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tregents-my.sharepoint.com/personal/01644509_commnet_edu/Documents/Documents/Documents/Work at Home/FY24 Distribution Model July, 2023/"/>
    </mc:Choice>
  </mc:AlternateContent>
  <xr:revisionPtr revIDLastSave="18" documentId="8_{A33342C6-1F53-4FDA-A9ED-BF3EE4F2AC09}" xr6:coauthVersionLast="47" xr6:coauthVersionMax="47" xr10:uidLastSave="{752087E3-C8F1-46E7-A449-36ADF1FCA13D}"/>
  <bookViews>
    <workbookView xWindow="-120" yWindow="-120" windowWidth="29040" windowHeight="15840" tabRatio="788" activeTab="4" xr2:uid="{00000000-000D-0000-FFFF-FFFF00000000}"/>
  </bookViews>
  <sheets>
    <sheet name="CCSU" sheetId="12" r:id="rId1"/>
    <sheet name="ECSU" sheetId="13" r:id="rId2"/>
    <sheet name="SCSU" sheetId="14" r:id="rId3"/>
    <sheet name="WCSU" sheetId="15" r:id="rId4"/>
    <sheet name="Colleges" sheetId="6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9" i="15"/>
  <c r="L30" i="15"/>
  <c r="L31" i="15"/>
  <c r="L32" i="15"/>
  <c r="L33" i="15"/>
  <c r="L34" i="15"/>
  <c r="L35" i="15"/>
  <c r="L36" i="15"/>
  <c r="L37" i="15"/>
  <c r="L40" i="15"/>
  <c r="L41" i="15"/>
  <c r="L42" i="15"/>
  <c r="L43" i="15"/>
  <c r="L44" i="15"/>
  <c r="L45" i="15"/>
  <c r="L46" i="15"/>
  <c r="L47" i="15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4" i="14"/>
  <c r="M45" i="14"/>
  <c r="M46" i="14"/>
  <c r="M47" i="14"/>
  <c r="M48" i="14"/>
  <c r="M49" i="14"/>
  <c r="M50" i="14"/>
  <c r="M51" i="14"/>
  <c r="M52" i="14"/>
  <c r="M53" i="14"/>
  <c r="M56" i="14"/>
  <c r="M57" i="14"/>
  <c r="M58" i="14"/>
  <c r="M59" i="14"/>
  <c r="M60" i="14"/>
  <c r="M7" i="13"/>
  <c r="M8" i="13"/>
  <c r="M9" i="13"/>
  <c r="M10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7" i="13"/>
  <c r="M58" i="13"/>
  <c r="M59" i="13"/>
  <c r="M60" i="13"/>
  <c r="M61" i="13"/>
  <c r="M62" i="13"/>
  <c r="M63" i="13"/>
  <c r="M64" i="13"/>
  <c r="M65" i="13"/>
  <c r="M66" i="13"/>
  <c r="M68" i="13"/>
  <c r="M69" i="13"/>
  <c r="M70" i="13"/>
  <c r="M71" i="13"/>
  <c r="M72" i="13"/>
  <c r="M73" i="13"/>
  <c r="M74" i="13"/>
  <c r="M75" i="13"/>
  <c r="M76" i="13"/>
  <c r="D22" i="13"/>
  <c r="D57" i="12"/>
  <c r="M56" i="12"/>
  <c r="I78" i="13"/>
  <c r="D76" i="13"/>
  <c r="D75" i="13"/>
  <c r="D74" i="13"/>
  <c r="D73" i="13"/>
  <c r="D72" i="13"/>
  <c r="M55" i="12"/>
  <c r="M54" i="12"/>
  <c r="M53" i="12"/>
  <c r="M52" i="12"/>
  <c r="M51" i="12"/>
  <c r="M50" i="12"/>
  <c r="M49" i="12"/>
  <c r="M48" i="12"/>
  <c r="M46" i="12"/>
  <c r="M45" i="12"/>
  <c r="M44" i="12"/>
  <c r="M43" i="12"/>
  <c r="M42" i="12"/>
  <c r="M41" i="12"/>
  <c r="M40" i="12"/>
  <c r="M38" i="12"/>
  <c r="M37" i="12"/>
  <c r="M36" i="12"/>
  <c r="M35" i="12"/>
  <c r="M34" i="12"/>
  <c r="M33" i="12"/>
  <c r="M31" i="12"/>
  <c r="M30" i="12"/>
  <c r="M29" i="12"/>
  <c r="M28" i="12"/>
  <c r="M27" i="12"/>
  <c r="M26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D55" i="12"/>
  <c r="D9" i="14"/>
  <c r="D40" i="14"/>
  <c r="D39" i="14"/>
  <c r="D60" i="14"/>
  <c r="D57" i="14"/>
  <c r="D55" i="14"/>
  <c r="D56" i="14"/>
  <c r="D58" i="14"/>
  <c r="D59" i="14"/>
  <c r="D18" i="15"/>
  <c r="D17" i="15"/>
  <c r="D16" i="15"/>
  <c r="H49" i="15"/>
  <c r="K49" i="15"/>
  <c r="J49" i="15"/>
  <c r="I49" i="15"/>
  <c r="D47" i="15"/>
  <c r="D43" i="15"/>
  <c r="D46" i="15"/>
  <c r="D45" i="15"/>
  <c r="L49" i="15" l="1"/>
  <c r="M62" i="14"/>
  <c r="M78" i="13"/>
  <c r="O6" i="6"/>
  <c r="O195" i="6"/>
  <c r="O188" i="6"/>
  <c r="P195" i="6"/>
  <c r="P188" i="6"/>
  <c r="F197" i="6"/>
  <c r="P37" i="6" l="1"/>
  <c r="F212" i="6"/>
  <c r="F180" i="6"/>
  <c r="F182" i="6" s="1"/>
  <c r="G38" i="6"/>
  <c r="F38" i="6"/>
  <c r="O35" i="6"/>
  <c r="P35" i="6"/>
  <c r="O181" i="6"/>
  <c r="P179" i="6" l="1"/>
  <c r="O179" i="6"/>
  <c r="P155" i="6"/>
  <c r="O155" i="6"/>
  <c r="D35" i="15" l="1"/>
  <c r="D15" i="15"/>
  <c r="D44" i="15"/>
  <c r="D41" i="15"/>
  <c r="D40" i="15"/>
  <c r="D39" i="15"/>
  <c r="D38" i="15"/>
  <c r="D37" i="15"/>
  <c r="D36" i="15"/>
  <c r="D34" i="15"/>
  <c r="D33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3" i="15"/>
  <c r="D14" i="15"/>
  <c r="D12" i="15"/>
  <c r="D11" i="15"/>
  <c r="D37" i="14"/>
  <c r="D38" i="14"/>
  <c r="D36" i="14"/>
  <c r="D35" i="14"/>
  <c r="D34" i="14"/>
  <c r="D33" i="14"/>
  <c r="D32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31" i="14"/>
  <c r="D30" i="14"/>
  <c r="D29" i="14"/>
  <c r="D28" i="14"/>
  <c r="D27" i="14"/>
  <c r="D26" i="14"/>
  <c r="D25" i="14"/>
  <c r="D23" i="14"/>
  <c r="D24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8" i="14"/>
  <c r="D7" i="14"/>
  <c r="D6" i="14"/>
  <c r="D54" i="12"/>
  <c r="L62" i="14" l="1"/>
  <c r="K62" i="14"/>
  <c r="J62" i="14"/>
  <c r="I62" i="14"/>
  <c r="F49" i="15"/>
  <c r="L78" i="13"/>
  <c r="K78" i="13"/>
  <c r="J78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L58" i="12"/>
  <c r="K58" i="12"/>
  <c r="J58" i="12"/>
  <c r="I58" i="12"/>
  <c r="G58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M5" i="12"/>
  <c r="D5" i="12"/>
  <c r="D58" i="12" l="1"/>
  <c r="M58" i="12"/>
  <c r="P173" i="6"/>
  <c r="P46" i="6"/>
  <c r="G51" i="6"/>
  <c r="G10" i="6"/>
  <c r="P178" i="6"/>
  <c r="P177" i="6"/>
  <c r="P176" i="6"/>
  <c r="P175" i="6"/>
  <c r="P174" i="6"/>
  <c r="P172" i="6"/>
  <c r="P171" i="6"/>
  <c r="O178" i="6"/>
  <c r="O177" i="6"/>
  <c r="O176" i="6"/>
  <c r="O175" i="6"/>
  <c r="O174" i="6"/>
  <c r="O173" i="6"/>
  <c r="O172" i="6"/>
  <c r="O171" i="6"/>
  <c r="G182" i="6"/>
  <c r="P162" i="6"/>
  <c r="P154" i="6"/>
  <c r="P153" i="6"/>
  <c r="P152" i="6"/>
  <c r="P151" i="6"/>
  <c r="P150" i="6"/>
  <c r="P149" i="6"/>
  <c r="P148" i="6"/>
  <c r="P147" i="6"/>
  <c r="O154" i="6"/>
  <c r="O153" i="6"/>
  <c r="O152" i="6"/>
  <c r="O151" i="6"/>
  <c r="O150" i="6"/>
  <c r="O149" i="6"/>
  <c r="O148" i="6"/>
  <c r="O147" i="6"/>
  <c r="G157" i="6"/>
  <c r="F157" i="6"/>
  <c r="O139" i="6"/>
  <c r="O138" i="6"/>
  <c r="O137" i="6"/>
  <c r="O136" i="6"/>
  <c r="O135" i="6"/>
  <c r="O132" i="6"/>
  <c r="O131" i="6"/>
  <c r="O130" i="6"/>
  <c r="P123" i="6"/>
  <c r="P122" i="6"/>
  <c r="P120" i="6"/>
  <c r="P119" i="6"/>
  <c r="P118" i="6"/>
  <c r="P117" i="6"/>
  <c r="P116" i="6"/>
  <c r="P115" i="6"/>
  <c r="P114" i="6"/>
  <c r="P113" i="6"/>
  <c r="P112" i="6"/>
  <c r="O123" i="6"/>
  <c r="O122" i="6"/>
  <c r="O120" i="6"/>
  <c r="O119" i="6"/>
  <c r="O118" i="6"/>
  <c r="O117" i="6"/>
  <c r="O116" i="6"/>
  <c r="O115" i="6"/>
  <c r="O114" i="6"/>
  <c r="O113" i="6"/>
  <c r="O112" i="6"/>
  <c r="G125" i="6"/>
  <c r="F125" i="6"/>
  <c r="P93" i="6"/>
  <c r="P92" i="6"/>
  <c r="P91" i="6"/>
  <c r="P90" i="6"/>
  <c r="P89" i="6"/>
  <c r="P88" i="6"/>
  <c r="O93" i="6"/>
  <c r="O92" i="6"/>
  <c r="O91" i="6"/>
  <c r="O90" i="6"/>
  <c r="O89" i="6"/>
  <c r="O88" i="6"/>
  <c r="G94" i="6"/>
  <c r="G98" i="6" s="1"/>
  <c r="F94" i="6"/>
  <c r="P79" i="6"/>
  <c r="P78" i="6"/>
  <c r="P77" i="6"/>
  <c r="P76" i="6"/>
  <c r="P75" i="6"/>
  <c r="O79" i="6"/>
  <c r="O78" i="6"/>
  <c r="O77" i="6"/>
  <c r="O76" i="6"/>
  <c r="O75" i="6"/>
  <c r="P65" i="6"/>
  <c r="P66" i="6"/>
  <c r="P64" i="6"/>
  <c r="P63" i="6"/>
  <c r="P62" i="6"/>
  <c r="P61" i="6"/>
  <c r="P60" i="6"/>
  <c r="P59" i="6"/>
  <c r="P58" i="6"/>
  <c r="P57" i="6"/>
  <c r="P56" i="6"/>
  <c r="O66" i="6"/>
  <c r="O65" i="6"/>
  <c r="O64" i="6"/>
  <c r="O63" i="6"/>
  <c r="O62" i="6"/>
  <c r="O61" i="6"/>
  <c r="O60" i="6"/>
  <c r="O59" i="6"/>
  <c r="O58" i="6"/>
  <c r="O57" i="6"/>
  <c r="O56" i="6"/>
  <c r="G49" i="6"/>
  <c r="F49" i="6"/>
  <c r="O48" i="6"/>
  <c r="O47" i="6"/>
  <c r="O46" i="6"/>
  <c r="O45" i="6"/>
  <c r="P45" i="6"/>
  <c r="F10" i="6"/>
  <c r="O157" i="6" l="1"/>
  <c r="O125" i="6"/>
  <c r="O49" i="6"/>
  <c r="P22" i="6"/>
  <c r="P9" i="6"/>
  <c r="P6" i="6"/>
  <c r="O9" i="6"/>
  <c r="P132" i="6"/>
  <c r="P131" i="6"/>
  <c r="P139" i="6"/>
  <c r="P138" i="6"/>
  <c r="P137" i="6"/>
  <c r="P136" i="6"/>
  <c r="P135" i="6"/>
  <c r="P130" i="6"/>
  <c r="F141" i="6"/>
  <c r="G141" i="6"/>
  <c r="O10" i="6" l="1"/>
  <c r="F67" i="6"/>
  <c r="F83" i="6"/>
  <c r="F166" i="6"/>
  <c r="O67" i="6"/>
  <c r="O80" i="6"/>
  <c r="O94" i="6"/>
  <c r="G18" i="6"/>
  <c r="F18" i="6"/>
  <c r="F190" i="6"/>
  <c r="F106" i="6"/>
  <c r="F204" i="6" s="1"/>
  <c r="H106" i="6"/>
  <c r="G83" i="6"/>
  <c r="G67" i="6"/>
  <c r="G70" i="6" s="1"/>
  <c r="G40" i="6"/>
  <c r="G29" i="6"/>
  <c r="F29" i="6"/>
  <c r="F24" i="6"/>
  <c r="F202" i="6" l="1"/>
  <c r="O162" i="6"/>
  <c r="F51" i="6"/>
  <c r="F70" i="6"/>
  <c r="F98" i="6"/>
  <c r="F107" i="6" s="1"/>
  <c r="G107" i="6"/>
  <c r="F40" i="6"/>
  <c r="O141" i="6"/>
  <c r="F206" i="6" l="1"/>
  <c r="F208" i="6"/>
  <c r="F210" i="6" l="1"/>
</calcChain>
</file>

<file path=xl/sharedStrings.xml><?xml version="1.0" encoding="utf-8"?>
<sst xmlns="http://schemas.openxmlformats.org/spreadsheetml/2006/main" count="789" uniqueCount="593">
  <si>
    <t>Asnuntuck Community College</t>
  </si>
  <si>
    <t>Capital Community College</t>
  </si>
  <si>
    <t>Gateway Community College</t>
  </si>
  <si>
    <t>Housatonic Community College</t>
  </si>
  <si>
    <t>Manchester Community College</t>
  </si>
  <si>
    <t>Middlesex Community College</t>
  </si>
  <si>
    <t>Naugatuck Valley Community College</t>
  </si>
  <si>
    <t>Northwestern Community College</t>
  </si>
  <si>
    <t>Norwalk Community College</t>
  </si>
  <si>
    <t>Tunxis Community College</t>
  </si>
  <si>
    <t>Charter Oak College</t>
  </si>
  <si>
    <t>CT State Office</t>
  </si>
  <si>
    <t>CENTRAL CONNECTICUT STATE UNIVERSITY</t>
  </si>
  <si>
    <t>BUILDING</t>
  </si>
  <si>
    <t>YEAR CONSTRUCTED</t>
  </si>
  <si>
    <t>RESEST YEAR</t>
  </si>
  <si>
    <t>ADJUSTED AGE</t>
  </si>
  <si>
    <t>COMMENTS</t>
  </si>
  <si>
    <t>BEDS / SEATS / VEHICLES</t>
  </si>
  <si>
    <t>TOTAL NET SQUARE FEET</t>
  </si>
  <si>
    <t>GENERAL FUND GROSS SQUARE FEET</t>
  </si>
  <si>
    <t xml:space="preserve">GENERAL FUND PARKING STUCTURES </t>
  </si>
  <si>
    <t>AUXILIARY SERVICE (no parking)</t>
  </si>
  <si>
    <t>AUXILIARY SERVICE PARKING STRUCTURES</t>
  </si>
  <si>
    <t>TOTAL CAMPUS GROSS SQUARE FEET</t>
  </si>
  <si>
    <t>Davidson Hall</t>
  </si>
  <si>
    <t>333 seats</t>
  </si>
  <si>
    <t>Power House</t>
  </si>
  <si>
    <t>1927/1967</t>
  </si>
  <si>
    <t xml:space="preserve">Marcus White </t>
  </si>
  <si>
    <t xml:space="preserve">  Marcus White Annex</t>
  </si>
  <si>
    <t>Henry Barnard Hall</t>
  </si>
  <si>
    <t>Seth North Hall</t>
  </si>
  <si>
    <t>118 beds</t>
  </si>
  <si>
    <t>Carroll Hall</t>
  </si>
  <si>
    <t>204 beds</t>
  </si>
  <si>
    <t>Willard Hall</t>
  </si>
  <si>
    <t>Willard &amp; DiLoreto Infill</t>
  </si>
  <si>
    <t>Maria Sanford Hall</t>
  </si>
  <si>
    <t>Welte Hall</t>
  </si>
  <si>
    <t>1877 seats</t>
  </si>
  <si>
    <t>Beecher Hall</t>
  </si>
  <si>
    <t>133 beds</t>
  </si>
  <si>
    <t>Sam May Hall</t>
  </si>
  <si>
    <t>1963/?R</t>
  </si>
  <si>
    <t>157 beds</t>
  </si>
  <si>
    <t>Student Center/Addition</t>
  </si>
  <si>
    <t>1963/02R</t>
  </si>
  <si>
    <t xml:space="preserve">  Student Center </t>
  </si>
  <si>
    <t>Kaiser Hall</t>
  </si>
  <si>
    <t>4500 seats</t>
  </si>
  <si>
    <t>Sheridan Hall</t>
  </si>
  <si>
    <t>1968/02R</t>
  </si>
  <si>
    <t>219 beds</t>
  </si>
  <si>
    <t>DiLoreto Hall</t>
  </si>
  <si>
    <t>250 seats</t>
  </si>
  <si>
    <t>Gallaudet Hall</t>
  </si>
  <si>
    <t>1969/05R</t>
  </si>
  <si>
    <t>295 beds</t>
  </si>
  <si>
    <t>East (Copernicus) Parking Garage</t>
  </si>
  <si>
    <t>1611 cars</t>
  </si>
  <si>
    <t>Memorial Hall</t>
  </si>
  <si>
    <t>Vance Hall</t>
  </si>
  <si>
    <t>400 beds</t>
  </si>
  <si>
    <t>Barrows Hall</t>
  </si>
  <si>
    <t>245 beds</t>
  </si>
  <si>
    <t>Burritt Library</t>
  </si>
  <si>
    <t>Copernicus Hall</t>
  </si>
  <si>
    <t>100 seats</t>
  </si>
  <si>
    <t>East Hall</t>
  </si>
  <si>
    <t>1980/99R</t>
  </si>
  <si>
    <t>Parking Garage (Student Center</t>
  </si>
  <si>
    <t>1050 cars</t>
  </si>
  <si>
    <t>J.  Maloney Hall</t>
  </si>
  <si>
    <t>1979A/88R</t>
  </si>
  <si>
    <t>Grounds Building (Maintenance Garage)</t>
  </si>
  <si>
    <t xml:space="preserve"> </t>
  </si>
  <si>
    <t>North Pump House</t>
  </si>
  <si>
    <t>South Pump House</t>
  </si>
  <si>
    <t>F. Don James Hall</t>
  </si>
  <si>
    <t>415 beds</t>
  </si>
  <si>
    <t>Vance Academic Center</t>
  </si>
  <si>
    <t>? seats</t>
  </si>
  <si>
    <t>416 cars</t>
  </si>
  <si>
    <t>Institute for I. E. and T</t>
  </si>
  <si>
    <t xml:space="preserve">Arute Field Stadium </t>
  </si>
  <si>
    <t>2288 Seats</t>
  </si>
  <si>
    <t>East Pump House</t>
  </si>
  <si>
    <t xml:space="preserve">Energy Center </t>
  </si>
  <si>
    <t xml:space="preserve">West (Welte) Parking Garage </t>
  </si>
  <si>
    <t>1022 cars</t>
  </si>
  <si>
    <t>Early Learning Center (1285 East Street)</t>
  </si>
  <si>
    <t xml:space="preserve">Social Science Academic Building </t>
  </si>
  <si>
    <t>Police Station</t>
  </si>
  <si>
    <t>640 beds</t>
  </si>
  <si>
    <t>New Engineering Building</t>
  </si>
  <si>
    <t>Burrit Library Addition</t>
  </si>
  <si>
    <t>TOTALS</t>
  </si>
  <si>
    <t>R - Renovated</t>
  </si>
  <si>
    <t>A - Acquired</t>
  </si>
  <si>
    <t>D - Demolished</t>
  </si>
  <si>
    <t>EASTERN CONNECTICUT STATE UNIVERSITY</t>
  </si>
  <si>
    <t>Beckert Hall  (David Chase Institute)</t>
  </si>
  <si>
    <t>Knight House (Campus Ministry)</t>
  </si>
  <si>
    <t>Burr Hall</t>
  </si>
  <si>
    <t>136 beds</t>
  </si>
  <si>
    <t>Shafer Hall</t>
  </si>
  <si>
    <t>reno classroom 1998/reno to res life 2018</t>
  </si>
  <si>
    <t>? Beds</t>
  </si>
  <si>
    <t>demo'd</t>
  </si>
  <si>
    <t>Winthrop Hall</t>
  </si>
  <si>
    <t>77 beds</t>
  </si>
  <si>
    <t>Goddard Hall</t>
  </si>
  <si>
    <t>Hurley Hall</t>
  </si>
  <si>
    <t>1970/99R</t>
  </si>
  <si>
    <t>Hurley Hall Addition</t>
  </si>
  <si>
    <t>Crandall Hall</t>
  </si>
  <si>
    <t>131 beds</t>
  </si>
  <si>
    <t>Burnap Hall</t>
  </si>
  <si>
    <t>Planetarium</t>
  </si>
  <si>
    <t>1972/2000R</t>
  </si>
  <si>
    <t>Fred Gelsi/Les Young Building</t>
  </si>
  <si>
    <t>Sports Center</t>
  </si>
  <si>
    <t>Low Rise A</t>
  </si>
  <si>
    <t>82 beds</t>
  </si>
  <si>
    <t>Low Rise B</t>
  </si>
  <si>
    <t>64 beds</t>
  </si>
  <si>
    <t>Low Rise C</t>
  </si>
  <si>
    <t>68 beds</t>
  </si>
  <si>
    <t>Low Rise D</t>
  </si>
  <si>
    <t>65 beds</t>
  </si>
  <si>
    <t>Low Rise E</t>
  </si>
  <si>
    <t>63 beds</t>
  </si>
  <si>
    <t>High Rise Apartments</t>
  </si>
  <si>
    <t>200 beds</t>
  </si>
  <si>
    <t>Student Center</t>
  </si>
  <si>
    <t>1975/07R</t>
  </si>
  <si>
    <t xml:space="preserve">  Student Center Addition </t>
  </si>
  <si>
    <t>High Street Garage</t>
  </si>
  <si>
    <t>Occum Hall</t>
  </si>
  <si>
    <t>248 beds</t>
  </si>
  <si>
    <t>Administration Building</t>
  </si>
  <si>
    <t>Healthcare Center (185 Birch Street)</t>
  </si>
  <si>
    <t>Institutional Advancement (192 High Street)</t>
  </si>
  <si>
    <t>288 High Street</t>
  </si>
  <si>
    <t>1934/1992A</t>
  </si>
  <si>
    <t>414 High Street</t>
  </si>
  <si>
    <t>1870/1982A</t>
  </si>
  <si>
    <t>Charles Webb Hall</t>
  </si>
  <si>
    <t>1916/1993A</t>
  </si>
  <si>
    <t>215 beds</t>
  </si>
  <si>
    <t>Athletic Field Complex</t>
  </si>
  <si>
    <t>1500 seats</t>
  </si>
  <si>
    <t>Eugene Smith Library</t>
  </si>
  <si>
    <t>Bernice Clark Niejadlik Hall (Res B) #42</t>
  </si>
  <si>
    <t>310 beds</t>
  </si>
  <si>
    <t>Luva Mead Hall (Res A) #43</t>
  </si>
  <si>
    <t>140 beds</t>
  </si>
  <si>
    <t>1892/1998A</t>
  </si>
  <si>
    <t>Greenhouses</t>
  </si>
  <si>
    <t>334 High Street</t>
  </si>
  <si>
    <t>1933/1998A</t>
  </si>
  <si>
    <t>350 High Street</t>
  </si>
  <si>
    <t>1939/1999A</t>
  </si>
  <si>
    <t>Admissions Building</t>
  </si>
  <si>
    <t>Clock Tower</t>
  </si>
  <si>
    <t xml:space="preserve">333 Prospect Street </t>
  </si>
  <si>
    <t>1900/2001A</t>
  </si>
  <si>
    <t>Margaret Wilson Early Childhood and Family Resources Center</t>
  </si>
  <si>
    <t>New Police Department Building</t>
  </si>
  <si>
    <t>710 cars</t>
  </si>
  <si>
    <t>310 High Street</t>
  </si>
  <si>
    <t>1956/2001A</t>
  </si>
  <si>
    <t>South Residential Village I #57-Constitution Hall</t>
  </si>
  <si>
    <t>251 beds</t>
  </si>
  <si>
    <t>South Residential Village II #58 - Nutmeg Hall</t>
  </si>
  <si>
    <t>South Residential Village III #59 - Laurel Hall</t>
  </si>
  <si>
    <t>296 High Street</t>
  </si>
  <si>
    <t>1942/03A</t>
  </si>
  <si>
    <t>300 High Street</t>
  </si>
  <si>
    <t>Eastern Hall #53</t>
  </si>
  <si>
    <t>392 High Street</t>
  </si>
  <si>
    <t>1929/05A</t>
  </si>
  <si>
    <t>392R High Street</t>
  </si>
  <si>
    <t>1932/05A</t>
  </si>
  <si>
    <t>306 High Street</t>
  </si>
  <si>
    <t>1933/07A</t>
  </si>
  <si>
    <t>Shakespear Parking Garage</t>
  </si>
  <si>
    <t>Warehouse</t>
  </si>
  <si>
    <t>Mansfield Campus Athletic Support Center</t>
  </si>
  <si>
    <t>SOUTHERN CONNECTICUT STATE UNIVERSITY</t>
  </si>
  <si>
    <r>
      <t xml:space="preserve">RESEST YEAR </t>
    </r>
    <r>
      <rPr>
        <u/>
        <sz val="10"/>
        <rFont val="Geneva"/>
      </rPr>
      <t>- Average age of building after reset</t>
    </r>
  </si>
  <si>
    <t>Orlando House</t>
  </si>
  <si>
    <t>Lang House</t>
  </si>
  <si>
    <t>1903/92A</t>
  </si>
  <si>
    <t>Pelz Gymnasium</t>
  </si>
  <si>
    <t xml:space="preserve">  Pelz Storage Building</t>
  </si>
  <si>
    <t>Engleman Hall</t>
  </si>
  <si>
    <t xml:space="preserve">  Engleman Hall Addition </t>
  </si>
  <si>
    <t>Earl Hall</t>
  </si>
  <si>
    <t>Student Center( School of Business)</t>
  </si>
  <si>
    <t>Morrill Hall</t>
  </si>
  <si>
    <t>Schwartz Hall</t>
  </si>
  <si>
    <t>300 beds</t>
  </si>
  <si>
    <t>Farnham Hall</t>
  </si>
  <si>
    <t>224 beds</t>
  </si>
  <si>
    <t>Wilkinson Hall</t>
  </si>
  <si>
    <t>236 beds</t>
  </si>
  <si>
    <t>Chase Hall</t>
  </si>
  <si>
    <t>223 beds</t>
  </si>
  <si>
    <t>Hickerson Hall</t>
  </si>
  <si>
    <t>Buley Library</t>
  </si>
  <si>
    <t xml:space="preserve">  Buley Library Addition</t>
  </si>
  <si>
    <t>Lyman Center for the Performing Arts</t>
  </si>
  <si>
    <t>? Seats</t>
  </si>
  <si>
    <t>Connecticut Hall</t>
  </si>
  <si>
    <t>Neff Hall</t>
  </si>
  <si>
    <t>192 beds</t>
  </si>
  <si>
    <t>Granoff Hall</t>
  </si>
  <si>
    <t>Moore Field House</t>
  </si>
  <si>
    <t>Jennings Hall</t>
  </si>
  <si>
    <t>Brownell Hall</t>
  </si>
  <si>
    <t>240 beds</t>
  </si>
  <si>
    <t>Modular Building  OB1</t>
  </si>
  <si>
    <t>N. Campus Res. Hall Complex:  Mid-Rise</t>
  </si>
  <si>
    <t>1985/1992A</t>
  </si>
  <si>
    <t>470 beds</t>
  </si>
  <si>
    <t>N. Campus Res. Hall Complex:  Town House A</t>
  </si>
  <si>
    <t>1991/1992A</t>
  </si>
  <si>
    <t>110 beds</t>
  </si>
  <si>
    <t>N. Campus Res. Hall Complex:  Town House B</t>
  </si>
  <si>
    <t>N. Campus Res. Hall Complex:  Town House C</t>
  </si>
  <si>
    <t>N. Campus Res. Hall Complex:  Town House D</t>
  </si>
  <si>
    <t>Davis Hall</t>
  </si>
  <si>
    <t>Jess Dow Field</t>
  </si>
  <si>
    <t>1900/1997A</t>
  </si>
  <si>
    <t>Wintergreen Transistion Building</t>
  </si>
  <si>
    <t>Fitch Street Parking Garage</t>
  </si>
  <si>
    <t>604 cars</t>
  </si>
  <si>
    <t xml:space="preserve">Michael J. Adanti Student Center </t>
  </si>
  <si>
    <t>254 Fitch Street</t>
  </si>
  <si>
    <t>1965/2002A</t>
  </si>
  <si>
    <t>250 Fitch Street</t>
  </si>
  <si>
    <t>1900/2002A</t>
  </si>
  <si>
    <t>246 Fitch Street</t>
  </si>
  <si>
    <t>1967/2002A</t>
  </si>
  <si>
    <t>244 Fitch Street</t>
  </si>
  <si>
    <t>1960/2002A</t>
  </si>
  <si>
    <t>236 Fitch Street</t>
  </si>
  <si>
    <t>1901/2002A</t>
  </si>
  <si>
    <t>230 Fitch Street</t>
  </si>
  <si>
    <t>1948/2002A</t>
  </si>
  <si>
    <t>224 Fitch Street</t>
  </si>
  <si>
    <t>1921/2002A</t>
  </si>
  <si>
    <t xml:space="preserve">West Campus Residence Hall </t>
  </si>
  <si>
    <t>365 beds</t>
  </si>
  <si>
    <t>West Campus Parking Garage</t>
  </si>
  <si>
    <t>450 cars</t>
  </si>
  <si>
    <t>Wintergreen Ave Parking Garage</t>
  </si>
  <si>
    <t>1,263 cars</t>
  </si>
  <si>
    <t xml:space="preserve"> Building - Nursing</t>
  </si>
  <si>
    <t>Academic Laboratory Building</t>
  </si>
  <si>
    <t>New Health &amp; Human Services Building</t>
  </si>
  <si>
    <t>New Business School</t>
  </si>
  <si>
    <t>WESTERN CONNECTICUT STATE UNIVERSITY</t>
  </si>
  <si>
    <t>YEAR</t>
  </si>
  <si>
    <t>Old Main Administration Building</t>
  </si>
  <si>
    <t>White Hall</t>
  </si>
  <si>
    <t>794 seats</t>
  </si>
  <si>
    <t>Warner Hall</t>
  </si>
  <si>
    <t>Fairfield Hall</t>
  </si>
  <si>
    <t>1927/08R</t>
  </si>
  <si>
    <t>128 beds</t>
  </si>
  <si>
    <t>Higgins Hall</t>
  </si>
  <si>
    <t xml:space="preserve">  Higgins Hall/Addition </t>
  </si>
  <si>
    <t xml:space="preserve">  Higgins Hall/Addition Chemical Storage</t>
  </si>
  <si>
    <t>Berkshire Hall</t>
  </si>
  <si>
    <t>1959/98R</t>
  </si>
  <si>
    <t>Litchfield Hall</t>
  </si>
  <si>
    <t>243 beds</t>
  </si>
  <si>
    <t>Ruth Haas Library</t>
  </si>
  <si>
    <t>Newbury Hall</t>
  </si>
  <si>
    <t>213 beds</t>
  </si>
  <si>
    <t>O'Neill Center Field House</t>
  </si>
  <si>
    <t>269 beds</t>
  </si>
  <si>
    <t>Ancell School of Business</t>
  </si>
  <si>
    <t>1932/93A</t>
  </si>
  <si>
    <t>5th Ave/Midtown Parking Garage</t>
  </si>
  <si>
    <t>900 cars</t>
  </si>
  <si>
    <t>Observatory</t>
  </si>
  <si>
    <t>University Hall</t>
  </si>
  <si>
    <t>1984/1996A</t>
  </si>
  <si>
    <t>Pinney Hall</t>
  </si>
  <si>
    <t>425 beds</t>
  </si>
  <si>
    <t>Westside Maintenance Facility</t>
  </si>
  <si>
    <t>Westside Campus Center</t>
  </si>
  <si>
    <t>Centennial Hall</t>
  </si>
  <si>
    <t>351 beds</t>
  </si>
  <si>
    <t>New Westside Parking Garage</t>
  </si>
  <si>
    <t>326 cars</t>
  </si>
  <si>
    <t>White Street Parking Garage</t>
  </si>
  <si>
    <t>831 cars</t>
  </si>
  <si>
    <t>Founder's Hall (Naugatuck Community College)</t>
  </si>
  <si>
    <t>Visual Fine &amp; Performing Arts Builsing</t>
  </si>
  <si>
    <t>30th Ninth Avenue</t>
  </si>
  <si>
    <t>1910/06A</t>
  </si>
  <si>
    <t>190 White St. Warehouse</t>
  </si>
  <si>
    <t>New Police Station</t>
  </si>
  <si>
    <t>Totals</t>
  </si>
  <si>
    <t>Science Building</t>
  </si>
  <si>
    <t>Energy Center</t>
  </si>
  <si>
    <t>North Haven Campus</t>
  </si>
  <si>
    <t xml:space="preserve">Lafayette Hall </t>
  </si>
  <si>
    <t>Founders Hall</t>
  </si>
  <si>
    <t>Maintenance Garage</t>
  </si>
  <si>
    <t>Wheaton Hall</t>
  </si>
  <si>
    <t>Learning Resource Center</t>
  </si>
  <si>
    <t>Charter Oak</t>
  </si>
  <si>
    <t>Subtotal</t>
  </si>
  <si>
    <t>Manchester</t>
  </si>
  <si>
    <t>Norwalk</t>
  </si>
  <si>
    <t>College/Building  Rev. 2/15/22</t>
  </si>
  <si>
    <t>Address</t>
  </si>
  <si>
    <t>Town</t>
  </si>
  <si>
    <t>DPW Bldg Number</t>
  </si>
  <si>
    <t>dpw building #</t>
  </si>
  <si>
    <t>Gross Sq. Ft.</t>
  </si>
  <si>
    <t>Net Usable Sq. Ft.</t>
  </si>
  <si>
    <t># of Floors</t>
  </si>
  <si>
    <t>Year of Const</t>
  </si>
  <si>
    <t>Date Acquired</t>
  </si>
  <si>
    <t>Adjusted Aged</t>
  </si>
  <si>
    <t>Land acreage</t>
  </si>
  <si>
    <t>Parking spaces</t>
  </si>
  <si>
    <t>Comments</t>
  </si>
  <si>
    <t>Square Feet</t>
  </si>
  <si>
    <t>Adjusted Building Age</t>
  </si>
  <si>
    <t>Main Campus</t>
  </si>
  <si>
    <t>170 Elm Street</t>
  </si>
  <si>
    <t>Enfield</t>
  </si>
  <si>
    <t/>
  </si>
  <si>
    <t>Master Plan Updated 2019 by PW</t>
  </si>
  <si>
    <t>2013 - Addition (2,200 sf)</t>
  </si>
  <si>
    <t>Welding and Fabrication technologies addition</t>
  </si>
  <si>
    <t>2015 - Addition-1st Flr.(10,204 sf), 2nd flr. (4,815sf)</t>
  </si>
  <si>
    <t>Opened July 2015</t>
  </si>
  <si>
    <t>Advanced Manufacturing</t>
  </si>
  <si>
    <t>Opened July 2017</t>
  </si>
  <si>
    <t>Total ACC</t>
  </si>
  <si>
    <t>Board of Trustees,  CTC</t>
  </si>
  <si>
    <t>Day Care/Lab School</t>
  </si>
  <si>
    <t>61 Woodland Street</t>
  </si>
  <si>
    <t>Hartford</t>
  </si>
  <si>
    <t xml:space="preserve">Systems office, data </t>
  </si>
  <si>
    <t>61 Woodland st</t>
  </si>
  <si>
    <t>62 Woodland Street</t>
  </si>
  <si>
    <t>center</t>
  </si>
  <si>
    <t>39 Woodland st</t>
  </si>
  <si>
    <t>Total BOR</t>
  </si>
  <si>
    <t>New Campus 950 main street</t>
  </si>
  <si>
    <t>Morgan st garage - Lease/MOU with DAS</t>
  </si>
  <si>
    <t>Talcott Street Garage - Lease</t>
  </si>
  <si>
    <t>Columbus Avenue lot</t>
  </si>
  <si>
    <t>Central Parking/Cap Prep Mag School</t>
  </si>
  <si>
    <t>Total CCC with parking</t>
  </si>
  <si>
    <t>Long Wharf Campus</t>
  </si>
  <si>
    <t>60 Sargent Drive</t>
  </si>
  <si>
    <t>New Haven</t>
  </si>
  <si>
    <t>Vacated and transferred to SCSU</t>
  </si>
  <si>
    <t>88 Bassett Road</t>
  </si>
  <si>
    <t>North Haven</t>
  </si>
  <si>
    <t>50% of campus occupied and maintained by ACES</t>
  </si>
  <si>
    <t>1.54 acres</t>
  </si>
  <si>
    <t xml:space="preserve">Church St  </t>
  </si>
  <si>
    <t>3.09 acres</t>
  </si>
  <si>
    <t xml:space="preserve">Parking Garages (2)      </t>
  </si>
  <si>
    <t>600 spaces</t>
  </si>
  <si>
    <t>New garage</t>
  </si>
  <si>
    <t>Total GCC with parking</t>
  </si>
  <si>
    <t>900 Lafayette Boulevard</t>
  </si>
  <si>
    <t>Bridgeport</t>
  </si>
  <si>
    <t>Lafayette Hall  Addition</t>
  </si>
  <si>
    <t>Beacon Hall  6-07  (Sears)</t>
  </si>
  <si>
    <t>Beacon Hall new construction 6-07</t>
  </si>
  <si>
    <t>Parking Garage  PRB  5/6/03</t>
  </si>
  <si>
    <t>1287 spaces</t>
  </si>
  <si>
    <t>Total HCC with parking</t>
  </si>
  <si>
    <t>160 acres</t>
  </si>
  <si>
    <t>Frederick W. Lowe Building</t>
  </si>
  <si>
    <t>60 Bidwell Street</t>
  </si>
  <si>
    <t>Aud Stg 365 + 4 wheelchair spcs</t>
  </si>
  <si>
    <t>Center for Arts, Sciences &amp; Technology</t>
  </si>
  <si>
    <t>Village building 1</t>
  </si>
  <si>
    <t>Village building 2</t>
  </si>
  <si>
    <t>Village building 3</t>
  </si>
  <si>
    <t>Village building 4</t>
  </si>
  <si>
    <t>Village building 5</t>
  </si>
  <si>
    <t>Village building 6</t>
  </si>
  <si>
    <t>Maintenance Building, 3 bay garage</t>
  </si>
  <si>
    <t>Maintence Building, 3 bay garage TCO    8/09</t>
  </si>
  <si>
    <t>Great Path Academy</t>
  </si>
  <si>
    <t>Certificate of Occupancy  signed by OSBI 2-24-2011</t>
  </si>
  <si>
    <t>Athletic Trailer (storage only)</t>
  </si>
  <si>
    <t>Band shell</t>
  </si>
  <si>
    <t>Total  MCC</t>
  </si>
  <si>
    <t>34.27 acres</t>
  </si>
  <si>
    <t>100 Training Hill Road</t>
  </si>
  <si>
    <t>Middletown</t>
  </si>
  <si>
    <t>Design funds small renovation-expansion 8/2011</t>
  </si>
  <si>
    <t>Chapman Hall</t>
  </si>
  <si>
    <t>Maintenance Building</t>
  </si>
  <si>
    <t>n/a</t>
  </si>
  <si>
    <t>Snow Hall</t>
  </si>
  <si>
    <t>Meriden Center leased space</t>
  </si>
  <si>
    <t>Manufacturing space</t>
  </si>
  <si>
    <t>Meriden</t>
  </si>
  <si>
    <t>lease Amt #1 executed, renewal 12/18/11 to 12/17/2016</t>
  </si>
  <si>
    <t>Total MXCC</t>
  </si>
  <si>
    <t>Kinney Hall formally Mattatuck Hall</t>
  </si>
  <si>
    <t>110 acres</t>
  </si>
  <si>
    <t>Phase II ( A, S, &amp; L Buildings)</t>
  </si>
  <si>
    <t>750 Chase Parkway</t>
  </si>
  <si>
    <t>Waterbury</t>
  </si>
  <si>
    <t>Academic Core</t>
  </si>
  <si>
    <t>800 seating</t>
  </si>
  <si>
    <t>Ekstrom formally U of Conn Hall</t>
  </si>
  <si>
    <t>Founders Hall WSTC Hall Annex</t>
  </si>
  <si>
    <t>New Technology Building  ( sq ft)</t>
  </si>
  <si>
    <t>open fall 2008, C of O  4-30-2010</t>
  </si>
  <si>
    <t>190-196 Main St.   Leased Space</t>
  </si>
  <si>
    <t>Danbury</t>
  </si>
  <si>
    <t>12 Crosby St, Danbury</t>
  </si>
  <si>
    <t>Ekstrom Parking Garage (134spaces)</t>
  </si>
  <si>
    <t>Academic Core Garage (576 spaces)</t>
  </si>
  <si>
    <t>Parking Lot C  spaces</t>
  </si>
  <si>
    <t>Parking Lot D  spaces</t>
  </si>
  <si>
    <t>Parking Lot E   spaces</t>
  </si>
  <si>
    <t>Parking Lot F  spaces</t>
  </si>
  <si>
    <t>Misc  spaces</t>
  </si>
  <si>
    <t>Subtotal  parking</t>
  </si>
  <si>
    <t>spaces</t>
  </si>
  <si>
    <t>Total NVCC Including parking</t>
  </si>
  <si>
    <t>14 Acres</t>
  </si>
  <si>
    <t xml:space="preserve">New LRC phase I </t>
  </si>
  <si>
    <t>2  Park Place</t>
  </si>
  <si>
    <t>Winchester</t>
  </si>
  <si>
    <t>Founders Hall Annex</t>
  </si>
  <si>
    <t>2 Park Place</t>
  </si>
  <si>
    <t xml:space="preserve">Art &amp; Science Bldg    Phase II  </t>
  </si>
  <si>
    <t>White Fine Art Building</t>
  </si>
  <si>
    <t>Winsted</t>
  </si>
  <si>
    <t>209 Holabird  Avenue</t>
  </si>
  <si>
    <t>4.09 acres</t>
  </si>
  <si>
    <t>158 spaces, 6 handicapped</t>
  </si>
  <si>
    <t>Joyner Learning Center</t>
  </si>
  <si>
    <t>Green Woods Hall</t>
  </si>
  <si>
    <t>100 South Main Street</t>
  </si>
  <si>
    <t>100 S. Main ST</t>
  </si>
  <si>
    <t>balance design funds bonded March 2011 for New Joyner Buidling</t>
  </si>
  <si>
    <t>Maintenance Garage/Storage</t>
  </si>
  <si>
    <t>111 N. Main Street</t>
  </si>
  <si>
    <t>Child Daycare Center</t>
  </si>
  <si>
    <t>Business &amp; Registration (English House)</t>
  </si>
  <si>
    <t>150 Wetmore</t>
  </si>
  <si>
    <t>N/A</t>
  </si>
  <si>
    <t>Student Services (Goulet House)</t>
  </si>
  <si>
    <t>46 Park Place</t>
  </si>
  <si>
    <t>66 Park Place   land only</t>
  </si>
  <si>
    <t>Park Place</t>
  </si>
  <si>
    <t>Total NWCC</t>
  </si>
  <si>
    <t>.13 acres</t>
  </si>
  <si>
    <t>East Campus  A-Wing</t>
  </si>
  <si>
    <t>East Campus B-Wing</t>
  </si>
  <si>
    <t>East Campus C-Wing/Library</t>
  </si>
  <si>
    <t>West Campus Building out Health-science bldg</t>
  </si>
  <si>
    <t>188 Richards Ave.</t>
  </si>
  <si>
    <t>West A-Wing</t>
  </si>
  <si>
    <t>181 Richards Ave.</t>
  </si>
  <si>
    <t>West B-Wing</t>
  </si>
  <si>
    <t xml:space="preserve">Center for Technology Building &amp; Reno to A Wing </t>
  </si>
  <si>
    <t>West D-Wing</t>
  </si>
  <si>
    <t>Total NKCC</t>
  </si>
  <si>
    <t>Quinebaug Valley Community College</t>
  </si>
  <si>
    <t>General Campus info</t>
  </si>
  <si>
    <t>Killingly</t>
  </si>
  <si>
    <t>Main  Building#001</t>
  </si>
  <si>
    <t>west wing addition</t>
  </si>
  <si>
    <t>742 Upper Maple Street</t>
  </si>
  <si>
    <t>on site truck storage</t>
  </si>
  <si>
    <t>Maintenance #002</t>
  </si>
  <si>
    <t>Day Care #003</t>
  </si>
  <si>
    <t>Modular Bldg, Quad Mod (Old Stride-office)</t>
  </si>
  <si>
    <t>Middle College funded by SDE, renovation cafeteria-library  20,663gsf existing</t>
  </si>
  <si>
    <t>Advanced Mfg. Center</t>
  </si>
  <si>
    <t>723 Main St., Willimantic</t>
  </si>
  <si>
    <t>Willimantic</t>
  </si>
  <si>
    <t>Total QVCC</t>
  </si>
  <si>
    <t>Three River Community College</t>
  </si>
  <si>
    <t>Thames II existing campus</t>
  </si>
  <si>
    <t>Norwich</t>
  </si>
  <si>
    <t>Certificate of Occupancy  signed by OSBI 3-1-2011</t>
  </si>
  <si>
    <t>Thames II new construction</t>
  </si>
  <si>
    <t>Thames II penthouse</t>
  </si>
  <si>
    <t>Thames II central plant</t>
  </si>
  <si>
    <t>Total TRCC</t>
  </si>
  <si>
    <t>Academic East (Bldg. 200)</t>
  </si>
  <si>
    <t>Farmington</t>
  </si>
  <si>
    <t>23.44 acres</t>
  </si>
  <si>
    <t>entire campus</t>
  </si>
  <si>
    <t>Academic West (Bldg  300)</t>
  </si>
  <si>
    <t>271 Scott Swamp Road</t>
  </si>
  <si>
    <t>Faculty/Student Services (bldg 100)</t>
  </si>
  <si>
    <t>The Bidstrip Building (bldg 500)</t>
  </si>
  <si>
    <t>Academic Bldg   (600 building Phase 1)</t>
  </si>
  <si>
    <t>263 Scott Swamp Road</t>
  </si>
  <si>
    <t>Academic Bldg   (600 building Phase 2)</t>
  </si>
  <si>
    <t>Library 700 Building     dpw # 14631</t>
  </si>
  <si>
    <t>258 Scott Swamp Rd.  Farmington House</t>
  </si>
  <si>
    <t>258 Scott Swamp Rd.</t>
  </si>
  <si>
    <t>6.7 acres</t>
  </si>
  <si>
    <t>warranty deed recorded September 7th, 2007</t>
  </si>
  <si>
    <t>21 Spring Lane</t>
  </si>
  <si>
    <t>1968/1982</t>
  </si>
  <si>
    <t>Bristol Center Lease</t>
  </si>
  <si>
    <t>430 N. Main St., Bristol</t>
  </si>
  <si>
    <t xml:space="preserve">Total </t>
  </si>
  <si>
    <t>185 Main St.</t>
  </si>
  <si>
    <t>New Britain</t>
  </si>
  <si>
    <t>was 21,295gsf at Manafort Dr.</t>
  </si>
  <si>
    <t>Total Charter Oak</t>
  </si>
  <si>
    <t>Total CT State Office</t>
  </si>
  <si>
    <t>Total  BuildingGSF, w/o parking garages, 61 Woodland St., &amp; leased space</t>
  </si>
  <si>
    <t>Total Owned Parking Garages (no leases)</t>
  </si>
  <si>
    <t>Total bldg with Parking Structures</t>
  </si>
  <si>
    <t>entire system</t>
  </si>
  <si>
    <t>minus Charter Oak</t>
  </si>
  <si>
    <t>total all colleges</t>
  </si>
  <si>
    <t>total leased building space</t>
  </si>
  <si>
    <t>Central Heating Plan</t>
  </si>
  <si>
    <t>Midtown Student Center</t>
  </si>
  <si>
    <t>Grasso Hall</t>
  </si>
  <si>
    <t>Kathuri Honors House</t>
  </si>
  <si>
    <t>Ives Concer Park Shed</t>
  </si>
  <si>
    <t>Westside Athletic Facility</t>
  </si>
  <si>
    <t>Alumni Pavilion</t>
  </si>
  <si>
    <t>Ives Concert Pavilion</t>
  </si>
  <si>
    <t>Westside Restroom Facility</t>
  </si>
  <si>
    <t>]</t>
  </si>
  <si>
    <t>1904, 1976A</t>
  </si>
  <si>
    <t>1958, 1967A, 2023Reno</t>
  </si>
  <si>
    <t>1959, 1992A</t>
  </si>
  <si>
    <t>1969/2000A &amp; Reno</t>
  </si>
  <si>
    <t>1964, 1988R, 2015R</t>
  </si>
  <si>
    <t>Physical Ed. Storage (501 Crescent St.)</t>
  </si>
  <si>
    <t>Modular Building- TE8</t>
  </si>
  <si>
    <t>Farnham House Admissions (131 Farnham)</t>
  </si>
  <si>
    <t>Facilities Operations</t>
  </si>
  <si>
    <t>270 Fitch St. Storage</t>
  </si>
  <si>
    <t>Aux. to Gen'l Fund 2023</t>
  </si>
  <si>
    <t>Gen'l Fund to Aux. 2023</t>
  </si>
  <si>
    <t>Haung Athletic Center</t>
  </si>
  <si>
    <t xml:space="preserve">Vance Parking Garage </t>
  </si>
  <si>
    <t>Soccer/Track Press Box</t>
  </si>
  <si>
    <t>Balf Savin Dugouts (2)</t>
  </si>
  <si>
    <t>Softball Dugouts (2)</t>
  </si>
  <si>
    <t>Bitchum Engineering Laboratory</t>
  </si>
  <si>
    <t>Mid Campus Res. Life Facility (in construction)</t>
  </si>
  <si>
    <t>Maintenance Shed/Salt Shed/Storage</t>
  </si>
  <si>
    <t>Hilltop Café</t>
  </si>
  <si>
    <t>1930, 2003A</t>
  </si>
  <si>
    <t>1953, 2020A</t>
  </si>
  <si>
    <t>1957,1998R,2015R</t>
  </si>
  <si>
    <t>1974/1996, 2002A</t>
  </si>
  <si>
    <t>Heating Plant I (South)</t>
  </si>
  <si>
    <t xml:space="preserve"> Woods Support Service Center (SSC)</t>
  </si>
  <si>
    <t>Heating Plant 2 (North)</t>
  </si>
  <si>
    <t>Communications Building</t>
  </si>
  <si>
    <t>Facilities Building</t>
  </si>
  <si>
    <t>Counseling Services(182 High Street)</t>
  </si>
  <si>
    <t>Noble Hall</t>
  </si>
  <si>
    <t>291 Prospect Street (Grant House)</t>
  </si>
  <si>
    <t>Dr. David Carter Science Building</t>
  </si>
  <si>
    <t>Cervantes Parking Garage</t>
  </si>
  <si>
    <t>1912, 1928/1992A</t>
  </si>
  <si>
    <t xml:space="preserve">Fine Arts Instructional Center </t>
  </si>
  <si>
    <t>Mansfield Campus Softball Field Support Building</t>
  </si>
  <si>
    <t>160 Windham St. Extension</t>
  </si>
  <si>
    <t>393 Prospect St.</t>
  </si>
  <si>
    <t>347 Prospecr St.</t>
  </si>
  <si>
    <t>372 High St.</t>
  </si>
  <si>
    <t>14A Eastern Rd.</t>
  </si>
  <si>
    <t>Manafort Parking Garage</t>
  </si>
  <si>
    <t>REPORT YEAR   -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</si>
</sst>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dd\-mmm\-yy"/>
    <numFmt numFmtId="166" formatCode="0.000"/>
    <numFmt numFmtId="167" formatCode="_(* #,##0.0000_);_(* \(#,##0.00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u val="singleAccounting"/>
      <sz val="12"/>
      <color indexed="8"/>
      <name val="Times New Roman"/>
      <family val="1"/>
    </font>
    <font>
      <u val="singleAccounting"/>
      <sz val="12"/>
      <color indexed="8"/>
      <name val="Times New Roman"/>
      <family val="1"/>
    </font>
    <font>
      <u/>
      <sz val="12"/>
      <name val="Times New Roman"/>
      <family val="1"/>
    </font>
    <font>
      <i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u/>
      <sz val="16"/>
      <color rgb="FFFF0000"/>
      <name val="Times New Roman"/>
      <family val="1"/>
    </font>
    <font>
      <u/>
      <sz val="18"/>
      <color rgb="FFFF0000"/>
      <name val="Times New Roman"/>
      <family val="1"/>
    </font>
    <font>
      <strike/>
      <sz val="12"/>
      <color indexed="8"/>
      <name val="Times New Roman"/>
      <family val="1"/>
    </font>
    <font>
      <strike/>
      <sz val="12"/>
      <name val="Times New Roman"/>
      <family val="1"/>
    </font>
    <font>
      <strike/>
      <u val="singleAccounting"/>
      <sz val="12"/>
      <color indexed="8"/>
      <name val="Times New Roman"/>
      <family val="1"/>
    </font>
    <font>
      <b/>
      <u/>
      <sz val="10"/>
      <name val="Geneva"/>
    </font>
    <font>
      <b/>
      <sz val="10"/>
      <name val="Geneva"/>
    </font>
    <font>
      <i/>
      <sz val="10"/>
      <name val="Geneva"/>
    </font>
    <font>
      <u val="singleAccounting"/>
      <sz val="12"/>
      <name val="Times New Roman"/>
      <family val="1"/>
    </font>
    <font>
      <u/>
      <sz val="10"/>
      <name val="Geneva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 style="thin">
        <color indexed="22"/>
      </left>
      <right style="thin">
        <color indexed="22"/>
      </right>
      <top style="medium">
        <color auto="1"/>
      </top>
      <bottom/>
      <diagonal/>
    </border>
    <border>
      <left style="thin">
        <color indexed="22"/>
      </left>
      <right style="thin">
        <color indexed="22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2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22"/>
      </right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hair">
        <color auto="1"/>
      </right>
      <top style="thin">
        <color indexed="2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22"/>
      </top>
      <bottom style="hair">
        <color auto="1"/>
      </bottom>
      <diagonal/>
    </border>
  </borders>
  <cellStyleXfs count="16">
    <xf numFmtId="0" fontId="0" fillId="0" borderId="0"/>
    <xf numFmtId="0" fontId="15" fillId="3" borderId="6" applyNumberFormat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14" fillId="0" borderId="0"/>
    <xf numFmtId="0" fontId="2" fillId="0" borderId="0"/>
    <xf numFmtId="0" fontId="2" fillId="0" borderId="0"/>
    <xf numFmtId="9" fontId="1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524">
    <xf numFmtId="0" fontId="0" fillId="0" borderId="0" xfId="0"/>
    <xf numFmtId="0" fontId="3" fillId="0" borderId="0" xfId="0" applyFont="1"/>
    <xf numFmtId="0" fontId="6" fillId="0" borderId="1" xfId="10" applyFont="1" applyBorder="1" applyAlignment="1">
      <alignment horizontal="center" wrapText="1"/>
    </xf>
    <xf numFmtId="165" fontId="6" fillId="0" borderId="1" xfId="10" applyNumberFormat="1" applyFont="1" applyBorder="1" applyAlignment="1">
      <alignment horizontal="center" wrapText="1"/>
    </xf>
    <xf numFmtId="3" fontId="6" fillId="0" borderId="0" xfId="10" applyNumberFormat="1" applyFont="1" applyAlignment="1">
      <alignment horizontal="right" wrapText="1"/>
    </xf>
    <xf numFmtId="1" fontId="8" fillId="0" borderId="0" xfId="5" applyNumberFormat="1" applyFont="1" applyAlignment="1">
      <alignment horizontal="center" wrapText="1"/>
    </xf>
    <xf numFmtId="0" fontId="8" fillId="0" borderId="0" xfId="5" applyFont="1" applyAlignment="1">
      <alignment horizontal="center"/>
    </xf>
    <xf numFmtId="0" fontId="7" fillId="0" borderId="0" xfId="5"/>
    <xf numFmtId="0" fontId="6" fillId="0" borderId="2" xfId="10" applyFont="1" applyBorder="1" applyAlignment="1">
      <alignment horizontal="left" wrapText="1"/>
    </xf>
    <xf numFmtId="0" fontId="6" fillId="0" borderId="2" xfId="10" applyFont="1" applyBorder="1" applyAlignment="1">
      <alignment horizontal="center" wrapText="1"/>
    </xf>
    <xf numFmtId="0" fontId="6" fillId="0" borderId="2" xfId="10" applyFont="1" applyBorder="1" applyAlignment="1">
      <alignment horizontal="right" wrapText="1"/>
    </xf>
    <xf numFmtId="0" fontId="6" fillId="0" borderId="2" xfId="10" applyFont="1" applyBorder="1" applyAlignment="1">
      <alignment wrapText="1"/>
    </xf>
    <xf numFmtId="0" fontId="6" fillId="0" borderId="0" xfId="10" applyFont="1" applyAlignment="1">
      <alignment horizontal="right" wrapText="1"/>
    </xf>
    <xf numFmtId="2" fontId="6" fillId="0" borderId="0" xfId="10" applyNumberFormat="1" applyFont="1" applyAlignment="1">
      <alignment horizontal="center" wrapText="1"/>
    </xf>
    <xf numFmtId="1" fontId="6" fillId="0" borderId="0" xfId="10" applyNumberFormat="1" applyFont="1" applyAlignment="1">
      <alignment horizontal="center" wrapText="1"/>
    </xf>
    <xf numFmtId="0" fontId="7" fillId="0" borderId="0" xfId="5" applyAlignment="1">
      <alignment horizontal="center"/>
    </xf>
    <xf numFmtId="3" fontId="7" fillId="0" borderId="0" xfId="5" applyNumberFormat="1" applyAlignment="1">
      <alignment horizontal="right"/>
    </xf>
    <xf numFmtId="1" fontId="7" fillId="0" borderId="0" xfId="5" applyNumberFormat="1" applyAlignment="1">
      <alignment horizontal="center"/>
    </xf>
    <xf numFmtId="0" fontId="9" fillId="0" borderId="2" xfId="10" applyFont="1" applyBorder="1" applyAlignment="1">
      <alignment horizontal="left" wrapText="1"/>
    </xf>
    <xf numFmtId="0" fontId="9" fillId="0" borderId="2" xfId="10" applyFont="1" applyBorder="1" applyAlignment="1">
      <alignment horizontal="left" vertical="top" wrapText="1"/>
    </xf>
    <xf numFmtId="0" fontId="9" fillId="0" borderId="2" xfId="10" applyFont="1" applyBorder="1" applyAlignment="1">
      <alignment horizontal="right" wrapText="1"/>
    </xf>
    <xf numFmtId="164" fontId="7" fillId="0" borderId="0" xfId="5" applyNumberFormat="1"/>
    <xf numFmtId="0" fontId="9" fillId="6" borderId="2" xfId="10" applyFont="1" applyFill="1" applyBorder="1" applyAlignment="1">
      <alignment horizontal="left" wrapText="1"/>
    </xf>
    <xf numFmtId="0" fontId="9" fillId="6" borderId="2" xfId="10" applyFont="1" applyFill="1" applyBorder="1" applyAlignment="1">
      <alignment horizontal="right" wrapText="1"/>
    </xf>
    <xf numFmtId="164" fontId="17" fillId="6" borderId="2" xfId="4" applyNumberFormat="1" applyFont="1" applyFill="1" applyBorder="1" applyAlignment="1">
      <alignment horizontal="right" wrapText="1"/>
    </xf>
    <xf numFmtId="164" fontId="9" fillId="6" borderId="2" xfId="4" applyNumberFormat="1" applyFont="1" applyFill="1" applyBorder="1" applyAlignment="1">
      <alignment wrapText="1"/>
    </xf>
    <xf numFmtId="0" fontId="9" fillId="7" borderId="2" xfId="10" applyFont="1" applyFill="1" applyBorder="1" applyAlignment="1">
      <alignment horizontal="right" wrapText="1"/>
    </xf>
    <xf numFmtId="165" fontId="9" fillId="6" borderId="2" xfId="10" applyNumberFormat="1" applyFont="1" applyFill="1" applyBorder="1" applyAlignment="1">
      <alignment horizontal="right" wrapText="1"/>
    </xf>
    <xf numFmtId="0" fontId="9" fillId="6" borderId="0" xfId="10" applyFont="1" applyFill="1" applyAlignment="1">
      <alignment horizontal="right" wrapText="1"/>
    </xf>
    <xf numFmtId="2" fontId="9" fillId="6" borderId="0" xfId="10" applyNumberFormat="1" applyFont="1" applyFill="1" applyAlignment="1">
      <alignment horizontal="center" wrapText="1"/>
    </xf>
    <xf numFmtId="1" fontId="9" fillId="6" borderId="0" xfId="10" applyNumberFormat="1" applyFont="1" applyFill="1" applyAlignment="1">
      <alignment horizontal="center" wrapText="1"/>
    </xf>
    <xf numFmtId="0" fontId="16" fillId="6" borderId="0" xfId="5" applyFont="1" applyFill="1" applyAlignment="1">
      <alignment horizontal="center" wrapText="1"/>
    </xf>
    <xf numFmtId="3" fontId="16" fillId="6" borderId="0" xfId="5" applyNumberFormat="1" applyFont="1" applyFill="1" applyAlignment="1">
      <alignment horizontal="right" wrapText="1"/>
    </xf>
    <xf numFmtId="0" fontId="9" fillId="6" borderId="3" xfId="10" applyFont="1" applyFill="1" applyBorder="1" applyAlignment="1">
      <alignment horizontal="left" wrapText="1"/>
    </xf>
    <xf numFmtId="0" fontId="9" fillId="6" borderId="3" xfId="10" applyFont="1" applyFill="1" applyBorder="1" applyAlignment="1">
      <alignment horizontal="right" wrapText="1"/>
    </xf>
    <xf numFmtId="164" fontId="6" fillId="6" borderId="3" xfId="4" applyNumberFormat="1" applyFont="1" applyFill="1" applyBorder="1" applyAlignment="1">
      <alignment horizontal="right" wrapText="1"/>
    </xf>
    <xf numFmtId="164" fontId="9" fillId="6" borderId="3" xfId="4" applyNumberFormat="1" applyFont="1" applyFill="1" applyBorder="1" applyAlignment="1">
      <alignment wrapText="1"/>
    </xf>
    <xf numFmtId="0" fontId="9" fillId="7" borderId="3" xfId="10" applyFont="1" applyFill="1" applyBorder="1" applyAlignment="1">
      <alignment horizontal="right" wrapText="1"/>
    </xf>
    <xf numFmtId="165" fontId="9" fillId="6" borderId="3" xfId="10" applyNumberFormat="1" applyFont="1" applyFill="1" applyBorder="1" applyAlignment="1">
      <alignment horizontal="right" wrapText="1"/>
    </xf>
    <xf numFmtId="0" fontId="7" fillId="6" borderId="0" xfId="5" applyFill="1" applyAlignment="1">
      <alignment horizontal="center"/>
    </xf>
    <xf numFmtId="3" fontId="7" fillId="6" borderId="0" xfId="5" applyNumberFormat="1" applyFill="1" applyAlignment="1">
      <alignment horizontal="right"/>
    </xf>
    <xf numFmtId="164" fontId="9" fillId="6" borderId="3" xfId="4" applyNumberFormat="1" applyFont="1" applyFill="1" applyBorder="1" applyAlignment="1">
      <alignment horizontal="right" wrapText="1"/>
    </xf>
    <xf numFmtId="0" fontId="6" fillId="0" borderId="3" xfId="10" applyFont="1" applyBorder="1" applyAlignment="1">
      <alignment horizontal="left" wrapText="1"/>
    </xf>
    <xf numFmtId="0" fontId="9" fillId="0" borderId="3" xfId="10" applyFont="1" applyBorder="1" applyAlignment="1">
      <alignment horizontal="left" wrapText="1"/>
    </xf>
    <xf numFmtId="0" fontId="9" fillId="0" borderId="3" xfId="10" applyFont="1" applyBorder="1" applyAlignment="1">
      <alignment horizontal="right" wrapText="1"/>
    </xf>
    <xf numFmtId="164" fontId="9" fillId="0" borderId="3" xfId="4" applyNumberFormat="1" applyFont="1" applyFill="1" applyBorder="1" applyAlignment="1">
      <alignment horizontal="right" wrapText="1"/>
    </xf>
    <xf numFmtId="164" fontId="9" fillId="0" borderId="3" xfId="4" applyNumberFormat="1" applyFont="1" applyFill="1" applyBorder="1" applyAlignment="1">
      <alignment wrapText="1"/>
    </xf>
    <xf numFmtId="0" fontId="9" fillId="2" borderId="3" xfId="10" applyFont="1" applyFill="1" applyBorder="1" applyAlignment="1">
      <alignment horizontal="right" wrapText="1"/>
    </xf>
    <xf numFmtId="0" fontId="9" fillId="0" borderId="0" xfId="10" applyFont="1" applyAlignment="1">
      <alignment horizontal="right" wrapText="1"/>
    </xf>
    <xf numFmtId="2" fontId="9" fillId="0" borderId="0" xfId="10" applyNumberFormat="1" applyFont="1" applyAlignment="1">
      <alignment horizontal="center" wrapText="1"/>
    </xf>
    <xf numFmtId="1" fontId="9" fillId="0" borderId="0" xfId="10" applyNumberFormat="1" applyFont="1" applyAlignment="1">
      <alignment horizontal="center" wrapText="1"/>
    </xf>
    <xf numFmtId="0" fontId="7" fillId="0" borderId="0" xfId="10" applyFont="1" applyAlignment="1">
      <alignment horizontal="right" wrapText="1"/>
    </xf>
    <xf numFmtId="2" fontId="7" fillId="0" borderId="0" xfId="10" applyNumberFormat="1" applyFont="1" applyAlignment="1">
      <alignment horizontal="center" wrapText="1"/>
    </xf>
    <xf numFmtId="1" fontId="7" fillId="0" borderId="0" xfId="10" applyNumberFormat="1" applyFont="1" applyAlignment="1">
      <alignment horizontal="center" wrapText="1"/>
    </xf>
    <xf numFmtId="0" fontId="7" fillId="0" borderId="0" xfId="5" applyAlignment="1">
      <alignment horizontal="center" wrapText="1"/>
    </xf>
    <xf numFmtId="3" fontId="7" fillId="0" borderId="0" xfId="5" applyNumberFormat="1" applyAlignment="1">
      <alignment horizontal="right" wrapText="1"/>
    </xf>
    <xf numFmtId="0" fontId="9" fillId="4" borderId="0" xfId="10" applyFont="1" applyFill="1" applyAlignment="1">
      <alignment horizontal="right" wrapText="1"/>
    </xf>
    <xf numFmtId="2" fontId="9" fillId="4" borderId="0" xfId="10" applyNumberFormat="1" applyFont="1" applyFill="1" applyAlignment="1">
      <alignment horizontal="center" wrapText="1"/>
    </xf>
    <xf numFmtId="1" fontId="9" fillId="4" borderId="0" xfId="10" applyNumberFormat="1" applyFont="1" applyFill="1" applyAlignment="1">
      <alignment horizontal="center" wrapText="1"/>
    </xf>
    <xf numFmtId="0" fontId="7" fillId="4" borderId="0" xfId="5" applyFill="1" applyAlignment="1">
      <alignment horizontal="center"/>
    </xf>
    <xf numFmtId="3" fontId="7" fillId="4" borderId="0" xfId="5" applyNumberFormat="1" applyFill="1" applyAlignment="1">
      <alignment horizontal="right"/>
    </xf>
    <xf numFmtId="0" fontId="7" fillId="0" borderId="0" xfId="5" applyAlignment="1">
      <alignment horizontal="right"/>
    </xf>
    <xf numFmtId="14" fontId="18" fillId="0" borderId="0" xfId="5" applyNumberFormat="1" applyFont="1" applyAlignment="1">
      <alignment horizontal="center"/>
    </xf>
    <xf numFmtId="0" fontId="18" fillId="0" borderId="0" xfId="5" applyFont="1" applyAlignment="1">
      <alignment horizontal="center"/>
    </xf>
    <xf numFmtId="3" fontId="12" fillId="0" borderId="0" xfId="5" applyNumberFormat="1" applyFont="1" applyAlignment="1">
      <alignment horizontal="right"/>
    </xf>
    <xf numFmtId="0" fontId="16" fillId="0" borderId="0" xfId="5" applyFont="1" applyAlignment="1">
      <alignment horizontal="center"/>
    </xf>
    <xf numFmtId="3" fontId="16" fillId="0" borderId="0" xfId="5" applyNumberFormat="1" applyFont="1" applyAlignment="1">
      <alignment horizontal="right"/>
    </xf>
    <xf numFmtId="3" fontId="8" fillId="8" borderId="0" xfId="5" applyNumberFormat="1" applyFont="1" applyFill="1" applyAlignment="1">
      <alignment horizontal="right"/>
    </xf>
    <xf numFmtId="3" fontId="7" fillId="0" borderId="0" xfId="5" applyNumberFormat="1" applyAlignment="1">
      <alignment horizontal="center"/>
    </xf>
    <xf numFmtId="164" fontId="8" fillId="4" borderId="3" xfId="4" applyNumberFormat="1" applyFont="1" applyFill="1" applyBorder="1" applyAlignment="1">
      <alignment horizontal="right" wrapText="1"/>
    </xf>
    <xf numFmtId="164" fontId="6" fillId="4" borderId="3" xfId="4" applyNumberFormat="1" applyFont="1" applyFill="1" applyBorder="1" applyAlignment="1">
      <alignment wrapText="1"/>
    </xf>
    <xf numFmtId="164" fontId="9" fillId="0" borderId="0" xfId="4" applyNumberFormat="1" applyFont="1" applyFill="1" applyBorder="1" applyAlignment="1">
      <alignment wrapText="1"/>
    </xf>
    <xf numFmtId="164" fontId="7" fillId="0" borderId="4" xfId="3" applyNumberFormat="1" applyFont="1" applyFill="1" applyBorder="1" applyAlignment="1">
      <alignment horizontal="right" wrapText="1"/>
    </xf>
    <xf numFmtId="164" fontId="7" fillId="0" borderId="0" xfId="3" applyNumberFormat="1" applyFont="1" applyFill="1" applyBorder="1" applyAlignment="1">
      <alignment horizontal="right" wrapText="1"/>
    </xf>
    <xf numFmtId="3" fontId="7" fillId="0" borderId="0" xfId="10" applyNumberFormat="1" applyFont="1" applyAlignment="1">
      <alignment wrapText="1"/>
    </xf>
    <xf numFmtId="0" fontId="7" fillId="0" borderId="0" xfId="7" applyAlignment="1">
      <alignment horizontal="left"/>
    </xf>
    <xf numFmtId="164" fontId="9" fillId="0" borderId="0" xfId="4" applyNumberFormat="1" applyFont="1" applyFill="1" applyBorder="1" applyAlignment="1">
      <alignment horizontal="right" wrapText="1"/>
    </xf>
    <xf numFmtId="164" fontId="6" fillId="0" borderId="3" xfId="4" applyNumberFormat="1" applyFont="1" applyFill="1" applyBorder="1" applyAlignment="1">
      <alignment wrapText="1"/>
    </xf>
    <xf numFmtId="0" fontId="7" fillId="6" borderId="0" xfId="5" applyFill="1" applyAlignment="1">
      <alignment horizontal="right"/>
    </xf>
    <xf numFmtId="0" fontId="7" fillId="6" borderId="0" xfId="5" applyFill="1"/>
    <xf numFmtId="0" fontId="9" fillId="10" borderId="0" xfId="10" applyFont="1" applyFill="1" applyAlignment="1">
      <alignment horizontal="right" wrapText="1"/>
    </xf>
    <xf numFmtId="1" fontId="9" fillId="10" borderId="0" xfId="10" applyNumberFormat="1" applyFont="1" applyFill="1" applyAlignment="1">
      <alignment horizontal="center" wrapText="1"/>
    </xf>
    <xf numFmtId="0" fontId="7" fillId="10" borderId="0" xfId="5" applyFill="1"/>
    <xf numFmtId="0" fontId="7" fillId="10" borderId="0" xfId="5" applyFill="1" applyAlignment="1">
      <alignment horizontal="center"/>
    </xf>
    <xf numFmtId="3" fontId="7" fillId="10" borderId="0" xfId="5" applyNumberFormat="1" applyFill="1" applyAlignment="1">
      <alignment horizontal="right"/>
    </xf>
    <xf numFmtId="1" fontId="7" fillId="10" borderId="0" xfId="5" applyNumberFormat="1" applyFill="1" applyAlignment="1">
      <alignment horizontal="center"/>
    </xf>
    <xf numFmtId="0" fontId="16" fillId="0" borderId="0" xfId="5" applyFont="1"/>
    <xf numFmtId="0" fontId="16" fillId="0" borderId="0" xfId="10" applyFont="1" applyAlignment="1">
      <alignment horizontal="right" wrapText="1"/>
    </xf>
    <xf numFmtId="2" fontId="16" fillId="0" borderId="0" xfId="10" applyNumberFormat="1" applyFont="1" applyAlignment="1">
      <alignment horizontal="center" wrapText="1"/>
    </xf>
    <xf numFmtId="1" fontId="16" fillId="0" borderId="0" xfId="10" applyNumberFormat="1" applyFont="1" applyAlignment="1">
      <alignment horizontal="center" wrapText="1"/>
    </xf>
    <xf numFmtId="3" fontId="7" fillId="0" borderId="0" xfId="5" applyNumberFormat="1"/>
    <xf numFmtId="0" fontId="16" fillId="4" borderId="0" xfId="5" applyFont="1" applyFill="1" applyAlignment="1">
      <alignment horizontal="center"/>
    </xf>
    <xf numFmtId="164" fontId="9" fillId="0" borderId="2" xfId="4" applyNumberFormat="1" applyFont="1" applyFill="1" applyBorder="1" applyAlignment="1">
      <alignment horizontal="right" wrapText="1"/>
    </xf>
    <xf numFmtId="164" fontId="9" fillId="0" borderId="2" xfId="4" applyNumberFormat="1" applyFont="1" applyFill="1" applyBorder="1" applyAlignment="1">
      <alignment wrapText="1"/>
    </xf>
    <xf numFmtId="164" fontId="7" fillId="0" borderId="2" xfId="4" applyNumberFormat="1" applyFont="1" applyFill="1" applyBorder="1" applyAlignment="1">
      <alignment horizontal="right" wrapText="1"/>
    </xf>
    <xf numFmtId="2" fontId="16" fillId="0" borderId="0" xfId="5" applyNumberFormat="1" applyFont="1" applyAlignment="1">
      <alignment horizontal="center" wrapText="1"/>
    </xf>
    <xf numFmtId="3" fontId="16" fillId="0" borderId="0" xfId="5" applyNumberFormat="1" applyFont="1" applyAlignment="1">
      <alignment horizontal="right" wrapText="1"/>
    </xf>
    <xf numFmtId="0" fontId="7" fillId="4" borderId="0" xfId="5" applyFill="1"/>
    <xf numFmtId="166" fontId="9" fillId="0" borderId="0" xfId="10" applyNumberFormat="1" applyFont="1" applyAlignment="1">
      <alignment horizontal="center" wrapText="1"/>
    </xf>
    <xf numFmtId="3" fontId="9" fillId="0" borderId="2" xfId="10" applyNumberFormat="1" applyFont="1" applyBorder="1" applyAlignment="1">
      <alignment horizontal="right" wrapText="1"/>
    </xf>
    <xf numFmtId="3" fontId="8" fillId="8" borderId="3" xfId="10" applyNumberFormat="1" applyFont="1" applyFill="1" applyBorder="1" applyAlignment="1">
      <alignment horizontal="right" wrapText="1"/>
    </xf>
    <xf numFmtId="165" fontId="9" fillId="0" borderId="0" xfId="10" applyNumberFormat="1" applyFont="1" applyAlignment="1">
      <alignment horizontal="right" wrapText="1"/>
    </xf>
    <xf numFmtId="17" fontId="7" fillId="0" borderId="0" xfId="5" applyNumberFormat="1" applyAlignment="1">
      <alignment horizontal="center"/>
    </xf>
    <xf numFmtId="2" fontId="7" fillId="0" borderId="0" xfId="5" applyNumberFormat="1" applyAlignment="1">
      <alignment horizontal="center"/>
    </xf>
    <xf numFmtId="0" fontId="7" fillId="11" borderId="0" xfId="5" applyFill="1"/>
    <xf numFmtId="3" fontId="8" fillId="11" borderId="6" xfId="1" applyNumberFormat="1" applyFont="1" applyFill="1" applyAlignment="1">
      <alignment horizontal="right"/>
    </xf>
    <xf numFmtId="0" fontId="7" fillId="11" borderId="0" xfId="5" applyFill="1" applyAlignment="1">
      <alignment horizontal="center"/>
    </xf>
    <xf numFmtId="2" fontId="7" fillId="11" borderId="0" xfId="5" applyNumberFormat="1" applyFill="1" applyAlignment="1">
      <alignment horizontal="center"/>
    </xf>
    <xf numFmtId="1" fontId="7" fillId="11" borderId="0" xfId="5" applyNumberFormat="1" applyFill="1" applyAlignment="1">
      <alignment horizontal="center"/>
    </xf>
    <xf numFmtId="3" fontId="7" fillId="11" borderId="0" xfId="5" applyNumberFormat="1" applyFill="1" applyAlignment="1">
      <alignment horizontal="right"/>
    </xf>
    <xf numFmtId="3" fontId="7" fillId="0" borderId="5" xfId="5" applyNumberFormat="1" applyBorder="1" applyAlignment="1">
      <alignment horizontal="right"/>
    </xf>
    <xf numFmtId="1" fontId="7" fillId="0" borderId="0" xfId="5" applyNumberFormat="1"/>
    <xf numFmtId="3" fontId="8" fillId="0" borderId="0" xfId="5" applyNumberFormat="1" applyFont="1" applyAlignment="1">
      <alignment horizontal="right"/>
    </xf>
    <xf numFmtId="3" fontId="8" fillId="4" borderId="0" xfId="5" applyNumberFormat="1" applyFont="1" applyFill="1" applyAlignment="1">
      <alignment horizontal="right"/>
    </xf>
    <xf numFmtId="0" fontId="7" fillId="0" borderId="2" xfId="10" applyFont="1" applyBorder="1" applyAlignment="1">
      <alignment horizontal="left" wrapText="1"/>
    </xf>
    <xf numFmtId="0" fontId="9" fillId="12" borderId="0" xfId="10" applyFont="1" applyFill="1" applyAlignment="1">
      <alignment horizontal="right" wrapText="1"/>
    </xf>
    <xf numFmtId="2" fontId="9" fillId="12" borderId="0" xfId="10" applyNumberFormat="1" applyFont="1" applyFill="1" applyAlignment="1">
      <alignment horizontal="center" wrapText="1"/>
    </xf>
    <xf numFmtId="1" fontId="9" fillId="12" borderId="0" xfId="10" applyNumberFormat="1" applyFont="1" applyFill="1" applyAlignment="1">
      <alignment horizontal="center" wrapText="1"/>
    </xf>
    <xf numFmtId="0" fontId="7" fillId="12" borderId="0" xfId="5" applyFill="1" applyAlignment="1">
      <alignment horizontal="center"/>
    </xf>
    <xf numFmtId="3" fontId="7" fillId="12" borderId="0" xfId="5" applyNumberFormat="1" applyFill="1" applyAlignment="1">
      <alignment horizontal="right"/>
    </xf>
    <xf numFmtId="0" fontId="9" fillId="4" borderId="2" xfId="10" applyFont="1" applyFill="1" applyBorder="1" applyAlignment="1">
      <alignment horizontal="left" wrapText="1"/>
    </xf>
    <xf numFmtId="0" fontId="9" fillId="4" borderId="2" xfId="10" applyFont="1" applyFill="1" applyBorder="1" applyAlignment="1">
      <alignment horizontal="right" wrapText="1"/>
    </xf>
    <xf numFmtId="164" fontId="8" fillId="4" borderId="2" xfId="4" applyNumberFormat="1" applyFont="1" applyFill="1" applyBorder="1" applyAlignment="1">
      <alignment horizontal="right" wrapText="1"/>
    </xf>
    <xf numFmtId="0" fontId="9" fillId="5" borderId="2" xfId="10" applyFont="1" applyFill="1" applyBorder="1" applyAlignment="1">
      <alignment horizontal="right" wrapText="1"/>
    </xf>
    <xf numFmtId="165" fontId="9" fillId="4" borderId="2" xfId="10" applyNumberFormat="1" applyFont="1" applyFill="1" applyBorder="1" applyAlignment="1">
      <alignment horizontal="right" wrapText="1"/>
    </xf>
    <xf numFmtId="1" fontId="6" fillId="0" borderId="2" xfId="10" applyNumberFormat="1" applyFont="1" applyBorder="1" applyAlignment="1">
      <alignment horizontal="center" wrapText="1"/>
    </xf>
    <xf numFmtId="1" fontId="9" fillId="6" borderId="2" xfId="10" applyNumberFormat="1" applyFont="1" applyFill="1" applyBorder="1" applyAlignment="1">
      <alignment horizontal="right" wrapText="1"/>
    </xf>
    <xf numFmtId="1" fontId="9" fillId="6" borderId="3" xfId="10" applyNumberFormat="1" applyFont="1" applyFill="1" applyBorder="1" applyAlignment="1">
      <alignment horizontal="right" wrapText="1"/>
    </xf>
    <xf numFmtId="1" fontId="9" fillId="0" borderId="3" xfId="10" applyNumberFormat="1" applyFont="1" applyBorder="1" applyAlignment="1">
      <alignment horizontal="right" wrapText="1"/>
    </xf>
    <xf numFmtId="1" fontId="9" fillId="4" borderId="2" xfId="10" applyNumberFormat="1" applyFont="1" applyFill="1" applyBorder="1" applyAlignment="1">
      <alignment horizontal="right" wrapText="1"/>
    </xf>
    <xf numFmtId="1" fontId="7" fillId="4" borderId="0" xfId="5" applyNumberFormat="1" applyFill="1"/>
    <xf numFmtId="1" fontId="7" fillId="11" borderId="0" xfId="5" applyNumberFormat="1" applyFill="1"/>
    <xf numFmtId="0" fontId="7" fillId="10" borderId="0" xfId="5" applyFill="1" applyAlignment="1">
      <alignment horizontal="center" vertical="center"/>
    </xf>
    <xf numFmtId="2" fontId="9" fillId="10" borderId="0" xfId="10" applyNumberFormat="1" applyFont="1" applyFill="1" applyAlignment="1">
      <alignment horizontal="center" wrapText="1"/>
    </xf>
    <xf numFmtId="0" fontId="6" fillId="0" borderId="0" xfId="10" applyFont="1" applyAlignment="1">
      <alignment horizontal="center" wrapText="1"/>
    </xf>
    <xf numFmtId="165" fontId="6" fillId="0" borderId="0" xfId="10" applyNumberFormat="1" applyFont="1" applyAlignment="1">
      <alignment horizontal="center" wrapText="1"/>
    </xf>
    <xf numFmtId="0" fontId="6" fillId="0" borderId="8" xfId="10" applyFont="1" applyBorder="1" applyAlignment="1">
      <alignment horizontal="center" wrapText="1"/>
    </xf>
    <xf numFmtId="165" fontId="6" fillId="0" borderId="8" xfId="10" applyNumberFormat="1" applyFont="1" applyBorder="1" applyAlignment="1">
      <alignment horizontal="right" wrapText="1"/>
    </xf>
    <xf numFmtId="0" fontId="6" fillId="0" borderId="7" xfId="10" applyFont="1" applyBorder="1" applyAlignment="1">
      <alignment horizontal="center" wrapText="1"/>
    </xf>
    <xf numFmtId="165" fontId="6" fillId="0" borderId="7" xfId="10" applyNumberFormat="1" applyFont="1" applyBorder="1" applyAlignment="1">
      <alignment horizontal="center" wrapText="1"/>
    </xf>
    <xf numFmtId="3" fontId="6" fillId="0" borderId="7" xfId="10" applyNumberFormat="1" applyFont="1" applyBorder="1" applyAlignment="1">
      <alignment horizontal="right" wrapText="1"/>
    </xf>
    <xf numFmtId="1" fontId="8" fillId="0" borderId="7" xfId="5" applyNumberFormat="1" applyFont="1" applyBorder="1" applyAlignment="1">
      <alignment horizontal="center" wrapText="1"/>
    </xf>
    <xf numFmtId="165" fontId="6" fillId="0" borderId="2" xfId="10" applyNumberFormat="1" applyFont="1" applyBorder="1" applyAlignment="1">
      <alignment horizontal="right" wrapText="1"/>
    </xf>
    <xf numFmtId="0" fontId="6" fillId="0" borderId="9" xfId="10" applyFont="1" applyBorder="1" applyAlignment="1">
      <alignment horizontal="left" wrapText="1"/>
    </xf>
    <xf numFmtId="0" fontId="19" fillId="0" borderId="10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3" fontId="10" fillId="0" borderId="0" xfId="4" applyNumberFormat="1" applyFont="1" applyFill="1" applyBorder="1" applyAlignment="1">
      <alignment horizontal="right" vertical="center" wrapText="1"/>
    </xf>
    <xf numFmtId="3" fontId="6" fillId="0" borderId="2" xfId="4" applyNumberFormat="1" applyFont="1" applyFill="1" applyBorder="1" applyAlignment="1">
      <alignment horizontal="right" vertical="center" wrapText="1"/>
    </xf>
    <xf numFmtId="0" fontId="21" fillId="0" borderId="0" xfId="10" applyFont="1" applyAlignment="1">
      <alignment horizontal="right" wrapText="1"/>
    </xf>
    <xf numFmtId="2" fontId="21" fillId="0" borderId="0" xfId="10" applyNumberFormat="1" applyFont="1" applyAlignment="1">
      <alignment horizontal="center" wrapText="1"/>
    </xf>
    <xf numFmtId="1" fontId="21" fillId="0" borderId="0" xfId="10" applyNumberFormat="1" applyFont="1" applyAlignment="1">
      <alignment horizontal="center" wrapText="1"/>
    </xf>
    <xf numFmtId="0" fontId="22" fillId="0" borderId="0" xfId="5" applyFont="1" applyAlignment="1">
      <alignment horizontal="center"/>
    </xf>
    <xf numFmtId="165" fontId="21" fillId="0" borderId="2" xfId="10" applyNumberFormat="1" applyFont="1" applyBorder="1" applyAlignment="1">
      <alignment horizontal="right" wrapText="1"/>
    </xf>
    <xf numFmtId="0" fontId="7" fillId="0" borderId="0" xfId="5" applyAlignment="1">
      <alignment horizontal="center" vertical="top" wrapText="1"/>
    </xf>
    <xf numFmtId="3" fontId="8" fillId="4" borderId="0" xfId="5" applyNumberFormat="1" applyFont="1" applyFill="1" applyAlignment="1">
      <alignment horizontal="right" wrapText="1"/>
    </xf>
    <xf numFmtId="0" fontId="9" fillId="2" borderId="0" xfId="10" applyFont="1" applyFill="1" applyAlignment="1">
      <alignment horizontal="right" wrapText="1"/>
    </xf>
    <xf numFmtId="0" fontId="6" fillId="0" borderId="2" xfId="10" applyFont="1" applyBorder="1" applyAlignment="1">
      <alignment horizontal="center" vertical="center" wrapText="1"/>
    </xf>
    <xf numFmtId="0" fontId="6" fillId="0" borderId="8" xfId="10" applyFont="1" applyBorder="1" applyAlignment="1">
      <alignment horizontal="center" vertical="center" wrapText="1"/>
    </xf>
    <xf numFmtId="0" fontId="9" fillId="6" borderId="2" xfId="10" applyFont="1" applyFill="1" applyBorder="1" applyAlignment="1">
      <alignment horizontal="center" vertical="center" wrapText="1"/>
    </xf>
    <xf numFmtId="0" fontId="9" fillId="6" borderId="3" xfId="10" applyFont="1" applyFill="1" applyBorder="1" applyAlignment="1">
      <alignment horizontal="center" vertical="center" wrapText="1"/>
    </xf>
    <xf numFmtId="0" fontId="9" fillId="0" borderId="3" xfId="10" applyFont="1" applyBorder="1" applyAlignment="1">
      <alignment horizontal="center" vertical="center" wrapText="1"/>
    </xf>
    <xf numFmtId="0" fontId="9" fillId="4" borderId="2" xfId="10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7" fillId="0" borderId="0" xfId="5" applyAlignment="1">
      <alignment horizontal="center" vertical="center"/>
    </xf>
    <xf numFmtId="0" fontId="7" fillId="11" borderId="0" xfId="5" applyFill="1" applyAlignment="1">
      <alignment horizontal="center" vertical="center"/>
    </xf>
    <xf numFmtId="0" fontId="6" fillId="0" borderId="8" xfId="10" applyFont="1" applyBorder="1" applyAlignment="1">
      <alignment wrapText="1"/>
    </xf>
    <xf numFmtId="164" fontId="8" fillId="4" borderId="2" xfId="4" applyNumberFormat="1" applyFont="1" applyFill="1" applyBorder="1" applyAlignment="1">
      <alignment wrapText="1"/>
    </xf>
    <xf numFmtId="3" fontId="8" fillId="0" borderId="0" xfId="5" applyNumberFormat="1" applyFont="1"/>
    <xf numFmtId="3" fontId="8" fillId="11" borderId="0" xfId="5" applyNumberFormat="1" applyFont="1" applyFill="1"/>
    <xf numFmtId="0" fontId="16" fillId="0" borderId="0" xfId="5" applyFont="1" applyAlignment="1">
      <alignment horizontal="center" vertical="center"/>
    </xf>
    <xf numFmtId="0" fontId="7" fillId="6" borderId="0" xfId="5" applyFill="1" applyAlignment="1">
      <alignment horizontal="center" vertical="center"/>
    </xf>
    <xf numFmtId="164" fontId="6" fillId="14" borderId="3" xfId="4" applyNumberFormat="1" applyFont="1" applyFill="1" applyBorder="1" applyAlignment="1">
      <alignment wrapText="1"/>
    </xf>
    <xf numFmtId="0" fontId="9" fillId="0" borderId="0" xfId="10" applyFont="1" applyAlignment="1">
      <alignment horizontal="left" wrapText="1"/>
    </xf>
    <xf numFmtId="1" fontId="9" fillId="0" borderId="0" xfId="10" applyNumberFormat="1" applyFont="1" applyAlignment="1">
      <alignment horizontal="right" wrapText="1"/>
    </xf>
    <xf numFmtId="0" fontId="9" fillId="0" borderId="0" xfId="10" applyFont="1" applyAlignment="1">
      <alignment horizontal="center" vertical="center" wrapText="1"/>
    </xf>
    <xf numFmtId="0" fontId="2" fillId="0" borderId="0" xfId="9"/>
    <xf numFmtId="0" fontId="24" fillId="0" borderId="0" xfId="9" applyFont="1" applyAlignment="1">
      <alignment horizontal="center"/>
    </xf>
    <xf numFmtId="0" fontId="2" fillId="0" borderId="0" xfId="9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9" applyAlignment="1">
      <alignment horizontal="center"/>
    </xf>
    <xf numFmtId="0" fontId="24" fillId="0" borderId="0" xfId="9" applyFont="1" applyAlignment="1">
      <alignment horizontal="center" vertical="top" wrapText="1"/>
    </xf>
    <xf numFmtId="0" fontId="24" fillId="0" borderId="0" xfId="1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5" fillId="0" borderId="0" xfId="9" applyFont="1"/>
    <xf numFmtId="0" fontId="25" fillId="0" borderId="0" xfId="9" applyFont="1" applyAlignment="1">
      <alignment horizontal="right"/>
    </xf>
    <xf numFmtId="164" fontId="2" fillId="0" borderId="0" xfId="2" applyNumberFormat="1" applyFont="1" applyAlignment="1">
      <alignment horizontal="right"/>
    </xf>
    <xf numFmtId="3" fontId="2" fillId="0" borderId="0" xfId="9" applyNumberFormat="1" applyAlignment="1">
      <alignment horizontal="right"/>
    </xf>
    <xf numFmtId="3" fontId="2" fillId="0" borderId="0" xfId="9" applyNumberFormat="1"/>
    <xf numFmtId="0" fontId="25" fillId="9" borderId="0" xfId="9" applyFont="1" applyFill="1"/>
    <xf numFmtId="0" fontId="25" fillId="9" borderId="0" xfId="9" applyFont="1" applyFill="1" applyAlignment="1">
      <alignment horizontal="center"/>
    </xf>
    <xf numFmtId="164" fontId="25" fillId="9" borderId="0" xfId="9" applyNumberFormat="1" applyFont="1" applyFill="1"/>
    <xf numFmtId="3" fontId="25" fillId="9" borderId="0" xfId="9" applyNumberFormat="1" applyFont="1" applyFill="1"/>
    <xf numFmtId="0" fontId="4" fillId="0" borderId="0" xfId="0" applyFont="1"/>
    <xf numFmtId="164" fontId="25" fillId="0" borderId="0" xfId="9" applyNumberFormat="1" applyFont="1"/>
    <xf numFmtId="3" fontId="25" fillId="0" borderId="0" xfId="9" applyNumberFormat="1" applyFont="1"/>
    <xf numFmtId="0" fontId="0" fillId="0" borderId="0" xfId="0" applyAlignment="1">
      <alignment horizontal="center"/>
    </xf>
    <xf numFmtId="0" fontId="2" fillId="0" borderId="0" xfId="10"/>
    <xf numFmtId="0" fontId="24" fillId="0" borderId="0" xfId="10" applyFont="1" applyAlignment="1">
      <alignment horizontal="center"/>
    </xf>
    <xf numFmtId="0" fontId="2" fillId="0" borderId="0" xfId="10" applyAlignment="1">
      <alignment horizontal="center"/>
    </xf>
    <xf numFmtId="0" fontId="2" fillId="0" borderId="0" xfId="10" applyAlignment="1">
      <alignment horizontal="right"/>
    </xf>
    <xf numFmtId="3" fontId="2" fillId="0" borderId="0" xfId="10" applyNumberFormat="1" applyAlignment="1">
      <alignment horizontal="right"/>
    </xf>
    <xf numFmtId="0" fontId="26" fillId="0" borderId="0" xfId="10" applyFont="1"/>
    <xf numFmtId="3" fontId="26" fillId="0" borderId="0" xfId="10" applyNumberFormat="1" applyFont="1" applyAlignment="1">
      <alignment horizontal="right"/>
    </xf>
    <xf numFmtId="3" fontId="25" fillId="0" borderId="0" xfId="10" applyNumberFormat="1" applyFont="1" applyAlignment="1">
      <alignment horizontal="right"/>
    </xf>
    <xf numFmtId="0" fontId="25" fillId="0" borderId="0" xfId="10" applyFont="1" applyAlignment="1">
      <alignment horizontal="center"/>
    </xf>
    <xf numFmtId="0" fontId="26" fillId="0" borderId="0" xfId="10" applyFont="1" applyAlignment="1">
      <alignment horizontal="right"/>
    </xf>
    <xf numFmtId="0" fontId="26" fillId="0" borderId="0" xfId="10" applyFont="1" applyAlignment="1">
      <alignment horizontal="center"/>
    </xf>
    <xf numFmtId="0" fontId="4" fillId="9" borderId="0" xfId="0" applyFont="1" applyFill="1" applyAlignment="1">
      <alignment horizontal="center"/>
    </xf>
    <xf numFmtId="0" fontId="25" fillId="9" borderId="0" xfId="10" applyFont="1" applyFill="1"/>
    <xf numFmtId="0" fontId="25" fillId="9" borderId="0" xfId="10" applyFont="1" applyFill="1" applyAlignment="1">
      <alignment horizontal="center"/>
    </xf>
    <xf numFmtId="0" fontId="25" fillId="9" borderId="0" xfId="10" applyFont="1" applyFill="1" applyAlignment="1">
      <alignment horizontal="right"/>
    </xf>
    <xf numFmtId="3" fontId="25" fillId="9" borderId="0" xfId="10" applyNumberFormat="1" applyFont="1" applyFill="1" applyAlignment="1">
      <alignment horizontal="right"/>
    </xf>
    <xf numFmtId="0" fontId="2" fillId="0" borderId="0" xfId="13"/>
    <xf numFmtId="0" fontId="2" fillId="0" borderId="0" xfId="13" applyAlignment="1">
      <alignment horizontal="center"/>
    </xf>
    <xf numFmtId="0" fontId="24" fillId="0" borderId="0" xfId="13" applyFont="1" applyAlignment="1">
      <alignment horizontal="center"/>
    </xf>
    <xf numFmtId="0" fontId="2" fillId="0" borderId="0" xfId="13" applyAlignment="1">
      <alignment horizontal="right"/>
    </xf>
    <xf numFmtId="0" fontId="25" fillId="0" borderId="0" xfId="13" applyFont="1" applyAlignment="1">
      <alignment horizontal="right"/>
    </xf>
    <xf numFmtId="0" fontId="25" fillId="0" borderId="0" xfId="13" applyFont="1" applyAlignment="1">
      <alignment horizontal="center"/>
    </xf>
    <xf numFmtId="3" fontId="2" fillId="0" borderId="0" xfId="13" applyNumberFormat="1"/>
    <xf numFmtId="3" fontId="2" fillId="0" borderId="0" xfId="13" applyNumberFormat="1" applyAlignment="1">
      <alignment horizontal="right"/>
    </xf>
    <xf numFmtId="3" fontId="2" fillId="0" borderId="0" xfId="13" applyNumberFormat="1" applyAlignment="1">
      <alignment horizontal="center"/>
    </xf>
    <xf numFmtId="3" fontId="25" fillId="0" borderId="0" xfId="13" applyNumberFormat="1" applyFont="1"/>
    <xf numFmtId="0" fontId="25" fillId="9" borderId="0" xfId="13" applyFont="1" applyFill="1"/>
    <xf numFmtId="0" fontId="25" fillId="9" borderId="0" xfId="13" applyFont="1" applyFill="1" applyAlignment="1">
      <alignment horizontal="center"/>
    </xf>
    <xf numFmtId="3" fontId="25" fillId="9" borderId="0" xfId="13" applyNumberFormat="1" applyFont="1" applyFill="1" applyAlignment="1">
      <alignment horizontal="right"/>
    </xf>
    <xf numFmtId="3" fontId="25" fillId="9" borderId="0" xfId="13" applyNumberFormat="1" applyFont="1" applyFill="1" applyAlignment="1">
      <alignment horizontal="center"/>
    </xf>
    <xf numFmtId="0" fontId="0" fillId="9" borderId="0" xfId="0" applyFill="1" applyAlignment="1">
      <alignment horizontal="center"/>
    </xf>
    <xf numFmtId="1" fontId="7" fillId="15" borderId="0" xfId="5" applyNumberFormat="1" applyFill="1" applyAlignment="1">
      <alignment horizontal="center"/>
    </xf>
    <xf numFmtId="0" fontId="7" fillId="15" borderId="0" xfId="5" applyFill="1"/>
    <xf numFmtId="0" fontId="1" fillId="0" borderId="0" xfId="0" applyFont="1"/>
    <xf numFmtId="0" fontId="2" fillId="0" borderId="0" xfId="10" applyAlignment="1">
      <alignment horizontal="center" wrapText="1"/>
    </xf>
    <xf numFmtId="0" fontId="2" fillId="9" borderId="0" xfId="13" applyFill="1"/>
    <xf numFmtId="0" fontId="2" fillId="9" borderId="0" xfId="13" applyFill="1" applyAlignment="1">
      <alignment horizontal="center"/>
    </xf>
    <xf numFmtId="3" fontId="2" fillId="9" borderId="0" xfId="13" applyNumberFormat="1" applyFill="1" applyAlignment="1">
      <alignment horizontal="right"/>
    </xf>
    <xf numFmtId="3" fontId="2" fillId="9" borderId="0" xfId="13" applyNumberFormat="1" applyFill="1" applyAlignment="1">
      <alignment horizontal="center"/>
    </xf>
    <xf numFmtId="164" fontId="9" fillId="0" borderId="5" xfId="4" applyNumberFormat="1" applyFont="1" applyFill="1" applyBorder="1" applyAlignment="1">
      <alignment wrapText="1"/>
    </xf>
    <xf numFmtId="164" fontId="9" fillId="0" borderId="2" xfId="4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/>
    </xf>
    <xf numFmtId="164" fontId="7" fillId="0" borderId="0" xfId="4" applyNumberFormat="1" applyFont="1" applyFill="1" applyBorder="1" applyAlignment="1">
      <alignment horizontal="right" wrapText="1"/>
    </xf>
    <xf numFmtId="164" fontId="6" fillId="0" borderId="3" xfId="4" applyNumberFormat="1" applyFont="1" applyFill="1" applyBorder="1" applyAlignment="1">
      <alignment horizontal="right" wrapText="1"/>
    </xf>
    <xf numFmtId="0" fontId="7" fillId="9" borderId="0" xfId="5" applyFill="1"/>
    <xf numFmtId="164" fontId="6" fillId="13" borderId="3" xfId="4" applyNumberFormat="1" applyFont="1" applyFill="1" applyBorder="1" applyAlignment="1">
      <alignment horizontal="right" wrapText="1"/>
    </xf>
    <xf numFmtId="0" fontId="9" fillId="9" borderId="0" xfId="10" applyFont="1" applyFill="1" applyAlignment="1">
      <alignment horizontal="left" wrapText="1"/>
    </xf>
    <xf numFmtId="1" fontId="9" fillId="9" borderId="0" xfId="10" applyNumberFormat="1" applyFont="1" applyFill="1" applyAlignment="1">
      <alignment horizontal="right" wrapText="1"/>
    </xf>
    <xf numFmtId="0" fontId="9" fillId="9" borderId="0" xfId="10" applyFont="1" applyFill="1" applyAlignment="1">
      <alignment horizontal="right" wrapText="1"/>
    </xf>
    <xf numFmtId="164" fontId="9" fillId="9" borderId="5" xfId="4" applyNumberFormat="1" applyFont="1" applyFill="1" applyBorder="1" applyAlignment="1">
      <alignment horizontal="right" wrapText="1"/>
    </xf>
    <xf numFmtId="0" fontId="6" fillId="0" borderId="0" xfId="10" applyFont="1" applyAlignment="1">
      <alignment horizontal="left" wrapText="1"/>
    </xf>
    <xf numFmtId="164" fontId="6" fillId="13" borderId="0" xfId="4" applyNumberFormat="1" applyFont="1" applyFill="1" applyBorder="1" applyAlignment="1">
      <alignment horizontal="right" wrapText="1"/>
    </xf>
    <xf numFmtId="0" fontId="7" fillId="4" borderId="12" xfId="5" applyFill="1" applyBorder="1"/>
    <xf numFmtId="1" fontId="7" fillId="4" borderId="12" xfId="5" applyNumberFormat="1" applyFill="1" applyBorder="1"/>
    <xf numFmtId="37" fontId="8" fillId="4" borderId="12" xfId="5" applyNumberFormat="1" applyFont="1" applyFill="1" applyBorder="1" applyAlignment="1">
      <alignment horizontal="right"/>
    </xf>
    <xf numFmtId="37" fontId="8" fillId="4" borderId="12" xfId="5" applyNumberFormat="1" applyFont="1" applyFill="1" applyBorder="1"/>
    <xf numFmtId="3" fontId="7" fillId="4" borderId="13" xfId="5" applyNumberFormat="1" applyFill="1" applyBorder="1" applyAlignment="1">
      <alignment horizontal="right"/>
    </xf>
    <xf numFmtId="0" fontId="8" fillId="4" borderId="14" xfId="5" applyFont="1" applyFill="1" applyBorder="1"/>
    <xf numFmtId="0" fontId="7" fillId="4" borderId="15" xfId="5" applyFill="1" applyBorder="1"/>
    <xf numFmtId="0" fontId="9" fillId="4" borderId="15" xfId="10" applyFont="1" applyFill="1" applyBorder="1" applyAlignment="1">
      <alignment horizontal="left" wrapText="1"/>
    </xf>
    <xf numFmtId="1" fontId="7" fillId="4" borderId="15" xfId="5" applyNumberFormat="1" applyFill="1" applyBorder="1"/>
    <xf numFmtId="37" fontId="8" fillId="4" borderId="15" xfId="5" applyNumberFormat="1" applyFont="1" applyFill="1" applyBorder="1" applyAlignment="1">
      <alignment horizontal="right"/>
    </xf>
    <xf numFmtId="37" fontId="8" fillId="4" borderId="15" xfId="5" applyNumberFormat="1" applyFont="1" applyFill="1" applyBorder="1"/>
    <xf numFmtId="0" fontId="7" fillId="4" borderId="15" xfId="5" applyFill="1" applyBorder="1" applyAlignment="1">
      <alignment horizontal="center" vertical="center"/>
    </xf>
    <xf numFmtId="3" fontId="7" fillId="4" borderId="16" xfId="5" applyNumberFormat="1" applyFill="1" applyBorder="1" applyAlignment="1">
      <alignment horizontal="right"/>
    </xf>
    <xf numFmtId="0" fontId="7" fillId="6" borderId="17" xfId="5" applyFill="1" applyBorder="1"/>
    <xf numFmtId="0" fontId="9" fillId="6" borderId="15" xfId="10" applyFont="1" applyFill="1" applyBorder="1" applyAlignment="1">
      <alignment horizontal="left" wrapText="1"/>
    </xf>
    <xf numFmtId="1" fontId="9" fillId="6" borderId="15" xfId="10" applyNumberFormat="1" applyFont="1" applyFill="1" applyBorder="1" applyAlignment="1">
      <alignment horizontal="right" wrapText="1"/>
    </xf>
    <xf numFmtId="0" fontId="9" fillId="6" borderId="15" xfId="10" applyFont="1" applyFill="1" applyBorder="1" applyAlignment="1">
      <alignment horizontal="right" wrapText="1"/>
    </xf>
    <xf numFmtId="0" fontId="7" fillId="6" borderId="15" xfId="5" applyFill="1" applyBorder="1" applyAlignment="1">
      <alignment horizontal="right"/>
    </xf>
    <xf numFmtId="0" fontId="7" fillId="6" borderId="15" xfId="5" applyFill="1" applyBorder="1"/>
    <xf numFmtId="0" fontId="7" fillId="6" borderId="15" xfId="5" applyFill="1" applyBorder="1" applyAlignment="1">
      <alignment horizontal="center" vertical="center"/>
    </xf>
    <xf numFmtId="165" fontId="9" fillId="6" borderId="15" xfId="10" applyNumberFormat="1" applyFont="1" applyFill="1" applyBorder="1" applyAlignment="1">
      <alignment horizontal="right" wrapText="1"/>
    </xf>
    <xf numFmtId="2" fontId="9" fillId="6" borderId="15" xfId="10" applyNumberFormat="1" applyFont="1" applyFill="1" applyBorder="1" applyAlignment="1">
      <alignment horizontal="center" wrapText="1"/>
    </xf>
    <xf numFmtId="1" fontId="9" fillId="6" borderId="15" xfId="10" applyNumberFormat="1" applyFont="1" applyFill="1" applyBorder="1" applyAlignment="1">
      <alignment horizontal="center" wrapText="1"/>
    </xf>
    <xf numFmtId="0" fontId="7" fillId="6" borderId="15" xfId="5" applyFill="1" applyBorder="1" applyAlignment="1">
      <alignment horizontal="center"/>
    </xf>
    <xf numFmtId="3" fontId="7" fillId="6" borderId="16" xfId="5" applyNumberFormat="1" applyFill="1" applyBorder="1" applyAlignment="1">
      <alignment horizontal="right"/>
    </xf>
    <xf numFmtId="0" fontId="9" fillId="6" borderId="14" xfId="10" applyFont="1" applyFill="1" applyBorder="1" applyAlignment="1">
      <alignment horizontal="left" wrapText="1"/>
    </xf>
    <xf numFmtId="164" fontId="9" fillId="6" borderId="15" xfId="4" applyNumberFormat="1" applyFont="1" applyFill="1" applyBorder="1" applyAlignment="1">
      <alignment horizontal="right" wrapText="1"/>
    </xf>
    <xf numFmtId="164" fontId="9" fillId="6" borderId="15" xfId="4" applyNumberFormat="1" applyFont="1" applyFill="1" applyBorder="1" applyAlignment="1">
      <alignment wrapText="1"/>
    </xf>
    <xf numFmtId="0" fontId="9" fillId="6" borderId="15" xfId="10" applyFont="1" applyFill="1" applyBorder="1" applyAlignment="1">
      <alignment horizontal="center" vertical="center" wrapText="1"/>
    </xf>
    <xf numFmtId="0" fontId="6" fillId="6" borderId="14" xfId="10" applyFont="1" applyFill="1" applyBorder="1" applyAlignment="1">
      <alignment horizontal="left" wrapText="1"/>
    </xf>
    <xf numFmtId="0" fontId="6" fillId="0" borderId="14" xfId="10" applyFont="1" applyBorder="1" applyAlignment="1">
      <alignment horizontal="left" wrapText="1"/>
    </xf>
    <xf numFmtId="0" fontId="9" fillId="0" borderId="15" xfId="10" applyFont="1" applyBorder="1" applyAlignment="1">
      <alignment horizontal="left" wrapText="1"/>
    </xf>
    <xf numFmtId="1" fontId="9" fillId="0" borderId="15" xfId="10" applyNumberFormat="1" applyFont="1" applyBorder="1" applyAlignment="1">
      <alignment horizontal="right" wrapText="1"/>
    </xf>
    <xf numFmtId="0" fontId="9" fillId="0" borderId="15" xfId="10" applyFont="1" applyBorder="1" applyAlignment="1">
      <alignment horizontal="right" wrapText="1"/>
    </xf>
    <xf numFmtId="164" fontId="6" fillId="0" borderId="15" xfId="4" applyNumberFormat="1" applyFont="1" applyFill="1" applyBorder="1" applyAlignment="1">
      <alignment horizontal="right" wrapText="1"/>
    </xf>
    <xf numFmtId="164" fontId="6" fillId="0" borderId="15" xfId="4" applyNumberFormat="1" applyFont="1" applyFill="1" applyBorder="1" applyAlignment="1">
      <alignment wrapText="1"/>
    </xf>
    <xf numFmtId="0" fontId="9" fillId="0" borderId="15" xfId="10" applyFont="1" applyBorder="1" applyAlignment="1">
      <alignment horizontal="center" vertical="center" wrapText="1"/>
    </xf>
    <xf numFmtId="165" fontId="9" fillId="0" borderId="15" xfId="10" applyNumberFormat="1" applyFont="1" applyBorder="1" applyAlignment="1">
      <alignment horizontal="right" wrapText="1"/>
    </xf>
    <xf numFmtId="2" fontId="9" fillId="0" borderId="15" xfId="10" applyNumberFormat="1" applyFont="1" applyBorder="1" applyAlignment="1">
      <alignment horizontal="center" wrapText="1"/>
    </xf>
    <xf numFmtId="1" fontId="9" fillId="0" borderId="15" xfId="10" applyNumberFormat="1" applyFont="1" applyBorder="1" applyAlignment="1">
      <alignment horizontal="center" wrapText="1"/>
    </xf>
    <xf numFmtId="0" fontId="7" fillId="0" borderId="15" xfId="5" applyBorder="1" applyAlignment="1">
      <alignment horizontal="center"/>
    </xf>
    <xf numFmtId="3" fontId="7" fillId="0" borderId="18" xfId="5" applyNumberFormat="1" applyBorder="1" applyAlignment="1">
      <alignment horizontal="right"/>
    </xf>
    <xf numFmtId="164" fontId="9" fillId="0" borderId="15" xfId="4" applyNumberFormat="1" applyFont="1" applyFill="1" applyBorder="1" applyAlignment="1">
      <alignment wrapText="1"/>
    </xf>
    <xf numFmtId="0" fontId="9" fillId="4" borderId="15" xfId="10" applyFont="1" applyFill="1" applyBorder="1" applyAlignment="1">
      <alignment horizontal="center" vertical="center" wrapText="1"/>
    </xf>
    <xf numFmtId="3" fontId="7" fillId="4" borderId="18" xfId="5" applyNumberFormat="1" applyFill="1" applyBorder="1" applyAlignment="1">
      <alignment horizontal="right"/>
    </xf>
    <xf numFmtId="0" fontId="6" fillId="4" borderId="14" xfId="10" applyFont="1" applyFill="1" applyBorder="1" applyAlignment="1">
      <alignment horizontal="left" wrapText="1"/>
    </xf>
    <xf numFmtId="3" fontId="8" fillId="4" borderId="15" xfId="10" applyNumberFormat="1" applyFont="1" applyFill="1" applyBorder="1" applyAlignment="1">
      <alignment horizontal="right" wrapText="1"/>
    </xf>
    <xf numFmtId="164" fontId="6" fillId="4" borderId="15" xfId="4" applyNumberFormat="1" applyFont="1" applyFill="1" applyBorder="1" applyAlignment="1">
      <alignment wrapText="1"/>
    </xf>
    <xf numFmtId="1" fontId="7" fillId="6" borderId="15" xfId="5" applyNumberFormat="1" applyFill="1" applyBorder="1"/>
    <xf numFmtId="3" fontId="8" fillId="6" borderId="15" xfId="10" applyNumberFormat="1" applyFont="1" applyFill="1" applyBorder="1" applyAlignment="1">
      <alignment horizontal="right" wrapText="1"/>
    </xf>
    <xf numFmtId="164" fontId="6" fillId="6" borderId="15" xfId="4" applyNumberFormat="1" applyFont="1" applyFill="1" applyBorder="1" applyAlignment="1">
      <alignment wrapText="1"/>
    </xf>
    <xf numFmtId="3" fontId="7" fillId="6" borderId="18" xfId="5" applyNumberFormat="1" applyFill="1" applyBorder="1" applyAlignment="1">
      <alignment horizontal="right"/>
    </xf>
    <xf numFmtId="3" fontId="8" fillId="14" borderId="15" xfId="10" applyNumberFormat="1" applyFont="1" applyFill="1" applyBorder="1" applyAlignment="1">
      <alignment horizontal="right" wrapText="1"/>
    </xf>
    <xf numFmtId="0" fontId="9" fillId="0" borderId="14" xfId="10" applyFont="1" applyBorder="1" applyAlignment="1">
      <alignment horizontal="left" wrapText="1"/>
    </xf>
    <xf numFmtId="0" fontId="7" fillId="0" borderId="15" xfId="5" applyBorder="1"/>
    <xf numFmtId="3" fontId="9" fillId="0" borderId="15" xfId="10" applyNumberFormat="1" applyFont="1" applyBorder="1" applyAlignment="1">
      <alignment horizontal="right" wrapText="1"/>
    </xf>
    <xf numFmtId="3" fontId="8" fillId="0" borderId="18" xfId="5" applyNumberFormat="1" applyFont="1" applyBorder="1" applyAlignment="1">
      <alignment horizontal="right"/>
    </xf>
    <xf numFmtId="166" fontId="9" fillId="0" borderId="15" xfId="10" applyNumberFormat="1" applyFont="1" applyBorder="1" applyAlignment="1">
      <alignment horizontal="center" wrapText="1"/>
    </xf>
    <xf numFmtId="1" fontId="7" fillId="0" borderId="15" xfId="5" applyNumberFormat="1" applyBorder="1"/>
    <xf numFmtId="3" fontId="8" fillId="0" borderId="15" xfId="1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6" fillId="0" borderId="19" xfId="10" applyFont="1" applyBorder="1" applyAlignment="1">
      <alignment horizontal="left" wrapText="1"/>
    </xf>
    <xf numFmtId="1" fontId="6" fillId="0" borderId="19" xfId="10" applyNumberFormat="1" applyFont="1" applyBorder="1" applyAlignment="1">
      <alignment horizontal="center" wrapText="1"/>
    </xf>
    <xf numFmtId="0" fontId="6" fillId="0" borderId="19" xfId="10" applyFont="1" applyBorder="1" applyAlignment="1">
      <alignment horizontal="center" wrapText="1"/>
    </xf>
    <xf numFmtId="0" fontId="6" fillId="0" borderId="20" xfId="10" applyFont="1" applyBorder="1" applyAlignment="1">
      <alignment horizontal="center" wrapText="1"/>
    </xf>
    <xf numFmtId="0" fontId="6" fillId="0" borderId="20" xfId="10" applyFont="1" applyBorder="1" applyAlignment="1">
      <alignment wrapText="1"/>
    </xf>
    <xf numFmtId="0" fontId="6" fillId="0" borderId="20" xfId="10" applyFont="1" applyBorder="1" applyAlignment="1">
      <alignment horizontal="center" vertical="center" wrapText="1"/>
    </xf>
    <xf numFmtId="165" fontId="6" fillId="0" borderId="20" xfId="10" applyNumberFormat="1" applyFont="1" applyBorder="1" applyAlignment="1">
      <alignment horizontal="right" wrapText="1"/>
    </xf>
    <xf numFmtId="165" fontId="6" fillId="0" borderId="21" xfId="10" applyNumberFormat="1" applyFont="1" applyBorder="1" applyAlignment="1">
      <alignment horizontal="right" wrapText="1"/>
    </xf>
    <xf numFmtId="0" fontId="7" fillId="0" borderId="21" xfId="10" applyFont="1" applyBorder="1" applyAlignment="1">
      <alignment horizontal="left" wrapText="1"/>
    </xf>
    <xf numFmtId="164" fontId="7" fillId="0" borderId="21" xfId="4" applyNumberFormat="1" applyFont="1" applyFill="1" applyBorder="1" applyAlignment="1">
      <alignment horizontal="right" wrapText="1"/>
    </xf>
    <xf numFmtId="0" fontId="7" fillId="0" borderId="21" xfId="10" applyFont="1" applyBorder="1" applyAlignment="1">
      <alignment horizontal="right" wrapText="1"/>
    </xf>
    <xf numFmtId="0" fontId="9" fillId="0" borderId="22" xfId="10" applyFont="1" applyBorder="1" applyAlignment="1">
      <alignment horizontal="left" vertical="center" wrapText="1"/>
    </xf>
    <xf numFmtId="0" fontId="9" fillId="15" borderId="22" xfId="10" applyFont="1" applyFill="1" applyBorder="1" applyAlignment="1">
      <alignment horizontal="left" vertical="center" wrapText="1"/>
    </xf>
    <xf numFmtId="0" fontId="9" fillId="15" borderId="22" xfId="10" applyFont="1" applyFill="1" applyBorder="1" applyAlignment="1">
      <alignment horizontal="right" wrapText="1"/>
    </xf>
    <xf numFmtId="164" fontId="27" fillId="0" borderId="21" xfId="4" applyNumberFormat="1" applyFont="1" applyFill="1" applyBorder="1" applyAlignment="1">
      <alignment horizontal="right" wrapText="1"/>
    </xf>
    <xf numFmtId="0" fontId="6" fillId="4" borderId="23" xfId="10" applyFont="1" applyFill="1" applyBorder="1" applyAlignment="1">
      <alignment horizontal="left" wrapText="1"/>
    </xf>
    <xf numFmtId="0" fontId="9" fillId="4" borderId="24" xfId="10" applyFont="1" applyFill="1" applyBorder="1" applyAlignment="1">
      <alignment horizontal="left" wrapText="1"/>
    </xf>
    <xf numFmtId="1" fontId="9" fillId="4" borderId="24" xfId="10" applyNumberFormat="1" applyFont="1" applyFill="1" applyBorder="1" applyAlignment="1">
      <alignment horizontal="right" wrapText="1"/>
    </xf>
    <xf numFmtId="0" fontId="9" fillId="4" borderId="24" xfId="10" applyFont="1" applyFill="1" applyBorder="1" applyAlignment="1">
      <alignment horizontal="right" wrapText="1"/>
    </xf>
    <xf numFmtId="164" fontId="8" fillId="13" borderId="24" xfId="4" applyNumberFormat="1" applyFont="1" applyFill="1" applyBorder="1" applyAlignment="1">
      <alignment horizontal="right" wrapText="1"/>
    </xf>
    <xf numFmtId="164" fontId="9" fillId="4" borderId="24" xfId="4" applyNumberFormat="1" applyFont="1" applyFill="1" applyBorder="1" applyAlignment="1">
      <alignment wrapText="1"/>
    </xf>
    <xf numFmtId="0" fontId="16" fillId="4" borderId="25" xfId="5" applyFont="1" applyFill="1" applyBorder="1" applyAlignment="1">
      <alignment horizontal="center" wrapText="1"/>
    </xf>
    <xf numFmtId="0" fontId="6" fillId="6" borderId="22" xfId="10" applyFont="1" applyFill="1" applyBorder="1" applyAlignment="1">
      <alignment horizontal="left" wrapText="1"/>
    </xf>
    <xf numFmtId="165" fontId="9" fillId="6" borderId="21" xfId="10" applyNumberFormat="1" applyFont="1" applyFill="1" applyBorder="1" applyAlignment="1">
      <alignment horizontal="right" wrapText="1"/>
    </xf>
    <xf numFmtId="165" fontId="9" fillId="0" borderId="21" xfId="10" applyNumberFormat="1" applyFont="1" applyBorder="1" applyAlignment="1">
      <alignment horizontal="right" wrapText="1"/>
    </xf>
    <xf numFmtId="0" fontId="21" fillId="0" borderId="21" xfId="10" applyFont="1" applyBorder="1" applyAlignment="1">
      <alignment horizontal="left" wrapText="1"/>
    </xf>
    <xf numFmtId="0" fontId="21" fillId="0" borderId="21" xfId="10" applyFont="1" applyBorder="1" applyAlignment="1">
      <alignment horizontal="right" wrapText="1"/>
    </xf>
    <xf numFmtId="164" fontId="21" fillId="0" borderId="21" xfId="4" applyNumberFormat="1" applyFont="1" applyFill="1" applyBorder="1" applyAlignment="1">
      <alignment horizontal="right" wrapText="1"/>
    </xf>
    <xf numFmtId="164" fontId="21" fillId="0" borderId="21" xfId="4" applyNumberFormat="1" applyFont="1" applyFill="1" applyBorder="1" applyAlignment="1">
      <alignment wrapText="1"/>
    </xf>
    <xf numFmtId="0" fontId="21" fillId="0" borderId="21" xfId="10" applyFont="1" applyBorder="1" applyAlignment="1">
      <alignment horizontal="center" vertical="center" wrapText="1"/>
    </xf>
    <xf numFmtId="0" fontId="21" fillId="2" borderId="21" xfId="10" applyFont="1" applyFill="1" applyBorder="1" applyAlignment="1">
      <alignment horizontal="right" wrapText="1"/>
    </xf>
    <xf numFmtId="165" fontId="21" fillId="0" borderId="21" xfId="10" applyNumberFormat="1" applyFont="1" applyBorder="1" applyAlignment="1">
      <alignment horizontal="right" wrapText="1"/>
    </xf>
    <xf numFmtId="0" fontId="21" fillId="0" borderId="20" xfId="10" applyFont="1" applyBorder="1" applyAlignment="1">
      <alignment horizontal="left" wrapText="1"/>
    </xf>
    <xf numFmtId="0" fontId="21" fillId="0" borderId="20" xfId="10" applyFont="1" applyBorder="1" applyAlignment="1">
      <alignment horizontal="right" wrapText="1"/>
    </xf>
    <xf numFmtId="164" fontId="21" fillId="0" borderId="20" xfId="4" applyNumberFormat="1" applyFont="1" applyFill="1" applyBorder="1" applyAlignment="1">
      <alignment horizontal="right" wrapText="1"/>
    </xf>
    <xf numFmtId="164" fontId="21" fillId="0" borderId="20" xfId="4" applyNumberFormat="1" applyFont="1" applyFill="1" applyBorder="1" applyAlignment="1">
      <alignment wrapText="1"/>
    </xf>
    <xf numFmtId="0" fontId="21" fillId="0" borderId="20" xfId="10" applyFont="1" applyBorder="1" applyAlignment="1">
      <alignment horizontal="center" vertical="center" wrapText="1"/>
    </xf>
    <xf numFmtId="0" fontId="21" fillId="2" borderId="20" xfId="10" applyFont="1" applyFill="1" applyBorder="1" applyAlignment="1">
      <alignment horizontal="right" wrapText="1"/>
    </xf>
    <xf numFmtId="165" fontId="21" fillId="0" borderId="20" xfId="10" applyNumberFormat="1" applyFont="1" applyBorder="1" applyAlignment="1">
      <alignment horizontal="right" wrapText="1"/>
    </xf>
    <xf numFmtId="0" fontId="6" fillId="4" borderId="22" xfId="10" applyFont="1" applyFill="1" applyBorder="1" applyAlignment="1">
      <alignment horizontal="left" wrapText="1"/>
    </xf>
    <xf numFmtId="0" fontId="6" fillId="0" borderId="21" xfId="10" applyFont="1" applyBorder="1" applyAlignment="1">
      <alignment horizontal="left" wrapText="1"/>
    </xf>
    <xf numFmtId="0" fontId="9" fillId="0" borderId="21" xfId="10" applyFont="1" applyBorder="1" applyAlignment="1">
      <alignment horizontal="left" wrapText="1"/>
    </xf>
    <xf numFmtId="1" fontId="9" fillId="0" borderId="21" xfId="10" applyNumberFormat="1" applyFont="1" applyBorder="1" applyAlignment="1">
      <alignment horizontal="right" wrapText="1"/>
    </xf>
    <xf numFmtId="0" fontId="9" fillId="0" borderId="21" xfId="10" applyFont="1" applyBorder="1" applyAlignment="1">
      <alignment horizontal="right" wrapText="1"/>
    </xf>
    <xf numFmtId="164" fontId="9" fillId="0" borderId="21" xfId="4" applyNumberFormat="1" applyFont="1" applyFill="1" applyBorder="1" applyAlignment="1">
      <alignment horizontal="right" wrapText="1"/>
    </xf>
    <xf numFmtId="164" fontId="9" fillId="0" borderId="21" xfId="4" applyNumberFormat="1" applyFont="1" applyFill="1" applyBorder="1" applyAlignment="1">
      <alignment wrapText="1"/>
    </xf>
    <xf numFmtId="0" fontId="9" fillId="0" borderId="21" xfId="10" applyFont="1" applyBorder="1" applyAlignment="1">
      <alignment horizontal="center" vertical="center" wrapText="1"/>
    </xf>
    <xf numFmtId="3" fontId="8" fillId="4" borderId="21" xfId="4" applyNumberFormat="1" applyFont="1" applyFill="1" applyBorder="1" applyAlignment="1">
      <alignment horizontal="right" wrapText="1"/>
    </xf>
    <xf numFmtId="1" fontId="7" fillId="0" borderId="21" xfId="10" applyNumberFormat="1" applyFont="1" applyBorder="1" applyAlignment="1">
      <alignment horizontal="right" wrapText="1"/>
    </xf>
    <xf numFmtId="164" fontId="7" fillId="0" borderId="21" xfId="4" applyNumberFormat="1" applyFont="1" applyFill="1" applyBorder="1" applyAlignment="1">
      <alignment wrapText="1"/>
    </xf>
    <xf numFmtId="0" fontId="7" fillId="0" borderId="21" xfId="10" applyFont="1" applyBorder="1" applyAlignment="1">
      <alignment horizontal="center" vertical="center" wrapText="1"/>
    </xf>
    <xf numFmtId="165" fontId="7" fillId="0" borderId="21" xfId="10" applyNumberFormat="1" applyFont="1" applyBorder="1" applyAlignment="1">
      <alignment horizontal="right" wrapText="1"/>
    </xf>
    <xf numFmtId="0" fontId="8" fillId="0" borderId="21" xfId="10" applyFont="1" applyBorder="1" applyAlignment="1">
      <alignment horizontal="left" wrapText="1"/>
    </xf>
    <xf numFmtId="164" fontId="8" fillId="8" borderId="21" xfId="4" applyNumberFormat="1" applyFont="1" applyFill="1" applyBorder="1" applyAlignment="1">
      <alignment horizontal="right" wrapText="1"/>
    </xf>
    <xf numFmtId="1" fontId="21" fillId="0" borderId="21" xfId="10" applyNumberFormat="1" applyFont="1" applyBorder="1" applyAlignment="1">
      <alignment horizontal="right" wrapText="1"/>
    </xf>
    <xf numFmtId="0" fontId="6" fillId="4" borderId="21" xfId="10" applyFont="1" applyFill="1" applyBorder="1" applyAlignment="1">
      <alignment horizontal="left" wrapText="1"/>
    </xf>
    <xf numFmtId="1" fontId="6" fillId="4" borderId="21" xfId="10" applyNumberFormat="1" applyFont="1" applyFill="1" applyBorder="1" applyAlignment="1">
      <alignment horizontal="right" wrapText="1"/>
    </xf>
    <xf numFmtId="0" fontId="6" fillId="4" borderId="21" xfId="10" applyFont="1" applyFill="1" applyBorder="1" applyAlignment="1">
      <alignment horizontal="right" wrapText="1"/>
    </xf>
    <xf numFmtId="164" fontId="8" fillId="4" borderId="21" xfId="4" applyNumberFormat="1" applyFont="1" applyFill="1" applyBorder="1" applyAlignment="1">
      <alignment horizontal="right" wrapText="1"/>
    </xf>
    <xf numFmtId="164" fontId="6" fillId="4" borderId="21" xfId="4" applyNumberFormat="1" applyFont="1" applyFill="1" applyBorder="1" applyAlignment="1">
      <alignment wrapText="1"/>
    </xf>
    <xf numFmtId="0" fontId="9" fillId="4" borderId="21" xfId="10" applyFont="1" applyFill="1" applyBorder="1" applyAlignment="1">
      <alignment horizontal="center" vertical="center" wrapText="1"/>
    </xf>
    <xf numFmtId="0" fontId="9" fillId="4" borderId="21" xfId="10" applyFont="1" applyFill="1" applyBorder="1" applyAlignment="1">
      <alignment horizontal="right" wrapText="1"/>
    </xf>
    <xf numFmtId="165" fontId="9" fillId="4" borderId="21" xfId="10" applyNumberFormat="1" applyFont="1" applyFill="1" applyBorder="1" applyAlignment="1">
      <alignment horizontal="right" wrapText="1"/>
    </xf>
    <xf numFmtId="0" fontId="6" fillId="6" borderId="21" xfId="10" applyFont="1" applyFill="1" applyBorder="1" applyAlignment="1">
      <alignment horizontal="left" wrapText="1"/>
    </xf>
    <xf numFmtId="1" fontId="6" fillId="6" borderId="21" xfId="10" applyNumberFormat="1" applyFont="1" applyFill="1" applyBorder="1" applyAlignment="1">
      <alignment horizontal="right" wrapText="1"/>
    </xf>
    <xf numFmtId="0" fontId="6" fillId="6" borderId="21" xfId="10" applyFont="1" applyFill="1" applyBorder="1" applyAlignment="1">
      <alignment horizontal="right" wrapText="1"/>
    </xf>
    <xf numFmtId="164" fontId="6" fillId="6" borderId="21" xfId="4" applyNumberFormat="1" applyFont="1" applyFill="1" applyBorder="1" applyAlignment="1">
      <alignment horizontal="right" wrapText="1"/>
    </xf>
    <xf numFmtId="164" fontId="6" fillId="6" borderId="21" xfId="4" applyNumberFormat="1" applyFont="1" applyFill="1" applyBorder="1" applyAlignment="1">
      <alignment wrapText="1"/>
    </xf>
    <xf numFmtId="0" fontId="9" fillId="6" borderId="21" xfId="10" applyFont="1" applyFill="1" applyBorder="1" applyAlignment="1">
      <alignment horizontal="center" vertical="center" wrapText="1"/>
    </xf>
    <xf numFmtId="0" fontId="9" fillId="6" borderId="21" xfId="10" applyFont="1" applyFill="1" applyBorder="1" applyAlignment="1">
      <alignment horizontal="right" wrapText="1"/>
    </xf>
    <xf numFmtId="0" fontId="21" fillId="0" borderId="21" xfId="10" applyFont="1" applyBorder="1" applyAlignment="1">
      <alignment horizontal="center" wrapText="1"/>
    </xf>
    <xf numFmtId="0" fontId="9" fillId="0" borderId="21" xfId="10" applyFont="1" applyBorder="1" applyAlignment="1">
      <alignment horizontal="center" wrapText="1"/>
    </xf>
    <xf numFmtId="164" fontId="7" fillId="0" borderId="21" xfId="4" applyNumberFormat="1" applyFont="1" applyFill="1" applyBorder="1" applyAlignment="1">
      <alignment horizontal="center" wrapText="1"/>
    </xf>
    <xf numFmtId="164" fontId="8" fillId="0" borderId="21" xfId="4" applyNumberFormat="1" applyFont="1" applyFill="1" applyBorder="1" applyAlignment="1">
      <alignment wrapText="1"/>
    </xf>
    <xf numFmtId="0" fontId="9" fillId="4" borderId="21" xfId="10" applyFont="1" applyFill="1" applyBorder="1" applyAlignment="1">
      <alignment horizontal="left" wrapText="1"/>
    </xf>
    <xf numFmtId="1" fontId="9" fillId="4" borderId="21" xfId="10" applyNumberFormat="1" applyFont="1" applyFill="1" applyBorder="1" applyAlignment="1">
      <alignment horizontal="right" wrapText="1"/>
    </xf>
    <xf numFmtId="164" fontId="8" fillId="4" borderId="21" xfId="4" applyNumberFormat="1" applyFont="1" applyFill="1" applyBorder="1" applyAlignment="1">
      <alignment wrapText="1"/>
    </xf>
    <xf numFmtId="0" fontId="9" fillId="6" borderId="21" xfId="10" applyFont="1" applyFill="1" applyBorder="1" applyAlignment="1">
      <alignment horizontal="left" wrapText="1"/>
    </xf>
    <xf numFmtId="1" fontId="9" fillId="6" borderId="21" xfId="10" applyNumberFormat="1" applyFont="1" applyFill="1" applyBorder="1" applyAlignment="1">
      <alignment horizontal="right" wrapText="1"/>
    </xf>
    <xf numFmtId="164" fontId="17" fillId="6" borderId="21" xfId="4" applyNumberFormat="1" applyFont="1" applyFill="1" applyBorder="1" applyAlignment="1">
      <alignment horizontal="right" wrapText="1"/>
    </xf>
    <xf numFmtId="164" fontId="9" fillId="6" borderId="21" xfId="4" applyNumberFormat="1" applyFont="1" applyFill="1" applyBorder="1" applyAlignment="1">
      <alignment horizontal="right" wrapText="1"/>
    </xf>
    <xf numFmtId="164" fontId="9" fillId="6" borderId="21" xfId="4" applyNumberFormat="1" applyFont="1" applyFill="1" applyBorder="1" applyAlignment="1">
      <alignment wrapText="1"/>
    </xf>
    <xf numFmtId="0" fontId="9" fillId="2" borderId="21" xfId="10" applyFont="1" applyFill="1" applyBorder="1" applyAlignment="1">
      <alignment horizontal="right" wrapText="1"/>
    </xf>
    <xf numFmtId="3" fontId="7" fillId="0" borderId="26" xfId="5" applyNumberFormat="1" applyBorder="1" applyAlignment="1">
      <alignment horizontal="right"/>
    </xf>
    <xf numFmtId="164" fontId="9" fillId="0" borderId="27" xfId="4" applyNumberFormat="1" applyFont="1" applyFill="1" applyBorder="1" applyAlignment="1">
      <alignment wrapText="1"/>
    </xf>
    <xf numFmtId="164" fontId="9" fillId="0" borderId="27" xfId="4" applyNumberFormat="1" applyFont="1" applyFill="1" applyBorder="1" applyAlignment="1">
      <alignment horizontal="right" wrapText="1"/>
    </xf>
    <xf numFmtId="0" fontId="9" fillId="5" borderId="21" xfId="10" applyFont="1" applyFill="1" applyBorder="1" applyAlignment="1">
      <alignment horizontal="right" wrapText="1"/>
    </xf>
    <xf numFmtId="164" fontId="9" fillId="0" borderId="20" xfId="4" applyNumberFormat="1" applyFont="1" applyFill="1" applyBorder="1" applyAlignment="1">
      <alignment horizontal="right" wrapText="1"/>
    </xf>
    <xf numFmtId="164" fontId="9" fillId="0" borderId="20" xfId="4" applyNumberFormat="1" applyFont="1" applyFill="1" applyBorder="1" applyAlignment="1">
      <alignment wrapText="1"/>
    </xf>
    <xf numFmtId="0" fontId="9" fillId="0" borderId="20" xfId="10" applyFont="1" applyBorder="1" applyAlignment="1">
      <alignment horizontal="left" wrapText="1"/>
    </xf>
    <xf numFmtId="0" fontId="9" fillId="0" borderId="28" xfId="10" applyFont="1" applyBorder="1" applyAlignment="1">
      <alignment horizontal="right" wrapText="1"/>
    </xf>
    <xf numFmtId="0" fontId="9" fillId="0" borderId="29" xfId="10" applyFont="1" applyBorder="1" applyAlignment="1">
      <alignment horizontal="center" vertical="center" wrapText="1"/>
    </xf>
    <xf numFmtId="1" fontId="7" fillId="0" borderId="29" xfId="10" applyNumberFormat="1" applyFont="1" applyBorder="1" applyAlignment="1">
      <alignment horizontal="center" wrapText="1"/>
    </xf>
    <xf numFmtId="0" fontId="9" fillId="0" borderId="21" xfId="10" applyFont="1" applyBorder="1" applyAlignment="1">
      <alignment horizontal="left" vertical="center" wrapText="1"/>
    </xf>
    <xf numFmtId="164" fontId="11" fillId="0" borderId="21" xfId="4" applyNumberFormat="1" applyFont="1" applyFill="1" applyBorder="1" applyAlignment="1">
      <alignment horizontal="right" wrapText="1"/>
    </xf>
    <xf numFmtId="164" fontId="11" fillId="0" borderId="21" xfId="4" applyNumberFormat="1" applyFont="1" applyFill="1" applyBorder="1" applyAlignment="1">
      <alignment wrapText="1"/>
    </xf>
    <xf numFmtId="164" fontId="8" fillId="13" borderId="21" xfId="4" applyNumberFormat="1" applyFont="1" applyFill="1" applyBorder="1" applyAlignment="1">
      <alignment horizontal="right" wrapText="1"/>
    </xf>
    <xf numFmtId="0" fontId="9" fillId="14" borderId="21" xfId="10" applyFont="1" applyFill="1" applyBorder="1" applyAlignment="1">
      <alignment horizontal="right" wrapText="1"/>
    </xf>
    <xf numFmtId="0" fontId="9" fillId="14" borderId="21" xfId="10" applyFont="1" applyFill="1" applyBorder="1" applyAlignment="1">
      <alignment horizontal="center" vertical="center" wrapText="1"/>
    </xf>
    <xf numFmtId="0" fontId="6" fillId="0" borderId="21" xfId="10" applyFont="1" applyBorder="1" applyAlignment="1">
      <alignment horizontal="left"/>
    </xf>
    <xf numFmtId="164" fontId="6" fillId="0" borderId="21" xfId="4" applyNumberFormat="1" applyFont="1" applyFill="1" applyBorder="1" applyAlignment="1">
      <alignment horizontal="right" wrapText="1"/>
    </xf>
    <xf numFmtId="164" fontId="6" fillId="0" borderId="21" xfId="4" applyNumberFormat="1" applyFont="1" applyFill="1" applyBorder="1" applyAlignment="1">
      <alignment wrapText="1"/>
    </xf>
    <xf numFmtId="3" fontId="9" fillId="0" borderId="21" xfId="10" applyNumberFormat="1" applyFont="1" applyBorder="1" applyAlignment="1">
      <alignment horizontal="left" wrapText="1"/>
    </xf>
    <xf numFmtId="164" fontId="6" fillId="13" borderId="21" xfId="4" applyNumberFormat="1" applyFont="1" applyFill="1" applyBorder="1" applyAlignment="1">
      <alignment horizontal="right" wrapText="1"/>
    </xf>
    <xf numFmtId="0" fontId="9" fillId="9" borderId="21" xfId="10" applyFont="1" applyFill="1" applyBorder="1" applyAlignment="1">
      <alignment horizontal="left" wrapText="1"/>
    </xf>
    <xf numFmtId="1" fontId="9" fillId="9" borderId="21" xfId="10" applyNumberFormat="1" applyFont="1" applyFill="1" applyBorder="1" applyAlignment="1">
      <alignment horizontal="right" wrapText="1"/>
    </xf>
    <xf numFmtId="0" fontId="9" fillId="9" borderId="21" xfId="10" applyFont="1" applyFill="1" applyBorder="1" applyAlignment="1">
      <alignment horizontal="right" wrapText="1"/>
    </xf>
    <xf numFmtId="0" fontId="21" fillId="0" borderId="21" xfId="10" applyFont="1" applyBorder="1" applyAlignment="1">
      <alignment horizontal="left" vertical="center" wrapText="1"/>
    </xf>
    <xf numFmtId="164" fontId="21" fillId="0" borderId="21" xfId="4" applyNumberFormat="1" applyFont="1" applyFill="1" applyBorder="1" applyAlignment="1">
      <alignment horizontal="left" vertical="top" wrapText="1"/>
    </xf>
    <xf numFmtId="164" fontId="23" fillId="0" borderId="21" xfId="4" applyNumberFormat="1" applyFont="1" applyFill="1" applyBorder="1" applyAlignment="1">
      <alignment horizontal="right" wrapText="1"/>
    </xf>
    <xf numFmtId="164" fontId="21" fillId="0" borderId="27" xfId="4" applyNumberFormat="1" applyFont="1" applyFill="1" applyBorder="1" applyAlignment="1">
      <alignment wrapText="1"/>
    </xf>
    <xf numFmtId="164" fontId="8" fillId="0" borderId="21" xfId="4" applyNumberFormat="1" applyFont="1" applyFill="1" applyBorder="1" applyAlignment="1">
      <alignment horizontal="right" wrapText="1"/>
    </xf>
    <xf numFmtId="0" fontId="9" fillId="10" borderId="21" xfId="10" applyFont="1" applyFill="1" applyBorder="1" applyAlignment="1">
      <alignment horizontal="left" wrapText="1"/>
    </xf>
    <xf numFmtId="1" fontId="9" fillId="10" borderId="21" xfId="10" applyNumberFormat="1" applyFont="1" applyFill="1" applyBorder="1" applyAlignment="1">
      <alignment horizontal="right" wrapText="1"/>
    </xf>
    <xf numFmtId="0" fontId="9" fillId="10" borderId="21" xfId="10" applyFont="1" applyFill="1" applyBorder="1" applyAlignment="1">
      <alignment horizontal="right" wrapText="1"/>
    </xf>
    <xf numFmtId="164" fontId="9" fillId="10" borderId="21" xfId="4" applyNumberFormat="1" applyFont="1" applyFill="1" applyBorder="1" applyAlignment="1">
      <alignment horizontal="right" wrapText="1"/>
    </xf>
    <xf numFmtId="164" fontId="9" fillId="10" borderId="21" xfId="4" applyNumberFormat="1" applyFont="1" applyFill="1" applyBorder="1" applyAlignment="1">
      <alignment wrapText="1"/>
    </xf>
    <xf numFmtId="0" fontId="9" fillId="10" borderId="21" xfId="10" applyFont="1" applyFill="1" applyBorder="1" applyAlignment="1">
      <alignment horizontal="center" vertical="center" wrapText="1"/>
    </xf>
    <xf numFmtId="165" fontId="9" fillId="10" borderId="21" xfId="10" applyNumberFormat="1" applyFont="1" applyFill="1" applyBorder="1" applyAlignment="1">
      <alignment horizontal="right" wrapText="1"/>
    </xf>
    <xf numFmtId="0" fontId="9" fillId="0" borderId="21" xfId="10" applyFont="1" applyBorder="1" applyAlignment="1">
      <alignment vertical="center" wrapText="1"/>
    </xf>
    <xf numFmtId="0" fontId="16" fillId="0" borderId="21" xfId="10" applyFont="1" applyBorder="1" applyAlignment="1">
      <alignment horizontal="center" vertical="center" wrapText="1"/>
    </xf>
    <xf numFmtId="0" fontId="7" fillId="0" borderId="21" xfId="10" applyFont="1" applyBorder="1" applyAlignment="1">
      <alignment vertical="center" wrapText="1"/>
    </xf>
    <xf numFmtId="1" fontId="16" fillId="0" borderId="21" xfId="10" applyNumberFormat="1" applyFont="1" applyBorder="1" applyAlignment="1">
      <alignment horizontal="right" wrapText="1"/>
    </xf>
    <xf numFmtId="0" fontId="16" fillId="0" borderId="21" xfId="10" applyFont="1" applyBorder="1" applyAlignment="1">
      <alignment horizontal="right" wrapText="1"/>
    </xf>
    <xf numFmtId="165" fontId="16" fillId="0" borderId="21" xfId="10" applyNumberFormat="1" applyFont="1" applyBorder="1" applyAlignment="1">
      <alignment horizontal="right" wrapText="1"/>
    </xf>
    <xf numFmtId="0" fontId="9" fillId="4" borderId="21" xfId="10" applyFont="1" applyFill="1" applyBorder="1" applyAlignment="1">
      <alignment horizontal="left" vertical="center" wrapText="1"/>
    </xf>
    <xf numFmtId="0" fontId="7" fillId="10" borderId="21" xfId="10" applyFont="1" applyFill="1" applyBorder="1" applyAlignment="1">
      <alignment horizontal="left" wrapText="1"/>
    </xf>
    <xf numFmtId="1" fontId="7" fillId="10" borderId="21" xfId="10" applyNumberFormat="1" applyFont="1" applyFill="1" applyBorder="1" applyAlignment="1">
      <alignment horizontal="right" wrapText="1"/>
    </xf>
    <xf numFmtId="0" fontId="7" fillId="10" borderId="21" xfId="10" applyFont="1" applyFill="1" applyBorder="1" applyAlignment="1">
      <alignment horizontal="right" wrapText="1"/>
    </xf>
    <xf numFmtId="0" fontId="9" fillId="0" borderId="21" xfId="10" applyFont="1" applyBorder="1" applyAlignment="1">
      <alignment vertical="top" wrapText="1"/>
    </xf>
    <xf numFmtId="164" fontId="6" fillId="8" borderId="21" xfId="4" applyNumberFormat="1" applyFont="1" applyFill="1" applyBorder="1" applyAlignment="1">
      <alignment horizontal="right" wrapText="1"/>
    </xf>
    <xf numFmtId="0" fontId="9" fillId="12" borderId="21" xfId="10" applyFont="1" applyFill="1" applyBorder="1" applyAlignment="1">
      <alignment horizontal="left" wrapText="1"/>
    </xf>
    <xf numFmtId="1" fontId="9" fillId="12" borderId="21" xfId="10" applyNumberFormat="1" applyFont="1" applyFill="1" applyBorder="1" applyAlignment="1">
      <alignment horizontal="right" wrapText="1"/>
    </xf>
    <xf numFmtId="0" fontId="9" fillId="12" borderId="21" xfId="10" applyFont="1" applyFill="1" applyBorder="1" applyAlignment="1">
      <alignment horizontal="right" wrapText="1"/>
    </xf>
    <xf numFmtId="164" fontId="9" fillId="12" borderId="21" xfId="4" applyNumberFormat="1" applyFont="1" applyFill="1" applyBorder="1" applyAlignment="1">
      <alignment horizontal="right" wrapText="1"/>
    </xf>
    <xf numFmtId="164" fontId="9" fillId="12" borderId="21" xfId="4" applyNumberFormat="1" applyFont="1" applyFill="1" applyBorder="1" applyAlignment="1">
      <alignment wrapText="1"/>
    </xf>
    <xf numFmtId="0" fontId="9" fillId="12" borderId="21" xfId="10" applyFont="1" applyFill="1" applyBorder="1" applyAlignment="1">
      <alignment horizontal="center" vertical="center" wrapText="1"/>
    </xf>
    <xf numFmtId="165" fontId="9" fillId="12" borderId="21" xfId="10" applyNumberFormat="1" applyFont="1" applyFill="1" applyBorder="1" applyAlignment="1">
      <alignment horizontal="right" wrapText="1"/>
    </xf>
    <xf numFmtId="3" fontId="9" fillId="0" borderId="21" xfId="10" applyNumberFormat="1" applyFont="1" applyBorder="1" applyAlignment="1">
      <alignment horizontal="right" wrapText="1"/>
    </xf>
    <xf numFmtId="0" fontId="13" fillId="6" borderId="21" xfId="10" applyFont="1" applyFill="1" applyBorder="1" applyAlignment="1">
      <alignment horizontal="left" wrapText="1"/>
    </xf>
    <xf numFmtId="165" fontId="9" fillId="0" borderId="29" xfId="10" applyNumberFormat="1" applyFont="1" applyBorder="1" applyAlignment="1">
      <alignment horizontal="right" wrapText="1"/>
    </xf>
    <xf numFmtId="0" fontId="8" fillId="4" borderId="30" xfId="5" applyFont="1" applyFill="1" applyBorder="1"/>
    <xf numFmtId="0" fontId="9" fillId="4" borderId="31" xfId="10" applyFont="1" applyFill="1" applyBorder="1" applyAlignment="1">
      <alignment horizontal="left" wrapText="1"/>
    </xf>
    <xf numFmtId="0" fontId="7" fillId="4" borderId="31" xfId="5" applyFill="1" applyBorder="1" applyAlignment="1">
      <alignment horizontal="center" vertical="center"/>
    </xf>
    <xf numFmtId="0" fontId="7" fillId="0" borderId="21" xfId="5" applyBorder="1"/>
    <xf numFmtId="1" fontId="7" fillId="0" borderId="21" xfId="5" applyNumberFormat="1" applyBorder="1"/>
    <xf numFmtId="0" fontId="8" fillId="0" borderId="21" xfId="5" applyFont="1" applyBorder="1"/>
    <xf numFmtId="39" fontId="9" fillId="0" borderId="21" xfId="4" applyNumberFormat="1" applyFont="1" applyFill="1" applyBorder="1" applyAlignment="1">
      <alignment horizontal="right" wrapText="1"/>
    </xf>
    <xf numFmtId="3" fontId="8" fillId="0" borderId="21" xfId="5" applyNumberFormat="1" applyFont="1" applyBorder="1"/>
    <xf numFmtId="167" fontId="9" fillId="0" borderId="21" xfId="4" applyNumberFormat="1" applyFont="1" applyFill="1" applyBorder="1" applyAlignment="1">
      <alignment horizontal="center" vertical="center" wrapText="1"/>
    </xf>
    <xf numFmtId="37" fontId="9" fillId="2" borderId="21" xfId="10" applyNumberFormat="1" applyFont="1" applyFill="1" applyBorder="1" applyAlignment="1">
      <alignment horizontal="right" wrapText="1"/>
    </xf>
    <xf numFmtId="167" fontId="9" fillId="0" borderId="21" xfId="4" applyNumberFormat="1" applyFont="1" applyFill="1" applyBorder="1" applyAlignment="1">
      <alignment horizontal="right" wrapText="1"/>
    </xf>
    <xf numFmtId="3" fontId="8" fillId="0" borderId="21" xfId="5" applyNumberFormat="1" applyFont="1" applyBorder="1" applyAlignment="1">
      <alignment horizontal="right"/>
    </xf>
    <xf numFmtId="0" fontId="7" fillId="0" borderId="21" xfId="5" applyBorder="1" applyAlignment="1">
      <alignment horizontal="center" vertical="center"/>
    </xf>
    <xf numFmtId="0" fontId="2" fillId="0" borderId="0" xfId="13" applyFont="1" applyAlignment="1">
      <alignment horizontal="center"/>
    </xf>
    <xf numFmtId="0" fontId="2" fillId="0" borderId="0" xfId="13" applyFill="1"/>
    <xf numFmtId="0" fontId="3" fillId="0" borderId="0" xfId="0" applyFont="1" applyAlignment="1">
      <alignment horizontal="right"/>
    </xf>
    <xf numFmtId="0" fontId="2" fillId="0" borderId="0" xfId="12" applyBorder="1"/>
    <xf numFmtId="0" fontId="24" fillId="0" borderId="0" xfId="12" applyFont="1" applyBorder="1" applyAlignment="1">
      <alignment horizontal="center"/>
    </xf>
    <xf numFmtId="0" fontId="2" fillId="0" borderId="0" xfId="12" applyBorder="1" applyAlignment="1">
      <alignment horizontal="center"/>
    </xf>
    <xf numFmtId="0" fontId="2" fillId="0" borderId="0" xfId="12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24" fillId="0" borderId="0" xfId="9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4" fillId="0" borderId="0" xfId="9" applyFont="1" applyBorder="1" applyAlignment="1">
      <alignment horizontal="right" vertical="top" wrapText="1"/>
    </xf>
    <xf numFmtId="0" fontId="24" fillId="0" borderId="0" xfId="1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5" fillId="0" borderId="0" xfId="12" applyFont="1" applyBorder="1" applyAlignment="1">
      <alignment horizontal="center"/>
    </xf>
    <xf numFmtId="0" fontId="0" fillId="6" borderId="0" xfId="0" applyFill="1" applyBorder="1"/>
    <xf numFmtId="3" fontId="2" fillId="0" borderId="0" xfId="12" applyNumberFormat="1" applyBorder="1" applyAlignment="1">
      <alignment horizontal="right"/>
    </xf>
    <xf numFmtId="3" fontId="2" fillId="0" borderId="0" xfId="12" applyNumberFormat="1" applyBorder="1"/>
    <xf numFmtId="3" fontId="25" fillId="0" borderId="0" xfId="12" applyNumberFormat="1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3" fontId="2" fillId="0" borderId="0" xfId="12" applyNumberFormat="1" applyBorder="1" applyAlignment="1">
      <alignment horizontal="center"/>
    </xf>
    <xf numFmtId="0" fontId="2" fillId="15" borderId="0" xfId="12" applyFill="1" applyBorder="1"/>
    <xf numFmtId="0" fontId="2" fillId="15" borderId="0" xfId="12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3" fontId="2" fillId="15" borderId="0" xfId="12" applyNumberFormat="1" applyFill="1" applyBorder="1" applyAlignment="1">
      <alignment horizontal="right"/>
    </xf>
    <xf numFmtId="0" fontId="4" fillId="15" borderId="0" xfId="0" applyFont="1" applyFill="1" applyBorder="1" applyAlignment="1">
      <alignment horizontal="center"/>
    </xf>
    <xf numFmtId="0" fontId="0" fillId="15" borderId="0" xfId="0" applyFill="1" applyBorder="1"/>
    <xf numFmtId="0" fontId="26" fillId="15" borderId="0" xfId="12" applyFont="1" applyFill="1" applyBorder="1" applyAlignment="1">
      <alignment horizontal="center"/>
    </xf>
    <xf numFmtId="3" fontId="2" fillId="15" borderId="0" xfId="12" applyNumberFormat="1" applyFill="1" applyBorder="1"/>
    <xf numFmtId="3" fontId="26" fillId="0" borderId="0" xfId="12" applyNumberFormat="1" applyFont="1" applyBorder="1" applyAlignment="1">
      <alignment horizontal="center"/>
    </xf>
    <xf numFmtId="3" fontId="2" fillId="0" borderId="0" xfId="12" applyNumberFormat="1" applyFont="1" applyBorder="1" applyAlignment="1">
      <alignment horizontal="right"/>
    </xf>
    <xf numFmtId="0" fontId="0" fillId="15" borderId="0" xfId="0" applyFill="1" applyBorder="1" applyAlignment="1">
      <alignment horizontal="right"/>
    </xf>
    <xf numFmtId="3" fontId="25" fillId="15" borderId="0" xfId="12" applyNumberFormat="1" applyFont="1" applyFill="1" applyBorder="1"/>
    <xf numFmtId="3" fontId="2" fillId="15" borderId="0" xfId="12" applyNumberFormat="1" applyFont="1" applyFill="1" applyBorder="1"/>
    <xf numFmtId="0" fontId="2" fillId="9" borderId="0" xfId="12" applyFill="1" applyBorder="1" applyAlignment="1">
      <alignment horizontal="center"/>
    </xf>
    <xf numFmtId="3" fontId="25" fillId="9" borderId="0" xfId="12" applyNumberFormat="1" applyFont="1" applyFill="1" applyBorder="1"/>
    <xf numFmtId="3" fontId="2" fillId="9" borderId="0" xfId="12" applyNumberFormat="1" applyFill="1" applyBorder="1" applyAlignment="1">
      <alignment horizontal="right"/>
    </xf>
    <xf numFmtId="3" fontId="2" fillId="9" borderId="0" xfId="12" applyNumberFormat="1" applyFill="1" applyBorder="1"/>
    <xf numFmtId="0" fontId="4" fillId="9" borderId="0" xfId="0" applyFont="1" applyFill="1" applyBorder="1" applyAlignment="1">
      <alignment horizontal="center"/>
    </xf>
    <xf numFmtId="0" fontId="25" fillId="9" borderId="0" xfId="12" applyFont="1" applyFill="1" applyBorder="1"/>
    <xf numFmtId="0" fontId="25" fillId="9" borderId="0" xfId="12" applyFont="1" applyFill="1" applyBorder="1" applyAlignment="1">
      <alignment horizontal="center"/>
    </xf>
    <xf numFmtId="3" fontId="25" fillId="9" borderId="0" xfId="12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3" fontId="2" fillId="0" borderId="0" xfId="13" applyNumberFormat="1" applyFont="1"/>
    <xf numFmtId="0" fontId="2" fillId="0" borderId="0" xfId="9" applyFill="1"/>
    <xf numFmtId="0" fontId="2" fillId="0" borderId="0" xfId="9" applyFill="1" applyAlignment="1">
      <alignment horizontal="center"/>
    </xf>
    <xf numFmtId="3" fontId="2" fillId="0" borderId="0" xfId="9" applyNumberForma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9" applyFont="1"/>
    <xf numFmtId="0" fontId="0" fillId="0" borderId="0" xfId="0" applyFill="1"/>
    <xf numFmtId="0" fontId="1" fillId="0" borderId="0" xfId="0" applyFont="1" applyFill="1" applyAlignment="1">
      <alignment horizontal="right"/>
    </xf>
    <xf numFmtId="0" fontId="2" fillId="0" borderId="0" xfId="10" applyFill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/>
    <xf numFmtId="3" fontId="0" fillId="0" borderId="0" xfId="0" applyNumberFormat="1" applyFill="1" applyBorder="1"/>
    <xf numFmtId="3" fontId="0" fillId="0" borderId="0" xfId="0" applyNumberFormat="1" applyFill="1"/>
  </cellXfs>
  <cellStyles count="16">
    <cellStyle name="Calculation" xfId="1" builtinId="22"/>
    <cellStyle name="Comma" xfId="2" builtinId="3"/>
    <cellStyle name="Comma 2 2" xfId="3" xr:uid="{00000000-0005-0000-0000-000002000000}"/>
    <cellStyle name="Comma 5" xfId="4" xr:uid="{00000000-0005-0000-0000-000003000000}"/>
    <cellStyle name="Currency 2" xfId="15" xr:uid="{BC7C37CB-C711-4F61-B2D7-5A53963EE185}"/>
    <cellStyle name="Normal" xfId="0" builtinId="0"/>
    <cellStyle name="Normal 11" xfId="5" xr:uid="{00000000-0005-0000-0000-000006000000}"/>
    <cellStyle name="Normal 2" xfId="6" xr:uid="{00000000-0005-0000-0000-000007000000}"/>
    <cellStyle name="Normal 2 2" xfId="7" xr:uid="{00000000-0005-0000-0000-000008000000}"/>
    <cellStyle name="Normal 2 3" xfId="14" xr:uid="{64958DFB-0453-4C19-B4BB-1D61581FDE86}"/>
    <cellStyle name="Normal 3" xfId="8" xr:uid="{00000000-0005-0000-0000-000009000000}"/>
    <cellStyle name="Normal_CCSU" xfId="9" xr:uid="{00000000-0005-0000-0000-00000A000000}"/>
    <cellStyle name="Normal_Sheet1" xfId="10" xr:uid="{00000000-0005-0000-0000-00000B000000}"/>
    <cellStyle name="Normal_Sheet2" xfId="12" xr:uid="{08CAA8F2-5739-4CE7-AD28-F1DBE04C3205}"/>
    <cellStyle name="Normal_WCSU" xfId="13" xr:uid="{FC0973FD-C116-4A82-BE0C-17038F645593}"/>
    <cellStyle name="Percent 2" xfId="11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2B00-C226-4A5F-8D07-CA84B15C0DA3}">
  <sheetPr>
    <pageSetUpPr fitToPage="1"/>
  </sheetPr>
  <dimension ref="A1:M64"/>
  <sheetViews>
    <sheetView topLeftCell="E1" zoomScale="84" zoomScaleNormal="84" workbookViewId="0">
      <selection activeCell="M4" sqref="M4:M57"/>
    </sheetView>
  </sheetViews>
  <sheetFormatPr defaultRowHeight="12.75" x14ac:dyDescent="0.2"/>
  <cols>
    <col min="1" max="1" width="35.42578125" bestFit="1" customWidth="1"/>
    <col min="2" max="2" width="21.28515625" style="195" customWidth="1"/>
    <col min="3" max="3" width="16.7109375" style="195" customWidth="1"/>
    <col min="4" max="4" width="17" style="195" customWidth="1"/>
    <col min="5" max="5" width="27.7109375" style="195" customWidth="1"/>
    <col min="6" max="6" width="11.28515625" customWidth="1"/>
    <col min="7" max="7" width="14.7109375" customWidth="1"/>
    <col min="8" max="8" width="8.28515625" customWidth="1"/>
    <col min="9" max="9" width="13.7109375" customWidth="1"/>
    <col min="10" max="10" width="13.28515625" customWidth="1"/>
    <col min="11" max="11" width="13.7109375" style="178" customWidth="1"/>
    <col min="12" max="13" width="14.28515625" style="178" customWidth="1"/>
    <col min="251" max="251" width="35.42578125" bestFit="1" customWidth="1"/>
    <col min="252" max="252" width="21.28515625" customWidth="1"/>
    <col min="253" max="253" width="16.7109375" customWidth="1"/>
    <col min="254" max="254" width="17" customWidth="1"/>
    <col min="255" max="255" width="27.7109375" customWidth="1"/>
    <col min="256" max="256" width="11.28515625" customWidth="1"/>
    <col min="257" max="257" width="14.7109375" customWidth="1"/>
    <col min="258" max="258" width="8.28515625" customWidth="1"/>
    <col min="259" max="259" width="13.7109375" customWidth="1"/>
    <col min="260" max="260" width="13.28515625" customWidth="1"/>
    <col min="261" max="261" width="13.7109375" customWidth="1"/>
    <col min="262" max="263" width="14.28515625" customWidth="1"/>
    <col min="264" max="264" width="14.7109375" customWidth="1"/>
    <col min="265" max="265" width="14.42578125" customWidth="1"/>
    <col min="507" max="507" width="35.42578125" bestFit="1" customWidth="1"/>
    <col min="508" max="508" width="21.28515625" customWidth="1"/>
    <col min="509" max="509" width="16.7109375" customWidth="1"/>
    <col min="510" max="510" width="17" customWidth="1"/>
    <col min="511" max="511" width="27.7109375" customWidth="1"/>
    <col min="512" max="512" width="11.28515625" customWidth="1"/>
    <col min="513" max="513" width="14.7109375" customWidth="1"/>
    <col min="514" max="514" width="8.28515625" customWidth="1"/>
    <col min="515" max="515" width="13.7109375" customWidth="1"/>
    <col min="516" max="516" width="13.28515625" customWidth="1"/>
    <col min="517" max="517" width="13.7109375" customWidth="1"/>
    <col min="518" max="519" width="14.28515625" customWidth="1"/>
    <col min="520" max="520" width="14.7109375" customWidth="1"/>
    <col min="521" max="521" width="14.42578125" customWidth="1"/>
    <col min="763" max="763" width="35.42578125" bestFit="1" customWidth="1"/>
    <col min="764" max="764" width="21.28515625" customWidth="1"/>
    <col min="765" max="765" width="16.7109375" customWidth="1"/>
    <col min="766" max="766" width="17" customWidth="1"/>
    <col min="767" max="767" width="27.7109375" customWidth="1"/>
    <col min="768" max="768" width="11.28515625" customWidth="1"/>
    <col min="769" max="769" width="14.7109375" customWidth="1"/>
    <col min="770" max="770" width="8.28515625" customWidth="1"/>
    <col min="771" max="771" width="13.7109375" customWidth="1"/>
    <col min="772" max="772" width="13.28515625" customWidth="1"/>
    <col min="773" max="773" width="13.7109375" customWidth="1"/>
    <col min="774" max="775" width="14.28515625" customWidth="1"/>
    <col min="776" max="776" width="14.7109375" customWidth="1"/>
    <col min="777" max="777" width="14.42578125" customWidth="1"/>
    <col min="1019" max="1019" width="35.42578125" bestFit="1" customWidth="1"/>
    <col min="1020" max="1020" width="21.28515625" customWidth="1"/>
    <col min="1021" max="1021" width="16.7109375" customWidth="1"/>
    <col min="1022" max="1022" width="17" customWidth="1"/>
    <col min="1023" max="1023" width="27.7109375" customWidth="1"/>
    <col min="1024" max="1024" width="11.28515625" customWidth="1"/>
    <col min="1025" max="1025" width="14.7109375" customWidth="1"/>
    <col min="1026" max="1026" width="8.28515625" customWidth="1"/>
    <col min="1027" max="1027" width="13.7109375" customWidth="1"/>
    <col min="1028" max="1028" width="13.28515625" customWidth="1"/>
    <col min="1029" max="1029" width="13.7109375" customWidth="1"/>
    <col min="1030" max="1031" width="14.28515625" customWidth="1"/>
    <col min="1032" max="1032" width="14.7109375" customWidth="1"/>
    <col min="1033" max="1033" width="14.42578125" customWidth="1"/>
    <col min="1275" max="1275" width="35.42578125" bestFit="1" customWidth="1"/>
    <col min="1276" max="1276" width="21.28515625" customWidth="1"/>
    <col min="1277" max="1277" width="16.7109375" customWidth="1"/>
    <col min="1278" max="1278" width="17" customWidth="1"/>
    <col min="1279" max="1279" width="27.7109375" customWidth="1"/>
    <col min="1280" max="1280" width="11.28515625" customWidth="1"/>
    <col min="1281" max="1281" width="14.7109375" customWidth="1"/>
    <col min="1282" max="1282" width="8.28515625" customWidth="1"/>
    <col min="1283" max="1283" width="13.7109375" customWidth="1"/>
    <col min="1284" max="1284" width="13.28515625" customWidth="1"/>
    <col min="1285" max="1285" width="13.7109375" customWidth="1"/>
    <col min="1286" max="1287" width="14.28515625" customWidth="1"/>
    <col min="1288" max="1288" width="14.7109375" customWidth="1"/>
    <col min="1289" max="1289" width="14.42578125" customWidth="1"/>
    <col min="1531" max="1531" width="35.42578125" bestFit="1" customWidth="1"/>
    <col min="1532" max="1532" width="21.28515625" customWidth="1"/>
    <col min="1533" max="1533" width="16.7109375" customWidth="1"/>
    <col min="1534" max="1534" width="17" customWidth="1"/>
    <col min="1535" max="1535" width="27.7109375" customWidth="1"/>
    <col min="1536" max="1536" width="11.28515625" customWidth="1"/>
    <col min="1537" max="1537" width="14.7109375" customWidth="1"/>
    <col min="1538" max="1538" width="8.28515625" customWidth="1"/>
    <col min="1539" max="1539" width="13.7109375" customWidth="1"/>
    <col min="1540" max="1540" width="13.28515625" customWidth="1"/>
    <col min="1541" max="1541" width="13.7109375" customWidth="1"/>
    <col min="1542" max="1543" width="14.28515625" customWidth="1"/>
    <col min="1544" max="1544" width="14.7109375" customWidth="1"/>
    <col min="1545" max="1545" width="14.42578125" customWidth="1"/>
    <col min="1787" max="1787" width="35.42578125" bestFit="1" customWidth="1"/>
    <col min="1788" max="1788" width="21.28515625" customWidth="1"/>
    <col min="1789" max="1789" width="16.7109375" customWidth="1"/>
    <col min="1790" max="1790" width="17" customWidth="1"/>
    <col min="1791" max="1791" width="27.7109375" customWidth="1"/>
    <col min="1792" max="1792" width="11.28515625" customWidth="1"/>
    <col min="1793" max="1793" width="14.7109375" customWidth="1"/>
    <col min="1794" max="1794" width="8.28515625" customWidth="1"/>
    <col min="1795" max="1795" width="13.7109375" customWidth="1"/>
    <col min="1796" max="1796" width="13.28515625" customWidth="1"/>
    <col min="1797" max="1797" width="13.7109375" customWidth="1"/>
    <col min="1798" max="1799" width="14.28515625" customWidth="1"/>
    <col min="1800" max="1800" width="14.7109375" customWidth="1"/>
    <col min="1801" max="1801" width="14.42578125" customWidth="1"/>
    <col min="2043" max="2043" width="35.42578125" bestFit="1" customWidth="1"/>
    <col min="2044" max="2044" width="21.28515625" customWidth="1"/>
    <col min="2045" max="2045" width="16.7109375" customWidth="1"/>
    <col min="2046" max="2046" width="17" customWidth="1"/>
    <col min="2047" max="2047" width="27.7109375" customWidth="1"/>
    <col min="2048" max="2048" width="11.28515625" customWidth="1"/>
    <col min="2049" max="2049" width="14.7109375" customWidth="1"/>
    <col min="2050" max="2050" width="8.28515625" customWidth="1"/>
    <col min="2051" max="2051" width="13.7109375" customWidth="1"/>
    <col min="2052" max="2052" width="13.28515625" customWidth="1"/>
    <col min="2053" max="2053" width="13.7109375" customWidth="1"/>
    <col min="2054" max="2055" width="14.28515625" customWidth="1"/>
    <col min="2056" max="2056" width="14.7109375" customWidth="1"/>
    <col min="2057" max="2057" width="14.42578125" customWidth="1"/>
    <col min="2299" max="2299" width="35.42578125" bestFit="1" customWidth="1"/>
    <col min="2300" max="2300" width="21.28515625" customWidth="1"/>
    <col min="2301" max="2301" width="16.7109375" customWidth="1"/>
    <col min="2302" max="2302" width="17" customWidth="1"/>
    <col min="2303" max="2303" width="27.7109375" customWidth="1"/>
    <col min="2304" max="2304" width="11.28515625" customWidth="1"/>
    <col min="2305" max="2305" width="14.7109375" customWidth="1"/>
    <col min="2306" max="2306" width="8.28515625" customWidth="1"/>
    <col min="2307" max="2307" width="13.7109375" customWidth="1"/>
    <col min="2308" max="2308" width="13.28515625" customWidth="1"/>
    <col min="2309" max="2309" width="13.7109375" customWidth="1"/>
    <col min="2310" max="2311" width="14.28515625" customWidth="1"/>
    <col min="2312" max="2312" width="14.7109375" customWidth="1"/>
    <col min="2313" max="2313" width="14.42578125" customWidth="1"/>
    <col min="2555" max="2555" width="35.42578125" bestFit="1" customWidth="1"/>
    <col min="2556" max="2556" width="21.28515625" customWidth="1"/>
    <col min="2557" max="2557" width="16.7109375" customWidth="1"/>
    <col min="2558" max="2558" width="17" customWidth="1"/>
    <col min="2559" max="2559" width="27.7109375" customWidth="1"/>
    <col min="2560" max="2560" width="11.28515625" customWidth="1"/>
    <col min="2561" max="2561" width="14.7109375" customWidth="1"/>
    <col min="2562" max="2562" width="8.28515625" customWidth="1"/>
    <col min="2563" max="2563" width="13.7109375" customWidth="1"/>
    <col min="2564" max="2564" width="13.28515625" customWidth="1"/>
    <col min="2565" max="2565" width="13.7109375" customWidth="1"/>
    <col min="2566" max="2567" width="14.28515625" customWidth="1"/>
    <col min="2568" max="2568" width="14.7109375" customWidth="1"/>
    <col min="2569" max="2569" width="14.42578125" customWidth="1"/>
    <col min="2811" max="2811" width="35.42578125" bestFit="1" customWidth="1"/>
    <col min="2812" max="2812" width="21.28515625" customWidth="1"/>
    <col min="2813" max="2813" width="16.7109375" customWidth="1"/>
    <col min="2814" max="2814" width="17" customWidth="1"/>
    <col min="2815" max="2815" width="27.7109375" customWidth="1"/>
    <col min="2816" max="2816" width="11.28515625" customWidth="1"/>
    <col min="2817" max="2817" width="14.7109375" customWidth="1"/>
    <col min="2818" max="2818" width="8.28515625" customWidth="1"/>
    <col min="2819" max="2819" width="13.7109375" customWidth="1"/>
    <col min="2820" max="2820" width="13.28515625" customWidth="1"/>
    <col min="2821" max="2821" width="13.7109375" customWidth="1"/>
    <col min="2822" max="2823" width="14.28515625" customWidth="1"/>
    <col min="2824" max="2824" width="14.7109375" customWidth="1"/>
    <col min="2825" max="2825" width="14.42578125" customWidth="1"/>
    <col min="3067" max="3067" width="35.42578125" bestFit="1" customWidth="1"/>
    <col min="3068" max="3068" width="21.28515625" customWidth="1"/>
    <col min="3069" max="3069" width="16.7109375" customWidth="1"/>
    <col min="3070" max="3070" width="17" customWidth="1"/>
    <col min="3071" max="3071" width="27.7109375" customWidth="1"/>
    <col min="3072" max="3072" width="11.28515625" customWidth="1"/>
    <col min="3073" max="3073" width="14.7109375" customWidth="1"/>
    <col min="3074" max="3074" width="8.28515625" customWidth="1"/>
    <col min="3075" max="3075" width="13.7109375" customWidth="1"/>
    <col min="3076" max="3076" width="13.28515625" customWidth="1"/>
    <col min="3077" max="3077" width="13.7109375" customWidth="1"/>
    <col min="3078" max="3079" width="14.28515625" customWidth="1"/>
    <col min="3080" max="3080" width="14.7109375" customWidth="1"/>
    <col min="3081" max="3081" width="14.42578125" customWidth="1"/>
    <col min="3323" max="3323" width="35.42578125" bestFit="1" customWidth="1"/>
    <col min="3324" max="3324" width="21.28515625" customWidth="1"/>
    <col min="3325" max="3325" width="16.7109375" customWidth="1"/>
    <col min="3326" max="3326" width="17" customWidth="1"/>
    <col min="3327" max="3327" width="27.7109375" customWidth="1"/>
    <col min="3328" max="3328" width="11.28515625" customWidth="1"/>
    <col min="3329" max="3329" width="14.7109375" customWidth="1"/>
    <col min="3330" max="3330" width="8.28515625" customWidth="1"/>
    <col min="3331" max="3331" width="13.7109375" customWidth="1"/>
    <col min="3332" max="3332" width="13.28515625" customWidth="1"/>
    <col min="3333" max="3333" width="13.7109375" customWidth="1"/>
    <col min="3334" max="3335" width="14.28515625" customWidth="1"/>
    <col min="3336" max="3336" width="14.7109375" customWidth="1"/>
    <col min="3337" max="3337" width="14.42578125" customWidth="1"/>
    <col min="3579" max="3579" width="35.42578125" bestFit="1" customWidth="1"/>
    <col min="3580" max="3580" width="21.28515625" customWidth="1"/>
    <col min="3581" max="3581" width="16.7109375" customWidth="1"/>
    <col min="3582" max="3582" width="17" customWidth="1"/>
    <col min="3583" max="3583" width="27.7109375" customWidth="1"/>
    <col min="3584" max="3584" width="11.28515625" customWidth="1"/>
    <col min="3585" max="3585" width="14.7109375" customWidth="1"/>
    <col min="3586" max="3586" width="8.28515625" customWidth="1"/>
    <col min="3587" max="3587" width="13.7109375" customWidth="1"/>
    <col min="3588" max="3588" width="13.28515625" customWidth="1"/>
    <col min="3589" max="3589" width="13.7109375" customWidth="1"/>
    <col min="3590" max="3591" width="14.28515625" customWidth="1"/>
    <col min="3592" max="3592" width="14.7109375" customWidth="1"/>
    <col min="3593" max="3593" width="14.42578125" customWidth="1"/>
    <col min="3835" max="3835" width="35.42578125" bestFit="1" customWidth="1"/>
    <col min="3836" max="3836" width="21.28515625" customWidth="1"/>
    <col min="3837" max="3837" width="16.7109375" customWidth="1"/>
    <col min="3838" max="3838" width="17" customWidth="1"/>
    <col min="3839" max="3839" width="27.7109375" customWidth="1"/>
    <col min="3840" max="3840" width="11.28515625" customWidth="1"/>
    <col min="3841" max="3841" width="14.7109375" customWidth="1"/>
    <col min="3842" max="3842" width="8.28515625" customWidth="1"/>
    <col min="3843" max="3843" width="13.7109375" customWidth="1"/>
    <col min="3844" max="3844" width="13.28515625" customWidth="1"/>
    <col min="3845" max="3845" width="13.7109375" customWidth="1"/>
    <col min="3846" max="3847" width="14.28515625" customWidth="1"/>
    <col min="3848" max="3848" width="14.7109375" customWidth="1"/>
    <col min="3849" max="3849" width="14.42578125" customWidth="1"/>
    <col min="4091" max="4091" width="35.42578125" bestFit="1" customWidth="1"/>
    <col min="4092" max="4092" width="21.28515625" customWidth="1"/>
    <col min="4093" max="4093" width="16.7109375" customWidth="1"/>
    <col min="4094" max="4094" width="17" customWidth="1"/>
    <col min="4095" max="4095" width="27.7109375" customWidth="1"/>
    <col min="4096" max="4096" width="11.28515625" customWidth="1"/>
    <col min="4097" max="4097" width="14.7109375" customWidth="1"/>
    <col min="4098" max="4098" width="8.28515625" customWidth="1"/>
    <col min="4099" max="4099" width="13.7109375" customWidth="1"/>
    <col min="4100" max="4100" width="13.28515625" customWidth="1"/>
    <col min="4101" max="4101" width="13.7109375" customWidth="1"/>
    <col min="4102" max="4103" width="14.28515625" customWidth="1"/>
    <col min="4104" max="4104" width="14.7109375" customWidth="1"/>
    <col min="4105" max="4105" width="14.42578125" customWidth="1"/>
    <col min="4347" max="4347" width="35.42578125" bestFit="1" customWidth="1"/>
    <col min="4348" max="4348" width="21.28515625" customWidth="1"/>
    <col min="4349" max="4349" width="16.7109375" customWidth="1"/>
    <col min="4350" max="4350" width="17" customWidth="1"/>
    <col min="4351" max="4351" width="27.7109375" customWidth="1"/>
    <col min="4352" max="4352" width="11.28515625" customWidth="1"/>
    <col min="4353" max="4353" width="14.7109375" customWidth="1"/>
    <col min="4354" max="4354" width="8.28515625" customWidth="1"/>
    <col min="4355" max="4355" width="13.7109375" customWidth="1"/>
    <col min="4356" max="4356" width="13.28515625" customWidth="1"/>
    <col min="4357" max="4357" width="13.7109375" customWidth="1"/>
    <col min="4358" max="4359" width="14.28515625" customWidth="1"/>
    <col min="4360" max="4360" width="14.7109375" customWidth="1"/>
    <col min="4361" max="4361" width="14.42578125" customWidth="1"/>
    <col min="4603" max="4603" width="35.42578125" bestFit="1" customWidth="1"/>
    <col min="4604" max="4604" width="21.28515625" customWidth="1"/>
    <col min="4605" max="4605" width="16.7109375" customWidth="1"/>
    <col min="4606" max="4606" width="17" customWidth="1"/>
    <col min="4607" max="4607" width="27.7109375" customWidth="1"/>
    <col min="4608" max="4608" width="11.28515625" customWidth="1"/>
    <col min="4609" max="4609" width="14.7109375" customWidth="1"/>
    <col min="4610" max="4610" width="8.28515625" customWidth="1"/>
    <col min="4611" max="4611" width="13.7109375" customWidth="1"/>
    <col min="4612" max="4612" width="13.28515625" customWidth="1"/>
    <col min="4613" max="4613" width="13.7109375" customWidth="1"/>
    <col min="4614" max="4615" width="14.28515625" customWidth="1"/>
    <col min="4616" max="4616" width="14.7109375" customWidth="1"/>
    <col min="4617" max="4617" width="14.42578125" customWidth="1"/>
    <col min="4859" max="4859" width="35.42578125" bestFit="1" customWidth="1"/>
    <col min="4860" max="4860" width="21.28515625" customWidth="1"/>
    <col min="4861" max="4861" width="16.7109375" customWidth="1"/>
    <col min="4862" max="4862" width="17" customWidth="1"/>
    <col min="4863" max="4863" width="27.7109375" customWidth="1"/>
    <col min="4864" max="4864" width="11.28515625" customWidth="1"/>
    <col min="4865" max="4865" width="14.7109375" customWidth="1"/>
    <col min="4866" max="4866" width="8.28515625" customWidth="1"/>
    <col min="4867" max="4867" width="13.7109375" customWidth="1"/>
    <col min="4868" max="4868" width="13.28515625" customWidth="1"/>
    <col min="4869" max="4869" width="13.7109375" customWidth="1"/>
    <col min="4870" max="4871" width="14.28515625" customWidth="1"/>
    <col min="4872" max="4872" width="14.7109375" customWidth="1"/>
    <col min="4873" max="4873" width="14.42578125" customWidth="1"/>
    <col min="5115" max="5115" width="35.42578125" bestFit="1" customWidth="1"/>
    <col min="5116" max="5116" width="21.28515625" customWidth="1"/>
    <col min="5117" max="5117" width="16.7109375" customWidth="1"/>
    <col min="5118" max="5118" width="17" customWidth="1"/>
    <col min="5119" max="5119" width="27.7109375" customWidth="1"/>
    <col min="5120" max="5120" width="11.28515625" customWidth="1"/>
    <col min="5121" max="5121" width="14.7109375" customWidth="1"/>
    <col min="5122" max="5122" width="8.28515625" customWidth="1"/>
    <col min="5123" max="5123" width="13.7109375" customWidth="1"/>
    <col min="5124" max="5124" width="13.28515625" customWidth="1"/>
    <col min="5125" max="5125" width="13.7109375" customWidth="1"/>
    <col min="5126" max="5127" width="14.28515625" customWidth="1"/>
    <col min="5128" max="5128" width="14.7109375" customWidth="1"/>
    <col min="5129" max="5129" width="14.42578125" customWidth="1"/>
    <col min="5371" max="5371" width="35.42578125" bestFit="1" customWidth="1"/>
    <col min="5372" max="5372" width="21.28515625" customWidth="1"/>
    <col min="5373" max="5373" width="16.7109375" customWidth="1"/>
    <col min="5374" max="5374" width="17" customWidth="1"/>
    <col min="5375" max="5375" width="27.7109375" customWidth="1"/>
    <col min="5376" max="5376" width="11.28515625" customWidth="1"/>
    <col min="5377" max="5377" width="14.7109375" customWidth="1"/>
    <col min="5378" max="5378" width="8.28515625" customWidth="1"/>
    <col min="5379" max="5379" width="13.7109375" customWidth="1"/>
    <col min="5380" max="5380" width="13.28515625" customWidth="1"/>
    <col min="5381" max="5381" width="13.7109375" customWidth="1"/>
    <col min="5382" max="5383" width="14.28515625" customWidth="1"/>
    <col min="5384" max="5384" width="14.7109375" customWidth="1"/>
    <col min="5385" max="5385" width="14.42578125" customWidth="1"/>
    <col min="5627" max="5627" width="35.42578125" bestFit="1" customWidth="1"/>
    <col min="5628" max="5628" width="21.28515625" customWidth="1"/>
    <col min="5629" max="5629" width="16.7109375" customWidth="1"/>
    <col min="5630" max="5630" width="17" customWidth="1"/>
    <col min="5631" max="5631" width="27.7109375" customWidth="1"/>
    <col min="5632" max="5632" width="11.28515625" customWidth="1"/>
    <col min="5633" max="5633" width="14.7109375" customWidth="1"/>
    <col min="5634" max="5634" width="8.28515625" customWidth="1"/>
    <col min="5635" max="5635" width="13.7109375" customWidth="1"/>
    <col min="5636" max="5636" width="13.28515625" customWidth="1"/>
    <col min="5637" max="5637" width="13.7109375" customWidth="1"/>
    <col min="5638" max="5639" width="14.28515625" customWidth="1"/>
    <col min="5640" max="5640" width="14.7109375" customWidth="1"/>
    <col min="5641" max="5641" width="14.42578125" customWidth="1"/>
    <col min="5883" max="5883" width="35.42578125" bestFit="1" customWidth="1"/>
    <col min="5884" max="5884" width="21.28515625" customWidth="1"/>
    <col min="5885" max="5885" width="16.7109375" customWidth="1"/>
    <col min="5886" max="5886" width="17" customWidth="1"/>
    <col min="5887" max="5887" width="27.7109375" customWidth="1"/>
    <col min="5888" max="5888" width="11.28515625" customWidth="1"/>
    <col min="5889" max="5889" width="14.7109375" customWidth="1"/>
    <col min="5890" max="5890" width="8.28515625" customWidth="1"/>
    <col min="5891" max="5891" width="13.7109375" customWidth="1"/>
    <col min="5892" max="5892" width="13.28515625" customWidth="1"/>
    <col min="5893" max="5893" width="13.7109375" customWidth="1"/>
    <col min="5894" max="5895" width="14.28515625" customWidth="1"/>
    <col min="5896" max="5896" width="14.7109375" customWidth="1"/>
    <col min="5897" max="5897" width="14.42578125" customWidth="1"/>
    <col min="6139" max="6139" width="35.42578125" bestFit="1" customWidth="1"/>
    <col min="6140" max="6140" width="21.28515625" customWidth="1"/>
    <col min="6141" max="6141" width="16.7109375" customWidth="1"/>
    <col min="6142" max="6142" width="17" customWidth="1"/>
    <col min="6143" max="6143" width="27.7109375" customWidth="1"/>
    <col min="6144" max="6144" width="11.28515625" customWidth="1"/>
    <col min="6145" max="6145" width="14.7109375" customWidth="1"/>
    <col min="6146" max="6146" width="8.28515625" customWidth="1"/>
    <col min="6147" max="6147" width="13.7109375" customWidth="1"/>
    <col min="6148" max="6148" width="13.28515625" customWidth="1"/>
    <col min="6149" max="6149" width="13.7109375" customWidth="1"/>
    <col min="6150" max="6151" width="14.28515625" customWidth="1"/>
    <col min="6152" max="6152" width="14.7109375" customWidth="1"/>
    <col min="6153" max="6153" width="14.42578125" customWidth="1"/>
    <col min="6395" max="6395" width="35.42578125" bestFit="1" customWidth="1"/>
    <col min="6396" max="6396" width="21.28515625" customWidth="1"/>
    <col min="6397" max="6397" width="16.7109375" customWidth="1"/>
    <col min="6398" max="6398" width="17" customWidth="1"/>
    <col min="6399" max="6399" width="27.7109375" customWidth="1"/>
    <col min="6400" max="6400" width="11.28515625" customWidth="1"/>
    <col min="6401" max="6401" width="14.7109375" customWidth="1"/>
    <col min="6402" max="6402" width="8.28515625" customWidth="1"/>
    <col min="6403" max="6403" width="13.7109375" customWidth="1"/>
    <col min="6404" max="6404" width="13.28515625" customWidth="1"/>
    <col min="6405" max="6405" width="13.7109375" customWidth="1"/>
    <col min="6406" max="6407" width="14.28515625" customWidth="1"/>
    <col min="6408" max="6408" width="14.7109375" customWidth="1"/>
    <col min="6409" max="6409" width="14.42578125" customWidth="1"/>
    <col min="6651" max="6651" width="35.42578125" bestFit="1" customWidth="1"/>
    <col min="6652" max="6652" width="21.28515625" customWidth="1"/>
    <col min="6653" max="6653" width="16.7109375" customWidth="1"/>
    <col min="6654" max="6654" width="17" customWidth="1"/>
    <col min="6655" max="6655" width="27.7109375" customWidth="1"/>
    <col min="6656" max="6656" width="11.28515625" customWidth="1"/>
    <col min="6657" max="6657" width="14.7109375" customWidth="1"/>
    <col min="6658" max="6658" width="8.28515625" customWidth="1"/>
    <col min="6659" max="6659" width="13.7109375" customWidth="1"/>
    <col min="6660" max="6660" width="13.28515625" customWidth="1"/>
    <col min="6661" max="6661" width="13.7109375" customWidth="1"/>
    <col min="6662" max="6663" width="14.28515625" customWidth="1"/>
    <col min="6664" max="6664" width="14.7109375" customWidth="1"/>
    <col min="6665" max="6665" width="14.42578125" customWidth="1"/>
    <col min="6907" max="6907" width="35.42578125" bestFit="1" customWidth="1"/>
    <col min="6908" max="6908" width="21.28515625" customWidth="1"/>
    <col min="6909" max="6909" width="16.7109375" customWidth="1"/>
    <col min="6910" max="6910" width="17" customWidth="1"/>
    <col min="6911" max="6911" width="27.7109375" customWidth="1"/>
    <col min="6912" max="6912" width="11.28515625" customWidth="1"/>
    <col min="6913" max="6913" width="14.7109375" customWidth="1"/>
    <col min="6914" max="6914" width="8.28515625" customWidth="1"/>
    <col min="6915" max="6915" width="13.7109375" customWidth="1"/>
    <col min="6916" max="6916" width="13.28515625" customWidth="1"/>
    <col min="6917" max="6917" width="13.7109375" customWidth="1"/>
    <col min="6918" max="6919" width="14.28515625" customWidth="1"/>
    <col min="6920" max="6920" width="14.7109375" customWidth="1"/>
    <col min="6921" max="6921" width="14.42578125" customWidth="1"/>
    <col min="7163" max="7163" width="35.42578125" bestFit="1" customWidth="1"/>
    <col min="7164" max="7164" width="21.28515625" customWidth="1"/>
    <col min="7165" max="7165" width="16.7109375" customWidth="1"/>
    <col min="7166" max="7166" width="17" customWidth="1"/>
    <col min="7167" max="7167" width="27.7109375" customWidth="1"/>
    <col min="7168" max="7168" width="11.28515625" customWidth="1"/>
    <col min="7169" max="7169" width="14.7109375" customWidth="1"/>
    <col min="7170" max="7170" width="8.28515625" customWidth="1"/>
    <col min="7171" max="7171" width="13.7109375" customWidth="1"/>
    <col min="7172" max="7172" width="13.28515625" customWidth="1"/>
    <col min="7173" max="7173" width="13.7109375" customWidth="1"/>
    <col min="7174" max="7175" width="14.28515625" customWidth="1"/>
    <col min="7176" max="7176" width="14.7109375" customWidth="1"/>
    <col min="7177" max="7177" width="14.42578125" customWidth="1"/>
    <col min="7419" max="7419" width="35.42578125" bestFit="1" customWidth="1"/>
    <col min="7420" max="7420" width="21.28515625" customWidth="1"/>
    <col min="7421" max="7421" width="16.7109375" customWidth="1"/>
    <col min="7422" max="7422" width="17" customWidth="1"/>
    <col min="7423" max="7423" width="27.7109375" customWidth="1"/>
    <col min="7424" max="7424" width="11.28515625" customWidth="1"/>
    <col min="7425" max="7425" width="14.7109375" customWidth="1"/>
    <col min="7426" max="7426" width="8.28515625" customWidth="1"/>
    <col min="7427" max="7427" width="13.7109375" customWidth="1"/>
    <col min="7428" max="7428" width="13.28515625" customWidth="1"/>
    <col min="7429" max="7429" width="13.7109375" customWidth="1"/>
    <col min="7430" max="7431" width="14.28515625" customWidth="1"/>
    <col min="7432" max="7432" width="14.7109375" customWidth="1"/>
    <col min="7433" max="7433" width="14.42578125" customWidth="1"/>
    <col min="7675" max="7675" width="35.42578125" bestFit="1" customWidth="1"/>
    <col min="7676" max="7676" width="21.28515625" customWidth="1"/>
    <col min="7677" max="7677" width="16.7109375" customWidth="1"/>
    <col min="7678" max="7678" width="17" customWidth="1"/>
    <col min="7679" max="7679" width="27.7109375" customWidth="1"/>
    <col min="7680" max="7680" width="11.28515625" customWidth="1"/>
    <col min="7681" max="7681" width="14.7109375" customWidth="1"/>
    <col min="7682" max="7682" width="8.28515625" customWidth="1"/>
    <col min="7683" max="7683" width="13.7109375" customWidth="1"/>
    <col min="7684" max="7684" width="13.28515625" customWidth="1"/>
    <col min="7685" max="7685" width="13.7109375" customWidth="1"/>
    <col min="7686" max="7687" width="14.28515625" customWidth="1"/>
    <col min="7688" max="7688" width="14.7109375" customWidth="1"/>
    <col min="7689" max="7689" width="14.42578125" customWidth="1"/>
    <col min="7931" max="7931" width="35.42578125" bestFit="1" customWidth="1"/>
    <col min="7932" max="7932" width="21.28515625" customWidth="1"/>
    <col min="7933" max="7933" width="16.7109375" customWidth="1"/>
    <col min="7934" max="7934" width="17" customWidth="1"/>
    <col min="7935" max="7935" width="27.7109375" customWidth="1"/>
    <col min="7936" max="7936" width="11.28515625" customWidth="1"/>
    <col min="7937" max="7937" width="14.7109375" customWidth="1"/>
    <col min="7938" max="7938" width="8.28515625" customWidth="1"/>
    <col min="7939" max="7939" width="13.7109375" customWidth="1"/>
    <col min="7940" max="7940" width="13.28515625" customWidth="1"/>
    <col min="7941" max="7941" width="13.7109375" customWidth="1"/>
    <col min="7942" max="7943" width="14.28515625" customWidth="1"/>
    <col min="7944" max="7944" width="14.7109375" customWidth="1"/>
    <col min="7945" max="7945" width="14.42578125" customWidth="1"/>
    <col min="8187" max="8187" width="35.42578125" bestFit="1" customWidth="1"/>
    <col min="8188" max="8188" width="21.28515625" customWidth="1"/>
    <col min="8189" max="8189" width="16.7109375" customWidth="1"/>
    <col min="8190" max="8190" width="17" customWidth="1"/>
    <col min="8191" max="8191" width="27.7109375" customWidth="1"/>
    <col min="8192" max="8192" width="11.28515625" customWidth="1"/>
    <col min="8193" max="8193" width="14.7109375" customWidth="1"/>
    <col min="8194" max="8194" width="8.28515625" customWidth="1"/>
    <col min="8195" max="8195" width="13.7109375" customWidth="1"/>
    <col min="8196" max="8196" width="13.28515625" customWidth="1"/>
    <col min="8197" max="8197" width="13.7109375" customWidth="1"/>
    <col min="8198" max="8199" width="14.28515625" customWidth="1"/>
    <col min="8200" max="8200" width="14.7109375" customWidth="1"/>
    <col min="8201" max="8201" width="14.42578125" customWidth="1"/>
    <col min="8443" max="8443" width="35.42578125" bestFit="1" customWidth="1"/>
    <col min="8444" max="8444" width="21.28515625" customWidth="1"/>
    <col min="8445" max="8445" width="16.7109375" customWidth="1"/>
    <col min="8446" max="8446" width="17" customWidth="1"/>
    <col min="8447" max="8447" width="27.7109375" customWidth="1"/>
    <col min="8448" max="8448" width="11.28515625" customWidth="1"/>
    <col min="8449" max="8449" width="14.7109375" customWidth="1"/>
    <col min="8450" max="8450" width="8.28515625" customWidth="1"/>
    <col min="8451" max="8451" width="13.7109375" customWidth="1"/>
    <col min="8452" max="8452" width="13.28515625" customWidth="1"/>
    <col min="8453" max="8453" width="13.7109375" customWidth="1"/>
    <col min="8454" max="8455" width="14.28515625" customWidth="1"/>
    <col min="8456" max="8456" width="14.7109375" customWidth="1"/>
    <col min="8457" max="8457" width="14.42578125" customWidth="1"/>
    <col min="8699" max="8699" width="35.42578125" bestFit="1" customWidth="1"/>
    <col min="8700" max="8700" width="21.28515625" customWidth="1"/>
    <col min="8701" max="8701" width="16.7109375" customWidth="1"/>
    <col min="8702" max="8702" width="17" customWidth="1"/>
    <col min="8703" max="8703" width="27.7109375" customWidth="1"/>
    <col min="8704" max="8704" width="11.28515625" customWidth="1"/>
    <col min="8705" max="8705" width="14.7109375" customWidth="1"/>
    <col min="8706" max="8706" width="8.28515625" customWidth="1"/>
    <col min="8707" max="8707" width="13.7109375" customWidth="1"/>
    <col min="8708" max="8708" width="13.28515625" customWidth="1"/>
    <col min="8709" max="8709" width="13.7109375" customWidth="1"/>
    <col min="8710" max="8711" width="14.28515625" customWidth="1"/>
    <col min="8712" max="8712" width="14.7109375" customWidth="1"/>
    <col min="8713" max="8713" width="14.42578125" customWidth="1"/>
    <col min="8955" max="8955" width="35.42578125" bestFit="1" customWidth="1"/>
    <col min="8956" max="8956" width="21.28515625" customWidth="1"/>
    <col min="8957" max="8957" width="16.7109375" customWidth="1"/>
    <col min="8958" max="8958" width="17" customWidth="1"/>
    <col min="8959" max="8959" width="27.7109375" customWidth="1"/>
    <col min="8960" max="8960" width="11.28515625" customWidth="1"/>
    <col min="8961" max="8961" width="14.7109375" customWidth="1"/>
    <col min="8962" max="8962" width="8.28515625" customWidth="1"/>
    <col min="8963" max="8963" width="13.7109375" customWidth="1"/>
    <col min="8964" max="8964" width="13.28515625" customWidth="1"/>
    <col min="8965" max="8965" width="13.7109375" customWidth="1"/>
    <col min="8966" max="8967" width="14.28515625" customWidth="1"/>
    <col min="8968" max="8968" width="14.7109375" customWidth="1"/>
    <col min="8969" max="8969" width="14.42578125" customWidth="1"/>
    <col min="9211" max="9211" width="35.42578125" bestFit="1" customWidth="1"/>
    <col min="9212" max="9212" width="21.28515625" customWidth="1"/>
    <col min="9213" max="9213" width="16.7109375" customWidth="1"/>
    <col min="9214" max="9214" width="17" customWidth="1"/>
    <col min="9215" max="9215" width="27.7109375" customWidth="1"/>
    <col min="9216" max="9216" width="11.28515625" customWidth="1"/>
    <col min="9217" max="9217" width="14.7109375" customWidth="1"/>
    <col min="9218" max="9218" width="8.28515625" customWidth="1"/>
    <col min="9219" max="9219" width="13.7109375" customWidth="1"/>
    <col min="9220" max="9220" width="13.28515625" customWidth="1"/>
    <col min="9221" max="9221" width="13.7109375" customWidth="1"/>
    <col min="9222" max="9223" width="14.28515625" customWidth="1"/>
    <col min="9224" max="9224" width="14.7109375" customWidth="1"/>
    <col min="9225" max="9225" width="14.42578125" customWidth="1"/>
    <col min="9467" max="9467" width="35.42578125" bestFit="1" customWidth="1"/>
    <col min="9468" max="9468" width="21.28515625" customWidth="1"/>
    <col min="9469" max="9469" width="16.7109375" customWidth="1"/>
    <col min="9470" max="9470" width="17" customWidth="1"/>
    <col min="9471" max="9471" width="27.7109375" customWidth="1"/>
    <col min="9472" max="9472" width="11.28515625" customWidth="1"/>
    <col min="9473" max="9473" width="14.7109375" customWidth="1"/>
    <col min="9474" max="9474" width="8.28515625" customWidth="1"/>
    <col min="9475" max="9475" width="13.7109375" customWidth="1"/>
    <col min="9476" max="9476" width="13.28515625" customWidth="1"/>
    <col min="9477" max="9477" width="13.7109375" customWidth="1"/>
    <col min="9478" max="9479" width="14.28515625" customWidth="1"/>
    <col min="9480" max="9480" width="14.7109375" customWidth="1"/>
    <col min="9481" max="9481" width="14.42578125" customWidth="1"/>
    <col min="9723" max="9723" width="35.42578125" bestFit="1" customWidth="1"/>
    <col min="9724" max="9724" width="21.28515625" customWidth="1"/>
    <col min="9725" max="9725" width="16.7109375" customWidth="1"/>
    <col min="9726" max="9726" width="17" customWidth="1"/>
    <col min="9727" max="9727" width="27.7109375" customWidth="1"/>
    <col min="9728" max="9728" width="11.28515625" customWidth="1"/>
    <col min="9729" max="9729" width="14.7109375" customWidth="1"/>
    <col min="9730" max="9730" width="8.28515625" customWidth="1"/>
    <col min="9731" max="9731" width="13.7109375" customWidth="1"/>
    <col min="9732" max="9732" width="13.28515625" customWidth="1"/>
    <col min="9733" max="9733" width="13.7109375" customWidth="1"/>
    <col min="9734" max="9735" width="14.28515625" customWidth="1"/>
    <col min="9736" max="9736" width="14.7109375" customWidth="1"/>
    <col min="9737" max="9737" width="14.42578125" customWidth="1"/>
    <col min="9979" max="9979" width="35.42578125" bestFit="1" customWidth="1"/>
    <col min="9980" max="9980" width="21.28515625" customWidth="1"/>
    <col min="9981" max="9981" width="16.7109375" customWidth="1"/>
    <col min="9982" max="9982" width="17" customWidth="1"/>
    <col min="9983" max="9983" width="27.7109375" customWidth="1"/>
    <col min="9984" max="9984" width="11.28515625" customWidth="1"/>
    <col min="9985" max="9985" width="14.7109375" customWidth="1"/>
    <col min="9986" max="9986" width="8.28515625" customWidth="1"/>
    <col min="9987" max="9987" width="13.7109375" customWidth="1"/>
    <col min="9988" max="9988" width="13.28515625" customWidth="1"/>
    <col min="9989" max="9989" width="13.7109375" customWidth="1"/>
    <col min="9990" max="9991" width="14.28515625" customWidth="1"/>
    <col min="9992" max="9992" width="14.7109375" customWidth="1"/>
    <col min="9993" max="9993" width="14.42578125" customWidth="1"/>
    <col min="10235" max="10235" width="35.42578125" bestFit="1" customWidth="1"/>
    <col min="10236" max="10236" width="21.28515625" customWidth="1"/>
    <col min="10237" max="10237" width="16.7109375" customWidth="1"/>
    <col min="10238" max="10238" width="17" customWidth="1"/>
    <col min="10239" max="10239" width="27.7109375" customWidth="1"/>
    <col min="10240" max="10240" width="11.28515625" customWidth="1"/>
    <col min="10241" max="10241" width="14.7109375" customWidth="1"/>
    <col min="10242" max="10242" width="8.28515625" customWidth="1"/>
    <col min="10243" max="10243" width="13.7109375" customWidth="1"/>
    <col min="10244" max="10244" width="13.28515625" customWidth="1"/>
    <col min="10245" max="10245" width="13.7109375" customWidth="1"/>
    <col min="10246" max="10247" width="14.28515625" customWidth="1"/>
    <col min="10248" max="10248" width="14.7109375" customWidth="1"/>
    <col min="10249" max="10249" width="14.42578125" customWidth="1"/>
    <col min="10491" max="10491" width="35.42578125" bestFit="1" customWidth="1"/>
    <col min="10492" max="10492" width="21.28515625" customWidth="1"/>
    <col min="10493" max="10493" width="16.7109375" customWidth="1"/>
    <col min="10494" max="10494" width="17" customWidth="1"/>
    <col min="10495" max="10495" width="27.7109375" customWidth="1"/>
    <col min="10496" max="10496" width="11.28515625" customWidth="1"/>
    <col min="10497" max="10497" width="14.7109375" customWidth="1"/>
    <col min="10498" max="10498" width="8.28515625" customWidth="1"/>
    <col min="10499" max="10499" width="13.7109375" customWidth="1"/>
    <col min="10500" max="10500" width="13.28515625" customWidth="1"/>
    <col min="10501" max="10501" width="13.7109375" customWidth="1"/>
    <col min="10502" max="10503" width="14.28515625" customWidth="1"/>
    <col min="10504" max="10504" width="14.7109375" customWidth="1"/>
    <col min="10505" max="10505" width="14.42578125" customWidth="1"/>
    <col min="10747" max="10747" width="35.42578125" bestFit="1" customWidth="1"/>
    <col min="10748" max="10748" width="21.28515625" customWidth="1"/>
    <col min="10749" max="10749" width="16.7109375" customWidth="1"/>
    <col min="10750" max="10750" width="17" customWidth="1"/>
    <col min="10751" max="10751" width="27.7109375" customWidth="1"/>
    <col min="10752" max="10752" width="11.28515625" customWidth="1"/>
    <col min="10753" max="10753" width="14.7109375" customWidth="1"/>
    <col min="10754" max="10754" width="8.28515625" customWidth="1"/>
    <col min="10755" max="10755" width="13.7109375" customWidth="1"/>
    <col min="10756" max="10756" width="13.28515625" customWidth="1"/>
    <col min="10757" max="10757" width="13.7109375" customWidth="1"/>
    <col min="10758" max="10759" width="14.28515625" customWidth="1"/>
    <col min="10760" max="10760" width="14.7109375" customWidth="1"/>
    <col min="10761" max="10761" width="14.42578125" customWidth="1"/>
    <col min="11003" max="11003" width="35.42578125" bestFit="1" customWidth="1"/>
    <col min="11004" max="11004" width="21.28515625" customWidth="1"/>
    <col min="11005" max="11005" width="16.7109375" customWidth="1"/>
    <col min="11006" max="11006" width="17" customWidth="1"/>
    <col min="11007" max="11007" width="27.7109375" customWidth="1"/>
    <col min="11008" max="11008" width="11.28515625" customWidth="1"/>
    <col min="11009" max="11009" width="14.7109375" customWidth="1"/>
    <col min="11010" max="11010" width="8.28515625" customWidth="1"/>
    <col min="11011" max="11011" width="13.7109375" customWidth="1"/>
    <col min="11012" max="11012" width="13.28515625" customWidth="1"/>
    <col min="11013" max="11013" width="13.7109375" customWidth="1"/>
    <col min="11014" max="11015" width="14.28515625" customWidth="1"/>
    <col min="11016" max="11016" width="14.7109375" customWidth="1"/>
    <col min="11017" max="11017" width="14.42578125" customWidth="1"/>
    <col min="11259" max="11259" width="35.42578125" bestFit="1" customWidth="1"/>
    <col min="11260" max="11260" width="21.28515625" customWidth="1"/>
    <col min="11261" max="11261" width="16.7109375" customWidth="1"/>
    <col min="11262" max="11262" width="17" customWidth="1"/>
    <col min="11263" max="11263" width="27.7109375" customWidth="1"/>
    <col min="11264" max="11264" width="11.28515625" customWidth="1"/>
    <col min="11265" max="11265" width="14.7109375" customWidth="1"/>
    <col min="11266" max="11266" width="8.28515625" customWidth="1"/>
    <col min="11267" max="11267" width="13.7109375" customWidth="1"/>
    <col min="11268" max="11268" width="13.28515625" customWidth="1"/>
    <col min="11269" max="11269" width="13.7109375" customWidth="1"/>
    <col min="11270" max="11271" width="14.28515625" customWidth="1"/>
    <col min="11272" max="11272" width="14.7109375" customWidth="1"/>
    <col min="11273" max="11273" width="14.42578125" customWidth="1"/>
    <col min="11515" max="11515" width="35.42578125" bestFit="1" customWidth="1"/>
    <col min="11516" max="11516" width="21.28515625" customWidth="1"/>
    <col min="11517" max="11517" width="16.7109375" customWidth="1"/>
    <col min="11518" max="11518" width="17" customWidth="1"/>
    <col min="11519" max="11519" width="27.7109375" customWidth="1"/>
    <col min="11520" max="11520" width="11.28515625" customWidth="1"/>
    <col min="11521" max="11521" width="14.7109375" customWidth="1"/>
    <col min="11522" max="11522" width="8.28515625" customWidth="1"/>
    <col min="11523" max="11523" width="13.7109375" customWidth="1"/>
    <col min="11524" max="11524" width="13.28515625" customWidth="1"/>
    <col min="11525" max="11525" width="13.7109375" customWidth="1"/>
    <col min="11526" max="11527" width="14.28515625" customWidth="1"/>
    <col min="11528" max="11528" width="14.7109375" customWidth="1"/>
    <col min="11529" max="11529" width="14.42578125" customWidth="1"/>
    <col min="11771" max="11771" width="35.42578125" bestFit="1" customWidth="1"/>
    <col min="11772" max="11772" width="21.28515625" customWidth="1"/>
    <col min="11773" max="11773" width="16.7109375" customWidth="1"/>
    <col min="11774" max="11774" width="17" customWidth="1"/>
    <col min="11775" max="11775" width="27.7109375" customWidth="1"/>
    <col min="11776" max="11776" width="11.28515625" customWidth="1"/>
    <col min="11777" max="11777" width="14.7109375" customWidth="1"/>
    <col min="11778" max="11778" width="8.28515625" customWidth="1"/>
    <col min="11779" max="11779" width="13.7109375" customWidth="1"/>
    <col min="11780" max="11780" width="13.28515625" customWidth="1"/>
    <col min="11781" max="11781" width="13.7109375" customWidth="1"/>
    <col min="11782" max="11783" width="14.28515625" customWidth="1"/>
    <col min="11784" max="11784" width="14.7109375" customWidth="1"/>
    <col min="11785" max="11785" width="14.42578125" customWidth="1"/>
    <col min="12027" max="12027" width="35.42578125" bestFit="1" customWidth="1"/>
    <col min="12028" max="12028" width="21.28515625" customWidth="1"/>
    <col min="12029" max="12029" width="16.7109375" customWidth="1"/>
    <col min="12030" max="12030" width="17" customWidth="1"/>
    <col min="12031" max="12031" width="27.7109375" customWidth="1"/>
    <col min="12032" max="12032" width="11.28515625" customWidth="1"/>
    <col min="12033" max="12033" width="14.7109375" customWidth="1"/>
    <col min="12034" max="12034" width="8.28515625" customWidth="1"/>
    <col min="12035" max="12035" width="13.7109375" customWidth="1"/>
    <col min="12036" max="12036" width="13.28515625" customWidth="1"/>
    <col min="12037" max="12037" width="13.7109375" customWidth="1"/>
    <col min="12038" max="12039" width="14.28515625" customWidth="1"/>
    <col min="12040" max="12040" width="14.7109375" customWidth="1"/>
    <col min="12041" max="12041" width="14.42578125" customWidth="1"/>
    <col min="12283" max="12283" width="35.42578125" bestFit="1" customWidth="1"/>
    <col min="12284" max="12284" width="21.28515625" customWidth="1"/>
    <col min="12285" max="12285" width="16.7109375" customWidth="1"/>
    <col min="12286" max="12286" width="17" customWidth="1"/>
    <col min="12287" max="12287" width="27.7109375" customWidth="1"/>
    <col min="12288" max="12288" width="11.28515625" customWidth="1"/>
    <col min="12289" max="12289" width="14.7109375" customWidth="1"/>
    <col min="12290" max="12290" width="8.28515625" customWidth="1"/>
    <col min="12291" max="12291" width="13.7109375" customWidth="1"/>
    <col min="12292" max="12292" width="13.28515625" customWidth="1"/>
    <col min="12293" max="12293" width="13.7109375" customWidth="1"/>
    <col min="12294" max="12295" width="14.28515625" customWidth="1"/>
    <col min="12296" max="12296" width="14.7109375" customWidth="1"/>
    <col min="12297" max="12297" width="14.42578125" customWidth="1"/>
    <col min="12539" max="12539" width="35.42578125" bestFit="1" customWidth="1"/>
    <col min="12540" max="12540" width="21.28515625" customWidth="1"/>
    <col min="12541" max="12541" width="16.7109375" customWidth="1"/>
    <col min="12542" max="12542" width="17" customWidth="1"/>
    <col min="12543" max="12543" width="27.7109375" customWidth="1"/>
    <col min="12544" max="12544" width="11.28515625" customWidth="1"/>
    <col min="12545" max="12545" width="14.7109375" customWidth="1"/>
    <col min="12546" max="12546" width="8.28515625" customWidth="1"/>
    <col min="12547" max="12547" width="13.7109375" customWidth="1"/>
    <col min="12548" max="12548" width="13.28515625" customWidth="1"/>
    <col min="12549" max="12549" width="13.7109375" customWidth="1"/>
    <col min="12550" max="12551" width="14.28515625" customWidth="1"/>
    <col min="12552" max="12552" width="14.7109375" customWidth="1"/>
    <col min="12553" max="12553" width="14.42578125" customWidth="1"/>
    <col min="12795" max="12795" width="35.42578125" bestFit="1" customWidth="1"/>
    <col min="12796" max="12796" width="21.28515625" customWidth="1"/>
    <col min="12797" max="12797" width="16.7109375" customWidth="1"/>
    <col min="12798" max="12798" width="17" customWidth="1"/>
    <col min="12799" max="12799" width="27.7109375" customWidth="1"/>
    <col min="12800" max="12800" width="11.28515625" customWidth="1"/>
    <col min="12801" max="12801" width="14.7109375" customWidth="1"/>
    <col min="12802" max="12802" width="8.28515625" customWidth="1"/>
    <col min="12803" max="12803" width="13.7109375" customWidth="1"/>
    <col min="12804" max="12804" width="13.28515625" customWidth="1"/>
    <col min="12805" max="12805" width="13.7109375" customWidth="1"/>
    <col min="12806" max="12807" width="14.28515625" customWidth="1"/>
    <col min="12808" max="12808" width="14.7109375" customWidth="1"/>
    <col min="12809" max="12809" width="14.42578125" customWidth="1"/>
    <col min="13051" max="13051" width="35.42578125" bestFit="1" customWidth="1"/>
    <col min="13052" max="13052" width="21.28515625" customWidth="1"/>
    <col min="13053" max="13053" width="16.7109375" customWidth="1"/>
    <col min="13054" max="13054" width="17" customWidth="1"/>
    <col min="13055" max="13055" width="27.7109375" customWidth="1"/>
    <col min="13056" max="13056" width="11.28515625" customWidth="1"/>
    <col min="13057" max="13057" width="14.7109375" customWidth="1"/>
    <col min="13058" max="13058" width="8.28515625" customWidth="1"/>
    <col min="13059" max="13059" width="13.7109375" customWidth="1"/>
    <col min="13060" max="13060" width="13.28515625" customWidth="1"/>
    <col min="13061" max="13061" width="13.7109375" customWidth="1"/>
    <col min="13062" max="13063" width="14.28515625" customWidth="1"/>
    <col min="13064" max="13064" width="14.7109375" customWidth="1"/>
    <col min="13065" max="13065" width="14.42578125" customWidth="1"/>
    <col min="13307" max="13307" width="35.42578125" bestFit="1" customWidth="1"/>
    <col min="13308" max="13308" width="21.28515625" customWidth="1"/>
    <col min="13309" max="13309" width="16.7109375" customWidth="1"/>
    <col min="13310" max="13310" width="17" customWidth="1"/>
    <col min="13311" max="13311" width="27.7109375" customWidth="1"/>
    <col min="13312" max="13312" width="11.28515625" customWidth="1"/>
    <col min="13313" max="13313" width="14.7109375" customWidth="1"/>
    <col min="13314" max="13314" width="8.28515625" customWidth="1"/>
    <col min="13315" max="13315" width="13.7109375" customWidth="1"/>
    <col min="13316" max="13316" width="13.28515625" customWidth="1"/>
    <col min="13317" max="13317" width="13.7109375" customWidth="1"/>
    <col min="13318" max="13319" width="14.28515625" customWidth="1"/>
    <col min="13320" max="13320" width="14.7109375" customWidth="1"/>
    <col min="13321" max="13321" width="14.42578125" customWidth="1"/>
    <col min="13563" max="13563" width="35.42578125" bestFit="1" customWidth="1"/>
    <col min="13564" max="13564" width="21.28515625" customWidth="1"/>
    <col min="13565" max="13565" width="16.7109375" customWidth="1"/>
    <col min="13566" max="13566" width="17" customWidth="1"/>
    <col min="13567" max="13567" width="27.7109375" customWidth="1"/>
    <col min="13568" max="13568" width="11.28515625" customWidth="1"/>
    <col min="13569" max="13569" width="14.7109375" customWidth="1"/>
    <col min="13570" max="13570" width="8.28515625" customWidth="1"/>
    <col min="13571" max="13571" width="13.7109375" customWidth="1"/>
    <col min="13572" max="13572" width="13.28515625" customWidth="1"/>
    <col min="13573" max="13573" width="13.7109375" customWidth="1"/>
    <col min="13574" max="13575" width="14.28515625" customWidth="1"/>
    <col min="13576" max="13576" width="14.7109375" customWidth="1"/>
    <col min="13577" max="13577" width="14.42578125" customWidth="1"/>
    <col min="13819" max="13819" width="35.42578125" bestFit="1" customWidth="1"/>
    <col min="13820" max="13820" width="21.28515625" customWidth="1"/>
    <col min="13821" max="13821" width="16.7109375" customWidth="1"/>
    <col min="13822" max="13822" width="17" customWidth="1"/>
    <col min="13823" max="13823" width="27.7109375" customWidth="1"/>
    <col min="13824" max="13824" width="11.28515625" customWidth="1"/>
    <col min="13825" max="13825" width="14.7109375" customWidth="1"/>
    <col min="13826" max="13826" width="8.28515625" customWidth="1"/>
    <col min="13827" max="13827" width="13.7109375" customWidth="1"/>
    <col min="13828" max="13828" width="13.28515625" customWidth="1"/>
    <col min="13829" max="13829" width="13.7109375" customWidth="1"/>
    <col min="13830" max="13831" width="14.28515625" customWidth="1"/>
    <col min="13832" max="13832" width="14.7109375" customWidth="1"/>
    <col min="13833" max="13833" width="14.42578125" customWidth="1"/>
    <col min="14075" max="14075" width="35.42578125" bestFit="1" customWidth="1"/>
    <col min="14076" max="14076" width="21.28515625" customWidth="1"/>
    <col min="14077" max="14077" width="16.7109375" customWidth="1"/>
    <col min="14078" max="14078" width="17" customWidth="1"/>
    <col min="14079" max="14079" width="27.7109375" customWidth="1"/>
    <col min="14080" max="14080" width="11.28515625" customWidth="1"/>
    <col min="14081" max="14081" width="14.7109375" customWidth="1"/>
    <col min="14082" max="14082" width="8.28515625" customWidth="1"/>
    <col min="14083" max="14083" width="13.7109375" customWidth="1"/>
    <col min="14084" max="14084" width="13.28515625" customWidth="1"/>
    <col min="14085" max="14085" width="13.7109375" customWidth="1"/>
    <col min="14086" max="14087" width="14.28515625" customWidth="1"/>
    <col min="14088" max="14088" width="14.7109375" customWidth="1"/>
    <col min="14089" max="14089" width="14.42578125" customWidth="1"/>
    <col min="14331" max="14331" width="35.42578125" bestFit="1" customWidth="1"/>
    <col min="14332" max="14332" width="21.28515625" customWidth="1"/>
    <col min="14333" max="14333" width="16.7109375" customWidth="1"/>
    <col min="14334" max="14334" width="17" customWidth="1"/>
    <col min="14335" max="14335" width="27.7109375" customWidth="1"/>
    <col min="14336" max="14336" width="11.28515625" customWidth="1"/>
    <col min="14337" max="14337" width="14.7109375" customWidth="1"/>
    <col min="14338" max="14338" width="8.28515625" customWidth="1"/>
    <col min="14339" max="14339" width="13.7109375" customWidth="1"/>
    <col min="14340" max="14340" width="13.28515625" customWidth="1"/>
    <col min="14341" max="14341" width="13.7109375" customWidth="1"/>
    <col min="14342" max="14343" width="14.28515625" customWidth="1"/>
    <col min="14344" max="14344" width="14.7109375" customWidth="1"/>
    <col min="14345" max="14345" width="14.42578125" customWidth="1"/>
    <col min="14587" max="14587" width="35.42578125" bestFit="1" customWidth="1"/>
    <col min="14588" max="14588" width="21.28515625" customWidth="1"/>
    <col min="14589" max="14589" width="16.7109375" customWidth="1"/>
    <col min="14590" max="14590" width="17" customWidth="1"/>
    <col min="14591" max="14591" width="27.7109375" customWidth="1"/>
    <col min="14592" max="14592" width="11.28515625" customWidth="1"/>
    <col min="14593" max="14593" width="14.7109375" customWidth="1"/>
    <col min="14594" max="14594" width="8.28515625" customWidth="1"/>
    <col min="14595" max="14595" width="13.7109375" customWidth="1"/>
    <col min="14596" max="14596" width="13.28515625" customWidth="1"/>
    <col min="14597" max="14597" width="13.7109375" customWidth="1"/>
    <col min="14598" max="14599" width="14.28515625" customWidth="1"/>
    <col min="14600" max="14600" width="14.7109375" customWidth="1"/>
    <col min="14601" max="14601" width="14.42578125" customWidth="1"/>
    <col min="14843" max="14843" width="35.42578125" bestFit="1" customWidth="1"/>
    <col min="14844" max="14844" width="21.28515625" customWidth="1"/>
    <col min="14845" max="14845" width="16.7109375" customWidth="1"/>
    <col min="14846" max="14846" width="17" customWidth="1"/>
    <col min="14847" max="14847" width="27.7109375" customWidth="1"/>
    <col min="14848" max="14848" width="11.28515625" customWidth="1"/>
    <col min="14849" max="14849" width="14.7109375" customWidth="1"/>
    <col min="14850" max="14850" width="8.28515625" customWidth="1"/>
    <col min="14851" max="14851" width="13.7109375" customWidth="1"/>
    <col min="14852" max="14852" width="13.28515625" customWidth="1"/>
    <col min="14853" max="14853" width="13.7109375" customWidth="1"/>
    <col min="14854" max="14855" width="14.28515625" customWidth="1"/>
    <col min="14856" max="14856" width="14.7109375" customWidth="1"/>
    <col min="14857" max="14857" width="14.42578125" customWidth="1"/>
    <col min="15099" max="15099" width="35.42578125" bestFit="1" customWidth="1"/>
    <col min="15100" max="15100" width="21.28515625" customWidth="1"/>
    <col min="15101" max="15101" width="16.7109375" customWidth="1"/>
    <col min="15102" max="15102" width="17" customWidth="1"/>
    <col min="15103" max="15103" width="27.7109375" customWidth="1"/>
    <col min="15104" max="15104" width="11.28515625" customWidth="1"/>
    <col min="15105" max="15105" width="14.7109375" customWidth="1"/>
    <col min="15106" max="15106" width="8.28515625" customWidth="1"/>
    <col min="15107" max="15107" width="13.7109375" customWidth="1"/>
    <col min="15108" max="15108" width="13.28515625" customWidth="1"/>
    <col min="15109" max="15109" width="13.7109375" customWidth="1"/>
    <col min="15110" max="15111" width="14.28515625" customWidth="1"/>
    <col min="15112" max="15112" width="14.7109375" customWidth="1"/>
    <col min="15113" max="15113" width="14.42578125" customWidth="1"/>
    <col min="15355" max="15355" width="35.42578125" bestFit="1" customWidth="1"/>
    <col min="15356" max="15356" width="21.28515625" customWidth="1"/>
    <col min="15357" max="15357" width="16.7109375" customWidth="1"/>
    <col min="15358" max="15358" width="17" customWidth="1"/>
    <col min="15359" max="15359" width="27.7109375" customWidth="1"/>
    <col min="15360" max="15360" width="11.28515625" customWidth="1"/>
    <col min="15361" max="15361" width="14.7109375" customWidth="1"/>
    <col min="15362" max="15362" width="8.28515625" customWidth="1"/>
    <col min="15363" max="15363" width="13.7109375" customWidth="1"/>
    <col min="15364" max="15364" width="13.28515625" customWidth="1"/>
    <col min="15365" max="15365" width="13.7109375" customWidth="1"/>
    <col min="15366" max="15367" width="14.28515625" customWidth="1"/>
    <col min="15368" max="15368" width="14.7109375" customWidth="1"/>
    <col min="15369" max="15369" width="14.42578125" customWidth="1"/>
    <col min="15611" max="15611" width="35.42578125" bestFit="1" customWidth="1"/>
    <col min="15612" max="15612" width="21.28515625" customWidth="1"/>
    <col min="15613" max="15613" width="16.7109375" customWidth="1"/>
    <col min="15614" max="15614" width="17" customWidth="1"/>
    <col min="15615" max="15615" width="27.7109375" customWidth="1"/>
    <col min="15616" max="15616" width="11.28515625" customWidth="1"/>
    <col min="15617" max="15617" width="14.7109375" customWidth="1"/>
    <col min="15618" max="15618" width="8.28515625" customWidth="1"/>
    <col min="15619" max="15619" width="13.7109375" customWidth="1"/>
    <col min="15620" max="15620" width="13.28515625" customWidth="1"/>
    <col min="15621" max="15621" width="13.7109375" customWidth="1"/>
    <col min="15622" max="15623" width="14.28515625" customWidth="1"/>
    <col min="15624" max="15624" width="14.7109375" customWidth="1"/>
    <col min="15625" max="15625" width="14.42578125" customWidth="1"/>
    <col min="15867" max="15867" width="35.42578125" bestFit="1" customWidth="1"/>
    <col min="15868" max="15868" width="21.28515625" customWidth="1"/>
    <col min="15869" max="15869" width="16.7109375" customWidth="1"/>
    <col min="15870" max="15870" width="17" customWidth="1"/>
    <col min="15871" max="15871" width="27.7109375" customWidth="1"/>
    <col min="15872" max="15872" width="11.28515625" customWidth="1"/>
    <col min="15873" max="15873" width="14.7109375" customWidth="1"/>
    <col min="15874" max="15874" width="8.28515625" customWidth="1"/>
    <col min="15875" max="15875" width="13.7109375" customWidth="1"/>
    <col min="15876" max="15876" width="13.28515625" customWidth="1"/>
    <col min="15877" max="15877" width="13.7109375" customWidth="1"/>
    <col min="15878" max="15879" width="14.28515625" customWidth="1"/>
    <col min="15880" max="15880" width="14.7109375" customWidth="1"/>
    <col min="15881" max="15881" width="14.42578125" customWidth="1"/>
    <col min="16123" max="16123" width="35.42578125" bestFit="1" customWidth="1"/>
    <col min="16124" max="16124" width="21.28515625" customWidth="1"/>
    <col min="16125" max="16125" width="16.7109375" customWidth="1"/>
    <col min="16126" max="16126" width="17" customWidth="1"/>
    <col min="16127" max="16127" width="27.7109375" customWidth="1"/>
    <col min="16128" max="16128" width="11.28515625" customWidth="1"/>
    <col min="16129" max="16129" width="14.7109375" customWidth="1"/>
    <col min="16130" max="16130" width="8.28515625" customWidth="1"/>
    <col min="16131" max="16131" width="13.7109375" customWidth="1"/>
    <col min="16132" max="16132" width="13.28515625" customWidth="1"/>
    <col min="16133" max="16133" width="13.7109375" customWidth="1"/>
    <col min="16134" max="16135" width="14.28515625" customWidth="1"/>
    <col min="16136" max="16136" width="14.7109375" customWidth="1"/>
    <col min="16137" max="16137" width="14.42578125" customWidth="1"/>
  </cols>
  <sheetData>
    <row r="1" spans="1:13" x14ac:dyDescent="0.2">
      <c r="A1" s="175"/>
      <c r="B1" s="176" t="s">
        <v>12</v>
      </c>
      <c r="C1" s="176"/>
      <c r="D1" s="176">
        <v>2023</v>
      </c>
      <c r="E1" s="176"/>
      <c r="F1" s="175"/>
      <c r="G1" s="177"/>
      <c r="H1" s="177"/>
      <c r="I1" s="177"/>
      <c r="J1" s="177"/>
    </row>
    <row r="2" spans="1:13" x14ac:dyDescent="0.2">
      <c r="A2" s="175"/>
      <c r="B2" s="179"/>
      <c r="C2" s="179"/>
      <c r="D2" s="179"/>
      <c r="E2" s="179"/>
      <c r="F2" s="175"/>
      <c r="G2" s="175"/>
      <c r="H2" s="175"/>
      <c r="I2" s="175"/>
      <c r="J2" s="175"/>
    </row>
    <row r="3" spans="1:13" s="182" customFormat="1" ht="80.25" customHeight="1" x14ac:dyDescent="0.2">
      <c r="A3" s="180" t="s">
        <v>13</v>
      </c>
      <c r="B3" s="180" t="s">
        <v>14</v>
      </c>
      <c r="C3" s="180" t="s">
        <v>15</v>
      </c>
      <c r="D3" s="180" t="s">
        <v>16</v>
      </c>
      <c r="E3" s="180" t="s">
        <v>17</v>
      </c>
      <c r="F3" s="180" t="s">
        <v>18</v>
      </c>
      <c r="G3" s="180" t="s">
        <v>19</v>
      </c>
      <c r="H3" s="180"/>
      <c r="I3" s="180" t="s">
        <v>20</v>
      </c>
      <c r="J3" s="180" t="s">
        <v>21</v>
      </c>
      <c r="K3" s="181" t="s">
        <v>22</v>
      </c>
      <c r="L3" s="181" t="s">
        <v>23</v>
      </c>
      <c r="M3" s="475" t="s">
        <v>24</v>
      </c>
    </row>
    <row r="4" spans="1:13" x14ac:dyDescent="0.2">
      <c r="A4" s="175"/>
      <c r="B4" s="179"/>
      <c r="C4" s="179"/>
      <c r="D4" s="179"/>
      <c r="E4" s="179"/>
      <c r="F4" s="183"/>
      <c r="G4" s="184"/>
      <c r="H4" s="177"/>
      <c r="I4" s="177"/>
      <c r="J4" s="177"/>
      <c r="K4" s="308"/>
      <c r="L4" s="308"/>
      <c r="M4" s="513"/>
    </row>
    <row r="5" spans="1:13" x14ac:dyDescent="0.2">
      <c r="A5" s="175" t="s">
        <v>25</v>
      </c>
      <c r="B5" s="179">
        <v>1923</v>
      </c>
      <c r="C5" s="179">
        <v>1999</v>
      </c>
      <c r="D5" s="179">
        <f>SUM(D1-C5)</f>
        <v>24</v>
      </c>
      <c r="E5" s="179"/>
      <c r="F5" s="175" t="s">
        <v>26</v>
      </c>
      <c r="G5" s="185">
        <v>95758</v>
      </c>
      <c r="H5" s="177"/>
      <c r="I5" s="186">
        <v>115239</v>
      </c>
      <c r="J5" s="186"/>
      <c r="K5" s="308"/>
      <c r="L5" s="308"/>
      <c r="M5" s="519">
        <f>SUM(I5:L5)</f>
        <v>115239</v>
      </c>
    </row>
    <row r="6" spans="1:13" x14ac:dyDescent="0.2">
      <c r="A6" s="175" t="s">
        <v>27</v>
      </c>
      <c r="B6" s="179" t="s">
        <v>28</v>
      </c>
      <c r="C6" s="179">
        <v>1995</v>
      </c>
      <c r="D6" s="179">
        <f>D1-C6</f>
        <v>28</v>
      </c>
      <c r="E6" s="179"/>
      <c r="F6" s="175"/>
      <c r="G6" s="185">
        <v>8355</v>
      </c>
      <c r="H6" s="177"/>
      <c r="I6" s="186">
        <v>13165</v>
      </c>
      <c r="J6" s="186"/>
      <c r="K6" s="308"/>
      <c r="L6" s="308"/>
      <c r="M6" s="519">
        <f t="shared" ref="M6:M56" si="0">SUM(I6:L6)</f>
        <v>13165</v>
      </c>
    </row>
    <row r="7" spans="1:13" x14ac:dyDescent="0.2">
      <c r="A7" s="175" t="s">
        <v>29</v>
      </c>
      <c r="B7" s="179">
        <v>1928</v>
      </c>
      <c r="C7" s="179">
        <v>2001</v>
      </c>
      <c r="D7" s="179">
        <f>SUM(D1-C7)</f>
        <v>22</v>
      </c>
      <c r="E7" s="179"/>
      <c r="F7" s="175"/>
      <c r="G7" s="185">
        <v>33206</v>
      </c>
      <c r="H7" s="186"/>
      <c r="I7" s="186">
        <v>40113</v>
      </c>
      <c r="J7" s="186"/>
      <c r="K7" s="308"/>
      <c r="L7" s="308"/>
      <c r="M7" s="519">
        <f t="shared" si="0"/>
        <v>40113</v>
      </c>
    </row>
    <row r="8" spans="1:13" x14ac:dyDescent="0.2">
      <c r="A8" s="175" t="s">
        <v>30</v>
      </c>
      <c r="B8" s="179">
        <v>1938</v>
      </c>
      <c r="C8" s="179">
        <v>2001</v>
      </c>
      <c r="D8" s="179">
        <f>SUM(D1-C8)</f>
        <v>22</v>
      </c>
      <c r="E8" s="179"/>
      <c r="F8" s="175"/>
      <c r="G8" s="185">
        <v>23258</v>
      </c>
      <c r="H8" s="186"/>
      <c r="I8" s="186">
        <v>25307</v>
      </c>
      <c r="J8" s="186"/>
      <c r="K8" s="308"/>
      <c r="L8" s="308"/>
      <c r="M8" s="519">
        <f t="shared" si="0"/>
        <v>25307</v>
      </c>
    </row>
    <row r="9" spans="1:13" x14ac:dyDescent="0.2">
      <c r="A9" s="175" t="s">
        <v>31</v>
      </c>
      <c r="B9" s="179" t="s">
        <v>570</v>
      </c>
      <c r="C9" s="179">
        <v>2020</v>
      </c>
      <c r="D9" s="179">
        <f>SUM(D1-C9)</f>
        <v>3</v>
      </c>
      <c r="E9" s="179"/>
      <c r="F9" s="175"/>
      <c r="G9" s="185">
        <v>80793</v>
      </c>
      <c r="H9" s="177"/>
      <c r="I9" s="186">
        <v>93380</v>
      </c>
      <c r="J9" s="186"/>
      <c r="K9" s="308"/>
      <c r="L9" s="308"/>
      <c r="M9" s="519">
        <f t="shared" si="0"/>
        <v>93380</v>
      </c>
    </row>
    <row r="10" spans="1:13" x14ac:dyDescent="0.2">
      <c r="A10" s="175" t="s">
        <v>32</v>
      </c>
      <c r="B10" s="179">
        <v>1956</v>
      </c>
      <c r="C10" s="179">
        <v>1999</v>
      </c>
      <c r="D10" s="179">
        <f>SUM(D1-C10)</f>
        <v>24</v>
      </c>
      <c r="E10" s="179"/>
      <c r="F10" s="175" t="s">
        <v>33</v>
      </c>
      <c r="G10" s="185">
        <v>28042</v>
      </c>
      <c r="H10" s="177"/>
      <c r="I10" s="229"/>
      <c r="J10" s="229"/>
      <c r="K10" s="186">
        <v>32124</v>
      </c>
      <c r="L10" s="186"/>
      <c r="M10" s="519">
        <f t="shared" si="0"/>
        <v>32124</v>
      </c>
    </row>
    <row r="11" spans="1:13" x14ac:dyDescent="0.2">
      <c r="A11" s="175" t="s">
        <v>34</v>
      </c>
      <c r="B11" s="179" t="s">
        <v>571</v>
      </c>
      <c r="C11" s="179">
        <v>2015</v>
      </c>
      <c r="D11" s="179">
        <f>SUM(D1-C11)</f>
        <v>8</v>
      </c>
      <c r="E11" s="179"/>
      <c r="F11" s="175" t="s">
        <v>35</v>
      </c>
      <c r="G11" s="185">
        <v>47352</v>
      </c>
      <c r="H11" s="177"/>
      <c r="I11" s="229"/>
      <c r="J11" s="229"/>
      <c r="K11" s="186">
        <v>55209</v>
      </c>
      <c r="L11" s="186"/>
      <c r="M11" s="519">
        <f t="shared" si="0"/>
        <v>55209</v>
      </c>
    </row>
    <row r="12" spans="1:13" x14ac:dyDescent="0.2">
      <c r="A12" s="175" t="s">
        <v>36</v>
      </c>
      <c r="B12" s="179">
        <v>1953</v>
      </c>
      <c r="C12" s="179">
        <v>2018</v>
      </c>
      <c r="D12" s="179">
        <f>SUM(D1-C12)</f>
        <v>5</v>
      </c>
      <c r="E12" s="179"/>
      <c r="F12" s="175"/>
      <c r="G12" s="185">
        <v>55438</v>
      </c>
      <c r="H12" s="177"/>
      <c r="I12" s="186">
        <v>60125</v>
      </c>
      <c r="J12" s="186"/>
      <c r="K12" s="308"/>
      <c r="L12" s="308"/>
      <c r="M12" s="519">
        <f t="shared" si="0"/>
        <v>60125</v>
      </c>
    </row>
    <row r="13" spans="1:13" x14ac:dyDescent="0.2">
      <c r="A13" s="175" t="s">
        <v>37</v>
      </c>
      <c r="B13" s="179">
        <v>2019</v>
      </c>
      <c r="C13" s="179">
        <v>2018</v>
      </c>
      <c r="D13" s="179">
        <f>SUM(D1-C13)</f>
        <v>5</v>
      </c>
      <c r="E13" s="179"/>
      <c r="F13" s="175"/>
      <c r="G13" s="185">
        <v>25371</v>
      </c>
      <c r="H13" s="177"/>
      <c r="I13" s="186">
        <v>37310</v>
      </c>
      <c r="J13" s="186"/>
      <c r="K13" s="308"/>
      <c r="L13" s="308"/>
      <c r="M13" s="519">
        <f t="shared" si="0"/>
        <v>37310</v>
      </c>
    </row>
    <row r="14" spans="1:13" x14ac:dyDescent="0.2">
      <c r="A14" s="175" t="s">
        <v>38</v>
      </c>
      <c r="B14" s="179">
        <v>1959</v>
      </c>
      <c r="C14" s="179">
        <v>1992</v>
      </c>
      <c r="D14" s="179">
        <f>SUM(D1-C14)</f>
        <v>31</v>
      </c>
      <c r="E14" s="179"/>
      <c r="F14" s="175"/>
      <c r="G14" s="185">
        <v>34400</v>
      </c>
      <c r="H14" s="177"/>
      <c r="I14" s="186">
        <v>37808</v>
      </c>
      <c r="J14" s="186"/>
      <c r="K14" s="308"/>
      <c r="L14" s="308"/>
      <c r="M14" s="519">
        <f t="shared" si="0"/>
        <v>37808</v>
      </c>
    </row>
    <row r="15" spans="1:13" x14ac:dyDescent="0.2">
      <c r="A15" s="175" t="s">
        <v>39</v>
      </c>
      <c r="B15" s="179">
        <v>1964</v>
      </c>
      <c r="C15" s="179">
        <v>2000</v>
      </c>
      <c r="D15" s="179">
        <f>SUM(D1-C15)</f>
        <v>23</v>
      </c>
      <c r="E15" s="179"/>
      <c r="F15" s="175" t="s">
        <v>40</v>
      </c>
      <c r="G15" s="185">
        <v>50047</v>
      </c>
      <c r="H15" s="177"/>
      <c r="I15" s="186">
        <v>82018</v>
      </c>
      <c r="J15" s="186"/>
      <c r="K15" s="308"/>
      <c r="L15" s="308"/>
      <c r="M15" s="519">
        <f t="shared" si="0"/>
        <v>82018</v>
      </c>
    </row>
    <row r="16" spans="1:13" x14ac:dyDescent="0.2">
      <c r="A16" s="175" t="s">
        <v>41</v>
      </c>
      <c r="B16" s="179">
        <v>1963</v>
      </c>
      <c r="C16" s="179">
        <v>1998</v>
      </c>
      <c r="D16" s="179">
        <f>SUM(D1-C16)</f>
        <v>25</v>
      </c>
      <c r="E16" s="179"/>
      <c r="F16" s="175" t="s">
        <v>42</v>
      </c>
      <c r="G16" s="185">
        <v>31726</v>
      </c>
      <c r="H16" s="177"/>
      <c r="I16" s="229"/>
      <c r="J16" s="229"/>
      <c r="K16" s="186">
        <v>37818</v>
      </c>
      <c r="L16" s="186"/>
      <c r="M16" s="519">
        <f t="shared" si="0"/>
        <v>37818</v>
      </c>
    </row>
    <row r="17" spans="1:13" x14ac:dyDescent="0.2">
      <c r="A17" s="175" t="s">
        <v>43</v>
      </c>
      <c r="B17" s="179" t="s">
        <v>44</v>
      </c>
      <c r="C17" s="179">
        <v>2000</v>
      </c>
      <c r="D17" s="179">
        <f>SUM(D1-C17)</f>
        <v>23</v>
      </c>
      <c r="E17" s="179"/>
      <c r="F17" s="175" t="s">
        <v>45</v>
      </c>
      <c r="G17" s="185">
        <v>35590</v>
      </c>
      <c r="H17" s="177"/>
      <c r="I17" s="229"/>
      <c r="J17" s="229"/>
      <c r="K17" s="186">
        <v>40851</v>
      </c>
      <c r="L17" s="186"/>
      <c r="M17" s="519">
        <f t="shared" si="0"/>
        <v>40851</v>
      </c>
    </row>
    <row r="18" spans="1:13" x14ac:dyDescent="0.2">
      <c r="A18" s="175" t="s">
        <v>46</v>
      </c>
      <c r="B18" s="179" t="s">
        <v>47</v>
      </c>
      <c r="C18" s="179">
        <v>2002</v>
      </c>
      <c r="D18" s="179">
        <f>SUM(2018-C18)</f>
        <v>16</v>
      </c>
      <c r="E18" s="179"/>
      <c r="F18" s="175"/>
      <c r="G18" s="185">
        <v>74009</v>
      </c>
      <c r="H18" s="186"/>
      <c r="I18" s="229"/>
      <c r="J18" s="229"/>
      <c r="K18" s="186">
        <v>98016</v>
      </c>
      <c r="L18" s="186"/>
      <c r="M18" s="519">
        <f t="shared" si="0"/>
        <v>98016</v>
      </c>
    </row>
    <row r="19" spans="1:13" x14ac:dyDescent="0.2">
      <c r="A19" s="175" t="s">
        <v>48</v>
      </c>
      <c r="B19" s="179">
        <v>2002</v>
      </c>
      <c r="C19" s="179">
        <v>2002</v>
      </c>
      <c r="D19" s="179">
        <f>SUM(D1-C19)</f>
        <v>21</v>
      </c>
      <c r="E19" s="179"/>
      <c r="F19" s="175"/>
      <c r="G19" s="185"/>
      <c r="H19" s="229"/>
      <c r="I19" s="186"/>
      <c r="J19" s="186"/>
      <c r="K19" s="186">
        <v>23148</v>
      </c>
      <c r="L19" s="186"/>
      <c r="M19" s="519">
        <f t="shared" si="0"/>
        <v>23148</v>
      </c>
    </row>
    <row r="20" spans="1:13" x14ac:dyDescent="0.2">
      <c r="A20" s="175" t="s">
        <v>49</v>
      </c>
      <c r="B20" s="179">
        <v>1965</v>
      </c>
      <c r="C20" s="179">
        <v>1999</v>
      </c>
      <c r="D20" s="179">
        <f>SUM(D1-C20)</f>
        <v>24</v>
      </c>
      <c r="E20" s="179"/>
      <c r="F20" s="175" t="s">
        <v>50</v>
      </c>
      <c r="G20" s="185">
        <v>140578</v>
      </c>
      <c r="H20" s="177"/>
      <c r="I20" s="186">
        <v>169347</v>
      </c>
      <c r="J20" s="186"/>
      <c r="K20" s="308"/>
      <c r="L20" s="308"/>
      <c r="M20" s="519">
        <f t="shared" si="0"/>
        <v>169347</v>
      </c>
    </row>
    <row r="21" spans="1:13" x14ac:dyDescent="0.2">
      <c r="A21" s="175" t="s">
        <v>560</v>
      </c>
      <c r="B21" s="179">
        <v>2018</v>
      </c>
      <c r="C21" s="179">
        <v>2018</v>
      </c>
      <c r="D21" s="179">
        <f>SUM(D1-C21)</f>
        <v>5</v>
      </c>
      <c r="E21" s="179"/>
      <c r="F21" s="175"/>
      <c r="G21" s="185">
        <v>54330</v>
      </c>
      <c r="H21" s="186"/>
      <c r="I21" s="186">
        <v>54330</v>
      </c>
      <c r="J21" s="186"/>
      <c r="K21" s="308"/>
      <c r="L21" s="308"/>
      <c r="M21" s="519">
        <f t="shared" si="0"/>
        <v>54330</v>
      </c>
    </row>
    <row r="22" spans="1:13" x14ac:dyDescent="0.2">
      <c r="A22" s="175" t="s">
        <v>51</v>
      </c>
      <c r="B22" s="179" t="s">
        <v>52</v>
      </c>
      <c r="C22" s="179">
        <v>2003</v>
      </c>
      <c r="D22" s="179">
        <f>SUM(D1-C22)</f>
        <v>20</v>
      </c>
      <c r="E22" s="179"/>
      <c r="F22" s="175" t="s">
        <v>53</v>
      </c>
      <c r="G22" s="185">
        <v>50164</v>
      </c>
      <c r="H22" s="177"/>
      <c r="I22" s="229"/>
      <c r="J22" s="229"/>
      <c r="K22" s="186">
        <v>57721</v>
      </c>
      <c r="L22" s="186"/>
      <c r="M22" s="519">
        <f t="shared" si="0"/>
        <v>57721</v>
      </c>
    </row>
    <row r="23" spans="1:13" x14ac:dyDescent="0.2">
      <c r="A23" s="175" t="s">
        <v>54</v>
      </c>
      <c r="B23" s="179">
        <v>1969</v>
      </c>
      <c r="C23" s="179">
        <v>2018</v>
      </c>
      <c r="D23" s="179">
        <f>SUM(D1-C23)</f>
        <v>5</v>
      </c>
      <c r="E23" s="179"/>
      <c r="F23" s="175" t="s">
        <v>55</v>
      </c>
      <c r="G23" s="185">
        <v>40827</v>
      </c>
      <c r="H23" s="177"/>
      <c r="I23" s="186">
        <v>45476</v>
      </c>
      <c r="J23" s="186"/>
      <c r="K23" s="308"/>
      <c r="L23" s="308"/>
      <c r="M23" s="519">
        <f t="shared" si="0"/>
        <v>45476</v>
      </c>
    </row>
    <row r="24" spans="1:13" x14ac:dyDescent="0.2">
      <c r="A24" s="175" t="s">
        <v>56</v>
      </c>
      <c r="B24" s="179" t="s">
        <v>57</v>
      </c>
      <c r="C24" s="179">
        <v>2006</v>
      </c>
      <c r="D24" s="179">
        <f>SUM(D1-C24)</f>
        <v>17</v>
      </c>
      <c r="E24" s="179"/>
      <c r="F24" s="514" t="s">
        <v>58</v>
      </c>
      <c r="G24" s="185">
        <v>56551</v>
      </c>
      <c r="H24" s="177"/>
      <c r="I24" s="229"/>
      <c r="J24" s="229"/>
      <c r="K24" s="186">
        <v>64162</v>
      </c>
      <c r="L24" s="186"/>
      <c r="M24" s="519">
        <f t="shared" si="0"/>
        <v>64162</v>
      </c>
    </row>
    <row r="25" spans="1:13" x14ac:dyDescent="0.2">
      <c r="A25" s="175" t="s">
        <v>59</v>
      </c>
      <c r="B25" s="179">
        <v>1970</v>
      </c>
      <c r="C25" s="179">
        <v>2001</v>
      </c>
      <c r="D25" s="179">
        <f>SUM(2018-C25)</f>
        <v>17</v>
      </c>
      <c r="E25" s="179"/>
      <c r="F25" s="175" t="s">
        <v>60</v>
      </c>
      <c r="G25" s="185">
        <v>484328</v>
      </c>
      <c r="H25" s="177"/>
      <c r="I25" s="229"/>
      <c r="J25" s="186">
        <v>502198</v>
      </c>
      <c r="K25" s="308"/>
      <c r="L25" s="308"/>
      <c r="M25" s="519"/>
    </row>
    <row r="26" spans="1:13" x14ac:dyDescent="0.2">
      <c r="A26" s="175" t="s">
        <v>61</v>
      </c>
      <c r="B26" s="179">
        <v>1971</v>
      </c>
      <c r="C26" s="179">
        <v>2001</v>
      </c>
      <c r="D26" s="179">
        <f>SUM(D1-C26)</f>
        <v>22</v>
      </c>
      <c r="E26" s="179"/>
      <c r="F26" s="175"/>
      <c r="G26" s="185">
        <v>61583</v>
      </c>
      <c r="H26" s="177"/>
      <c r="I26" s="186">
        <v>65790</v>
      </c>
      <c r="J26" s="186"/>
      <c r="K26" s="308"/>
      <c r="L26" s="308"/>
      <c r="M26" s="519">
        <f t="shared" si="0"/>
        <v>65790</v>
      </c>
    </row>
    <row r="27" spans="1:13" x14ac:dyDescent="0.2">
      <c r="A27" s="175" t="s">
        <v>62</v>
      </c>
      <c r="B27" s="179">
        <v>1971</v>
      </c>
      <c r="C27" s="179">
        <v>1999</v>
      </c>
      <c r="D27" s="179">
        <f>SUM(D1-C27)</f>
        <v>24</v>
      </c>
      <c r="E27" s="179"/>
      <c r="F27" s="175" t="s">
        <v>63</v>
      </c>
      <c r="G27" s="185">
        <v>73183</v>
      </c>
      <c r="H27" s="177"/>
      <c r="I27" s="229"/>
      <c r="J27" s="229"/>
      <c r="K27" s="186">
        <v>84221</v>
      </c>
      <c r="L27" s="186"/>
      <c r="M27" s="519">
        <f t="shared" si="0"/>
        <v>84221</v>
      </c>
    </row>
    <row r="28" spans="1:13" x14ac:dyDescent="0.2">
      <c r="A28" s="175" t="s">
        <v>64</v>
      </c>
      <c r="B28" s="179">
        <v>1972</v>
      </c>
      <c r="C28" s="179">
        <v>2001</v>
      </c>
      <c r="D28" s="179">
        <f>SUM(D1-C28)</f>
        <v>22</v>
      </c>
      <c r="E28" s="179"/>
      <c r="F28" s="175" t="s">
        <v>65</v>
      </c>
      <c r="G28" s="185">
        <v>54864</v>
      </c>
      <c r="H28" s="177"/>
      <c r="I28" s="229"/>
      <c r="J28" s="229"/>
      <c r="K28" s="186">
        <v>65812</v>
      </c>
      <c r="L28" s="186"/>
      <c r="M28" s="519">
        <f t="shared" si="0"/>
        <v>65812</v>
      </c>
    </row>
    <row r="29" spans="1:13" x14ac:dyDescent="0.2">
      <c r="A29" s="175" t="s">
        <v>66</v>
      </c>
      <c r="B29" s="179">
        <v>1972</v>
      </c>
      <c r="C29" s="179">
        <v>2001</v>
      </c>
      <c r="D29" s="179">
        <f>SUM(2018-C29)</f>
        <v>17</v>
      </c>
      <c r="E29" s="179"/>
      <c r="F29" s="175"/>
      <c r="G29" s="185">
        <v>126028</v>
      </c>
      <c r="H29" s="177"/>
      <c r="I29" s="186">
        <v>140951</v>
      </c>
      <c r="J29" s="186"/>
      <c r="K29" s="308"/>
      <c r="L29" s="308"/>
      <c r="M29" s="519">
        <f t="shared" si="0"/>
        <v>140951</v>
      </c>
    </row>
    <row r="30" spans="1:13" x14ac:dyDescent="0.2">
      <c r="A30" s="175" t="s">
        <v>67</v>
      </c>
      <c r="B30" s="179" t="s">
        <v>572</v>
      </c>
      <c r="C30" s="179">
        <v>2001</v>
      </c>
      <c r="D30" s="179">
        <f>SUM(D1-C30)</f>
        <v>22</v>
      </c>
      <c r="E30" s="179"/>
      <c r="F30" s="175" t="s">
        <v>68</v>
      </c>
      <c r="G30" s="185">
        <v>169974</v>
      </c>
      <c r="H30" s="186"/>
      <c r="I30" s="186">
        <v>186447</v>
      </c>
      <c r="J30" s="186"/>
      <c r="K30" s="308"/>
      <c r="L30" s="308"/>
      <c r="M30" s="519">
        <f t="shared" si="0"/>
        <v>186447</v>
      </c>
    </row>
    <row r="31" spans="1:13" x14ac:dyDescent="0.2">
      <c r="A31" s="175" t="s">
        <v>69</v>
      </c>
      <c r="B31" s="179" t="s">
        <v>70</v>
      </c>
      <c r="C31" s="179">
        <v>2000</v>
      </c>
      <c r="D31" s="179">
        <f>SUM(D1-C31)</f>
        <v>23</v>
      </c>
      <c r="E31" s="179"/>
      <c r="F31" s="175"/>
      <c r="G31" s="185">
        <v>44342</v>
      </c>
      <c r="H31" s="186"/>
      <c r="I31" s="186">
        <v>46777</v>
      </c>
      <c r="J31" s="186"/>
      <c r="K31" s="308"/>
      <c r="L31" s="308"/>
      <c r="M31" s="519">
        <f t="shared" si="0"/>
        <v>46777</v>
      </c>
    </row>
    <row r="32" spans="1:13" x14ac:dyDescent="0.2">
      <c r="A32" s="175" t="s">
        <v>71</v>
      </c>
      <c r="B32" s="179">
        <v>1987</v>
      </c>
      <c r="C32" s="179">
        <v>2001</v>
      </c>
      <c r="D32" s="179">
        <f>SUM(D1-C32)</f>
        <v>22</v>
      </c>
      <c r="E32" s="179"/>
      <c r="F32" s="175" t="s">
        <v>72</v>
      </c>
      <c r="G32" s="185">
        <v>256564</v>
      </c>
      <c r="H32" s="177"/>
      <c r="I32" s="229"/>
      <c r="J32" s="186">
        <v>267826</v>
      </c>
      <c r="K32" s="308"/>
      <c r="L32" s="308"/>
      <c r="M32" s="519"/>
    </row>
    <row r="33" spans="1:13" x14ac:dyDescent="0.2">
      <c r="A33" s="175" t="s">
        <v>73</v>
      </c>
      <c r="B33" s="179" t="s">
        <v>74</v>
      </c>
      <c r="C33" s="179">
        <v>1996</v>
      </c>
      <c r="D33" s="179">
        <f>SUM(D1-C33)</f>
        <v>27</v>
      </c>
      <c r="E33" s="179"/>
      <c r="F33" s="175"/>
      <c r="G33" s="185">
        <v>44664</v>
      </c>
      <c r="H33" s="177"/>
      <c r="I33" s="186">
        <v>57208</v>
      </c>
      <c r="J33" s="186"/>
      <c r="K33" s="308"/>
      <c r="L33" s="308"/>
      <c r="M33" s="519">
        <f t="shared" si="0"/>
        <v>57208</v>
      </c>
    </row>
    <row r="34" spans="1:13" x14ac:dyDescent="0.2">
      <c r="A34" s="175" t="s">
        <v>75</v>
      </c>
      <c r="B34" s="179">
        <v>1988</v>
      </c>
      <c r="C34" s="179">
        <v>1992</v>
      </c>
      <c r="D34" s="179">
        <f>SUM(D1-C34)</f>
        <v>31</v>
      </c>
      <c r="E34" s="179" t="s">
        <v>76</v>
      </c>
      <c r="F34" s="175"/>
      <c r="G34" s="185">
        <v>2017</v>
      </c>
      <c r="H34" s="177"/>
      <c r="I34" s="186">
        <v>2268</v>
      </c>
      <c r="J34" s="186"/>
      <c r="K34" s="308"/>
      <c r="L34" s="308"/>
      <c r="M34" s="519">
        <f t="shared" si="0"/>
        <v>2268</v>
      </c>
    </row>
    <row r="35" spans="1:13" x14ac:dyDescent="0.2">
      <c r="A35" s="175" t="s">
        <v>77</v>
      </c>
      <c r="B35" s="179">
        <v>1992</v>
      </c>
      <c r="C35" s="179">
        <v>1992</v>
      </c>
      <c r="D35" s="179">
        <f>SUM(D1-C35)</f>
        <v>31</v>
      </c>
      <c r="E35" s="179"/>
      <c r="F35" s="175"/>
      <c r="G35" s="185">
        <v>369</v>
      </c>
      <c r="H35" s="177"/>
      <c r="I35" s="177">
        <v>497</v>
      </c>
      <c r="J35" s="177"/>
      <c r="K35" s="308"/>
      <c r="L35" s="308"/>
      <c r="M35" s="519">
        <f t="shared" si="0"/>
        <v>497</v>
      </c>
    </row>
    <row r="36" spans="1:13" x14ac:dyDescent="0.2">
      <c r="A36" s="175" t="s">
        <v>78</v>
      </c>
      <c r="B36" s="179">
        <v>1993</v>
      </c>
      <c r="C36" s="179">
        <v>1993</v>
      </c>
      <c r="D36" s="179">
        <f>SUM(D1-C36)</f>
        <v>30</v>
      </c>
      <c r="E36" s="179"/>
      <c r="F36" s="175"/>
      <c r="G36" s="185">
        <v>370</v>
      </c>
      <c r="H36" s="177"/>
      <c r="I36" s="186">
        <v>497</v>
      </c>
      <c r="J36" s="186"/>
      <c r="K36" s="308"/>
      <c r="L36" s="308"/>
      <c r="M36" s="519">
        <f t="shared" si="0"/>
        <v>497</v>
      </c>
    </row>
    <row r="37" spans="1:13" x14ac:dyDescent="0.2">
      <c r="A37" s="175" t="s">
        <v>79</v>
      </c>
      <c r="B37" s="179">
        <v>1995</v>
      </c>
      <c r="C37" s="179">
        <v>1995</v>
      </c>
      <c r="D37" s="179">
        <f>SUM(D1-C37)</f>
        <v>28</v>
      </c>
      <c r="E37" s="179"/>
      <c r="F37" s="175" t="s">
        <v>80</v>
      </c>
      <c r="G37" s="185">
        <v>94769</v>
      </c>
      <c r="H37" s="177"/>
      <c r="I37" s="229"/>
      <c r="J37" s="229"/>
      <c r="K37" s="186">
        <v>111841</v>
      </c>
      <c r="L37" s="186"/>
      <c r="M37" s="519">
        <f t="shared" si="0"/>
        <v>111841</v>
      </c>
    </row>
    <row r="38" spans="1:13" x14ac:dyDescent="0.2">
      <c r="A38" s="175" t="s">
        <v>81</v>
      </c>
      <c r="B38" s="179">
        <v>2001</v>
      </c>
      <c r="C38" s="179">
        <v>2001</v>
      </c>
      <c r="D38" s="179">
        <f>SUM(D1-C38)</f>
        <v>22</v>
      </c>
      <c r="E38" s="179"/>
      <c r="F38" s="175" t="s">
        <v>82</v>
      </c>
      <c r="G38" s="185">
        <v>81300</v>
      </c>
      <c r="H38" s="186"/>
      <c r="I38" s="186">
        <v>88107</v>
      </c>
      <c r="J38" s="186"/>
      <c r="K38" s="308"/>
      <c r="L38" s="308"/>
      <c r="M38" s="519">
        <f t="shared" si="0"/>
        <v>88107</v>
      </c>
    </row>
    <row r="39" spans="1:13" x14ac:dyDescent="0.2">
      <c r="A39" s="175" t="s">
        <v>561</v>
      </c>
      <c r="B39" s="179">
        <v>2000</v>
      </c>
      <c r="C39" s="179">
        <v>2000</v>
      </c>
      <c r="D39" s="179">
        <f>SUM(D1-C39)</f>
        <v>23</v>
      </c>
      <c r="E39" s="179"/>
      <c r="F39" s="175" t="s">
        <v>83</v>
      </c>
      <c r="G39" s="185">
        <v>132741</v>
      </c>
      <c r="H39" s="186"/>
      <c r="I39" s="229"/>
      <c r="J39" s="229"/>
      <c r="K39" s="186"/>
      <c r="L39" s="186">
        <v>150882</v>
      </c>
      <c r="M39" s="519"/>
    </row>
    <row r="40" spans="1:13" x14ac:dyDescent="0.2">
      <c r="A40" s="175" t="s">
        <v>84</v>
      </c>
      <c r="B40" s="179">
        <v>1993</v>
      </c>
      <c r="C40" s="179">
        <v>2000</v>
      </c>
      <c r="D40" s="179">
        <f>SUM(D1-C40)</f>
        <v>23</v>
      </c>
      <c r="E40" s="179"/>
      <c r="F40" s="175"/>
      <c r="G40" s="185">
        <v>64288</v>
      </c>
      <c r="H40" s="177"/>
      <c r="I40" s="186">
        <v>71056</v>
      </c>
      <c r="J40" s="186"/>
      <c r="K40" s="308"/>
      <c r="L40" s="308"/>
      <c r="M40" s="519">
        <f t="shared" si="0"/>
        <v>71056</v>
      </c>
    </row>
    <row r="41" spans="1:13" x14ac:dyDescent="0.2">
      <c r="A41" s="175" t="s">
        <v>85</v>
      </c>
      <c r="B41" s="179">
        <v>2002</v>
      </c>
      <c r="C41" s="179">
        <v>2002</v>
      </c>
      <c r="D41" s="179">
        <f>SUM(D1-C41)</f>
        <v>21</v>
      </c>
      <c r="E41" s="179"/>
      <c r="F41" s="175" t="s">
        <v>86</v>
      </c>
      <c r="G41" s="185">
        <v>30545</v>
      </c>
      <c r="H41" s="186"/>
      <c r="I41" s="186">
        <v>28526</v>
      </c>
      <c r="J41" s="186"/>
      <c r="K41" s="308"/>
      <c r="L41" s="308"/>
      <c r="M41" s="519">
        <f t="shared" si="0"/>
        <v>28526</v>
      </c>
    </row>
    <row r="42" spans="1:13" x14ac:dyDescent="0.2">
      <c r="A42" s="175" t="s">
        <v>562</v>
      </c>
      <c r="B42" s="179">
        <v>2012</v>
      </c>
      <c r="C42" s="179">
        <v>2012</v>
      </c>
      <c r="D42" s="179">
        <f>SUM(D1-C42)</f>
        <v>11</v>
      </c>
      <c r="E42" s="179"/>
      <c r="F42" s="175"/>
      <c r="G42" s="185">
        <v>213</v>
      </c>
      <c r="H42" s="177"/>
      <c r="I42" s="186">
        <v>307</v>
      </c>
      <c r="J42" s="186"/>
      <c r="K42" s="308"/>
      <c r="L42" s="308"/>
      <c r="M42" s="519">
        <f t="shared" si="0"/>
        <v>307</v>
      </c>
    </row>
    <row r="43" spans="1:13" x14ac:dyDescent="0.2">
      <c r="A43" s="175" t="s">
        <v>563</v>
      </c>
      <c r="B43" s="179">
        <v>1999</v>
      </c>
      <c r="C43" s="179">
        <v>2008</v>
      </c>
      <c r="D43" s="179">
        <f>SUM(D1-C43)</f>
        <v>15</v>
      </c>
      <c r="E43" s="179"/>
      <c r="F43" s="175"/>
      <c r="G43" s="185">
        <v>844</v>
      </c>
      <c r="H43" s="177"/>
      <c r="I43" s="186">
        <v>960</v>
      </c>
      <c r="J43" s="186"/>
      <c r="K43" s="308"/>
      <c r="L43" s="308"/>
      <c r="M43" s="519">
        <f t="shared" si="0"/>
        <v>960</v>
      </c>
    </row>
    <row r="44" spans="1:13" x14ac:dyDescent="0.2">
      <c r="A44" s="175" t="s">
        <v>87</v>
      </c>
      <c r="B44" s="179">
        <v>1984</v>
      </c>
      <c r="C44" s="179">
        <v>1984</v>
      </c>
      <c r="D44" s="179">
        <f>SUM(D1-C44)</f>
        <v>39</v>
      </c>
      <c r="E44" s="179"/>
      <c r="F44" s="175"/>
      <c r="G44" s="185">
        <v>912</v>
      </c>
      <c r="H44" s="177">
        <v>1080</v>
      </c>
      <c r="I44" s="186">
        <v>1080</v>
      </c>
      <c r="J44" s="186"/>
      <c r="K44" s="308"/>
      <c r="L44" s="308"/>
      <c r="M44" s="519">
        <f t="shared" si="0"/>
        <v>1080</v>
      </c>
    </row>
    <row r="45" spans="1:13" x14ac:dyDescent="0.2">
      <c r="A45" s="175" t="s">
        <v>564</v>
      </c>
      <c r="B45" s="179">
        <v>2011</v>
      </c>
      <c r="C45" s="179">
        <v>2011</v>
      </c>
      <c r="D45" s="179">
        <f>SUM(D1-C45)</f>
        <v>12</v>
      </c>
      <c r="E45" s="179"/>
      <c r="F45" s="175"/>
      <c r="G45" s="185">
        <v>844</v>
      </c>
      <c r="H45" s="177"/>
      <c r="I45" s="186">
        <v>960</v>
      </c>
      <c r="J45" s="186"/>
      <c r="K45" s="308"/>
      <c r="L45" s="308"/>
      <c r="M45" s="519">
        <f t="shared" si="0"/>
        <v>960</v>
      </c>
    </row>
    <row r="46" spans="1:13" x14ac:dyDescent="0.2">
      <c r="A46" s="175" t="s">
        <v>88</v>
      </c>
      <c r="B46" s="179">
        <v>2004</v>
      </c>
      <c r="C46" s="179">
        <v>2004</v>
      </c>
      <c r="D46" s="179">
        <f>SUM(D1-C46)</f>
        <v>19</v>
      </c>
      <c r="E46" s="179"/>
      <c r="F46" s="175"/>
      <c r="G46" s="185">
        <v>30995</v>
      </c>
      <c r="H46" s="177"/>
      <c r="I46" s="186">
        <v>33705</v>
      </c>
      <c r="J46" s="186"/>
      <c r="K46" s="308"/>
      <c r="L46" s="308"/>
      <c r="M46" s="519">
        <f t="shared" si="0"/>
        <v>33705</v>
      </c>
    </row>
    <row r="47" spans="1:13" x14ac:dyDescent="0.2">
      <c r="A47" s="175" t="s">
        <v>89</v>
      </c>
      <c r="B47" s="179">
        <v>2003</v>
      </c>
      <c r="C47" s="179">
        <v>2003</v>
      </c>
      <c r="D47" s="179">
        <f>SUM(D1-C47)</f>
        <v>20</v>
      </c>
      <c r="E47" s="179"/>
      <c r="F47" s="175" t="s">
        <v>90</v>
      </c>
      <c r="G47" s="185">
        <v>354352</v>
      </c>
      <c r="H47" s="177"/>
      <c r="I47" s="229"/>
      <c r="J47" s="229"/>
      <c r="K47" s="308"/>
      <c r="L47" s="186">
        <v>396846</v>
      </c>
      <c r="M47" s="519"/>
    </row>
    <row r="48" spans="1:13" x14ac:dyDescent="0.2">
      <c r="A48" s="175" t="s">
        <v>91</v>
      </c>
      <c r="B48" s="179" t="s">
        <v>569</v>
      </c>
      <c r="C48" s="179">
        <v>2003</v>
      </c>
      <c r="D48" s="179">
        <f>SUM(D1-C48)</f>
        <v>20</v>
      </c>
      <c r="E48" s="179"/>
      <c r="F48" s="175"/>
      <c r="G48" s="185">
        <v>3902</v>
      </c>
      <c r="H48" s="186"/>
      <c r="I48" s="186">
        <v>4845</v>
      </c>
      <c r="J48" s="186"/>
      <c r="K48" s="308"/>
      <c r="L48" s="308"/>
      <c r="M48" s="519">
        <f t="shared" si="0"/>
        <v>4845</v>
      </c>
    </row>
    <row r="49" spans="1:13" x14ac:dyDescent="0.2">
      <c r="A49" s="175" t="s">
        <v>92</v>
      </c>
      <c r="B49" s="179">
        <v>2013</v>
      </c>
      <c r="C49" s="179">
        <v>2013</v>
      </c>
      <c r="D49" s="179">
        <f>SUM(D1-C49)</f>
        <v>10</v>
      </c>
      <c r="E49" s="179"/>
      <c r="F49" s="175"/>
      <c r="G49" s="185">
        <v>68447</v>
      </c>
      <c r="H49" s="186"/>
      <c r="I49" s="186">
        <v>76174</v>
      </c>
      <c r="J49" s="186"/>
      <c r="K49" s="308"/>
      <c r="L49" s="308"/>
      <c r="M49" s="519">
        <f t="shared" si="0"/>
        <v>76174</v>
      </c>
    </row>
    <row r="50" spans="1:13" x14ac:dyDescent="0.2">
      <c r="A50" s="175" t="s">
        <v>565</v>
      </c>
      <c r="B50" s="179">
        <v>2012</v>
      </c>
      <c r="C50" s="179">
        <v>2012</v>
      </c>
      <c r="D50" s="179">
        <f>SUM(D1-C50)</f>
        <v>11</v>
      </c>
      <c r="E50" s="179"/>
      <c r="F50" s="175"/>
      <c r="G50" s="185">
        <v>4236</v>
      </c>
      <c r="H50" s="177"/>
      <c r="I50" s="186">
        <v>4822</v>
      </c>
      <c r="J50" s="186"/>
      <c r="K50" s="308"/>
      <c r="L50" s="308"/>
      <c r="M50" s="519">
        <f t="shared" si="0"/>
        <v>4822</v>
      </c>
    </row>
    <row r="51" spans="1:13" x14ac:dyDescent="0.2">
      <c r="A51" s="175" t="s">
        <v>93</v>
      </c>
      <c r="B51" s="179">
        <v>2013</v>
      </c>
      <c r="C51" s="179">
        <v>2013</v>
      </c>
      <c r="D51" s="179">
        <f>SUM(D1-C51)</f>
        <v>10</v>
      </c>
      <c r="E51" s="179"/>
      <c r="F51" s="175"/>
      <c r="G51" s="185">
        <v>10263</v>
      </c>
      <c r="H51" s="177"/>
      <c r="I51" s="186">
        <v>12593</v>
      </c>
      <c r="J51" s="186"/>
      <c r="K51" s="308"/>
      <c r="L51" s="308"/>
      <c r="M51" s="519">
        <f t="shared" si="0"/>
        <v>12593</v>
      </c>
    </row>
    <row r="52" spans="1:13" x14ac:dyDescent="0.2">
      <c r="A52" s="175" t="s">
        <v>566</v>
      </c>
      <c r="B52" s="179">
        <v>2015</v>
      </c>
      <c r="C52" s="179">
        <v>2015</v>
      </c>
      <c r="D52" s="179">
        <f>SUM(D1-C52)</f>
        <v>8</v>
      </c>
      <c r="E52" s="179"/>
      <c r="F52" s="175" t="s">
        <v>94</v>
      </c>
      <c r="G52" s="175">
        <v>177068</v>
      </c>
      <c r="H52" s="175"/>
      <c r="I52" s="229"/>
      <c r="J52" s="229"/>
      <c r="K52" s="187">
        <v>222532</v>
      </c>
      <c r="L52" s="187"/>
      <c r="M52" s="519">
        <f t="shared" si="0"/>
        <v>222532</v>
      </c>
    </row>
    <row r="53" spans="1:13" x14ac:dyDescent="0.2">
      <c r="A53" s="175" t="s">
        <v>567</v>
      </c>
      <c r="B53" s="179">
        <v>2013</v>
      </c>
      <c r="C53" s="179">
        <v>2013</v>
      </c>
      <c r="D53" s="179">
        <f>SUM(D1-C53)</f>
        <v>10</v>
      </c>
      <c r="E53" s="179"/>
      <c r="F53" s="175"/>
      <c r="G53" s="175">
        <v>5760</v>
      </c>
      <c r="H53" s="175"/>
      <c r="I53" s="187">
        <v>5184</v>
      </c>
      <c r="J53" s="187"/>
      <c r="K53" s="308"/>
      <c r="L53" s="308"/>
      <c r="M53" s="519">
        <f t="shared" si="0"/>
        <v>5184</v>
      </c>
    </row>
    <row r="54" spans="1:13" x14ac:dyDescent="0.2">
      <c r="A54" s="175" t="s">
        <v>95</v>
      </c>
      <c r="B54" s="179">
        <v>2022</v>
      </c>
      <c r="C54" s="179">
        <v>2022</v>
      </c>
      <c r="D54" s="179">
        <f>SUM(D1-C54)</f>
        <v>1</v>
      </c>
      <c r="E54" s="179"/>
      <c r="F54" s="175"/>
      <c r="G54" s="175">
        <v>82807</v>
      </c>
      <c r="H54" s="187"/>
      <c r="I54" s="229">
        <v>95941</v>
      </c>
      <c r="J54" s="229"/>
      <c r="K54" s="308"/>
      <c r="L54" s="308"/>
      <c r="M54" s="519">
        <f t="shared" si="0"/>
        <v>95941</v>
      </c>
    </row>
    <row r="55" spans="1:13" x14ac:dyDescent="0.2">
      <c r="A55" s="509" t="s">
        <v>568</v>
      </c>
      <c r="B55" s="510">
        <v>2016</v>
      </c>
      <c r="C55" s="510">
        <v>2016</v>
      </c>
      <c r="D55" s="179">
        <f>SUM(D1-C55)</f>
        <v>7</v>
      </c>
      <c r="E55" s="510"/>
      <c r="F55" s="509"/>
      <c r="G55" s="509">
        <v>16239</v>
      </c>
      <c r="H55" s="511"/>
      <c r="I55" s="512"/>
      <c r="J55" s="512"/>
      <c r="K55" s="516">
        <v>18024</v>
      </c>
      <c r="L55" s="513"/>
      <c r="M55" s="519">
        <f t="shared" si="0"/>
        <v>18024</v>
      </c>
    </row>
    <row r="56" spans="1:13" s="515" customFormat="1" x14ac:dyDescent="0.2">
      <c r="A56" s="509" t="s">
        <v>96</v>
      </c>
      <c r="B56" s="510">
        <v>2024</v>
      </c>
      <c r="C56" s="510">
        <v>2024</v>
      </c>
      <c r="D56" s="179"/>
      <c r="E56" s="510"/>
      <c r="F56" s="509"/>
      <c r="M56" s="519">
        <f t="shared" si="0"/>
        <v>0</v>
      </c>
    </row>
    <row r="57" spans="1:13" s="515" customFormat="1" x14ac:dyDescent="0.2">
      <c r="A57" s="509" t="s">
        <v>591</v>
      </c>
      <c r="B57" s="510">
        <v>2022</v>
      </c>
      <c r="C57" s="510">
        <v>2022</v>
      </c>
      <c r="D57" s="179">
        <f>SUM(D1-C57)</f>
        <v>1</v>
      </c>
      <c r="E57" s="510"/>
      <c r="F57" s="509"/>
      <c r="G57" s="509">
        <v>213572</v>
      </c>
      <c r="H57" s="511"/>
      <c r="I57" s="512"/>
      <c r="J57" s="512"/>
      <c r="K57" s="513"/>
      <c r="L57" s="516">
        <v>217367</v>
      </c>
      <c r="M57" s="519"/>
    </row>
    <row r="58" spans="1:13" s="192" customFormat="1" x14ac:dyDescent="0.2">
      <c r="A58" s="188" t="s">
        <v>97</v>
      </c>
      <c r="B58" s="189"/>
      <c r="C58" s="189"/>
      <c r="D58" s="189">
        <f>AVERAGE(D4:D57)</f>
        <v>18.26923076923077</v>
      </c>
      <c r="E58" s="189"/>
      <c r="F58" s="188"/>
      <c r="G58" s="190">
        <f>SUM(G5:G57)</f>
        <v>3658178</v>
      </c>
      <c r="H58" s="188"/>
      <c r="I58" s="191">
        <f>SUM(I5:I57)</f>
        <v>1698313</v>
      </c>
      <c r="J58" s="191">
        <f>SUM(J5:J57)</f>
        <v>770024</v>
      </c>
      <c r="K58" s="191">
        <f>SUM(K5:K57)</f>
        <v>911479</v>
      </c>
      <c r="L58" s="191">
        <f>SUM(L5:L57)</f>
        <v>765095</v>
      </c>
      <c r="M58" s="191">
        <f>SUM(M5:M56)</f>
        <v>2609792</v>
      </c>
    </row>
    <row r="59" spans="1:13" x14ac:dyDescent="0.2">
      <c r="A59" s="175"/>
      <c r="B59" s="179"/>
      <c r="C59" s="179"/>
      <c r="D59" s="178"/>
      <c r="E59" s="179"/>
      <c r="F59" s="175"/>
      <c r="G59" s="193"/>
      <c r="H59" s="183"/>
      <c r="I59" s="194"/>
      <c r="J59" s="194"/>
    </row>
    <row r="60" spans="1:13" x14ac:dyDescent="0.2">
      <c r="A60" s="175"/>
      <c r="B60" s="179"/>
      <c r="C60" s="179"/>
      <c r="D60" s="178"/>
      <c r="E60" s="179"/>
      <c r="F60" s="175"/>
      <c r="G60" s="175"/>
      <c r="H60" s="175"/>
      <c r="I60" s="175"/>
      <c r="J60" s="175"/>
    </row>
    <row r="61" spans="1:13" x14ac:dyDescent="0.2">
      <c r="A61" s="175"/>
      <c r="B61" s="179"/>
      <c r="C61" s="179"/>
      <c r="D61" s="178"/>
      <c r="E61" s="179"/>
      <c r="F61" s="175"/>
      <c r="G61" s="175"/>
      <c r="H61" s="175"/>
      <c r="I61" s="175"/>
      <c r="J61" s="175"/>
    </row>
    <row r="62" spans="1:13" x14ac:dyDescent="0.2">
      <c r="A62" s="175" t="s">
        <v>98</v>
      </c>
      <c r="B62" s="179"/>
      <c r="C62" s="179"/>
      <c r="D62" s="179"/>
      <c r="E62" s="179"/>
      <c r="F62" s="175"/>
      <c r="G62" s="177"/>
      <c r="H62" s="177"/>
      <c r="I62" s="177"/>
      <c r="J62" s="177"/>
    </row>
    <row r="63" spans="1:13" x14ac:dyDescent="0.2">
      <c r="A63" s="175" t="s">
        <v>99</v>
      </c>
      <c r="B63" s="179"/>
      <c r="C63" s="179"/>
      <c r="D63" s="179"/>
      <c r="E63" s="179"/>
      <c r="F63" s="175"/>
      <c r="G63" s="177"/>
      <c r="H63" s="177"/>
      <c r="I63" s="177"/>
      <c r="J63" s="177"/>
    </row>
    <row r="64" spans="1:13" x14ac:dyDescent="0.2">
      <c r="A64" s="175" t="s">
        <v>100</v>
      </c>
      <c r="B64" s="179"/>
      <c r="C64" s="179"/>
      <c r="D64" s="179"/>
      <c r="E64" s="179"/>
      <c r="F64" s="175"/>
      <c r="G64" s="177"/>
      <c r="H64" s="177"/>
      <c r="I64" s="177"/>
      <c r="J64" s="177"/>
    </row>
  </sheetData>
  <pageMargins left="0.7" right="0.7" top="0.75" bottom="0.75" header="0.3" footer="0.3"/>
  <pageSetup paperSize="17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6B13-6BC5-49CC-90D8-CD961ADAC4FB}">
  <sheetPr>
    <pageSetUpPr fitToPage="1"/>
  </sheetPr>
  <dimension ref="A1:M81"/>
  <sheetViews>
    <sheetView zoomScale="68" zoomScaleNormal="68" workbookViewId="0">
      <selection activeCell="M7" sqref="M7:M77"/>
    </sheetView>
  </sheetViews>
  <sheetFormatPr defaultRowHeight="12.75" x14ac:dyDescent="0.2"/>
  <cols>
    <col min="1" max="1" width="54.7109375" bestFit="1" customWidth="1"/>
    <col min="2" max="2" width="20.7109375" customWidth="1"/>
    <col min="3" max="3" width="15" customWidth="1"/>
    <col min="4" max="4" width="15.7109375" customWidth="1"/>
    <col min="5" max="5" width="23.5703125" customWidth="1"/>
    <col min="6" max="6" width="22.5703125" customWidth="1"/>
    <col min="7" max="7" width="14.28515625" customWidth="1"/>
    <col min="8" max="8" width="9.28515625" customWidth="1"/>
    <col min="9" max="10" width="14.7109375" customWidth="1"/>
    <col min="11" max="11" width="13.28515625" style="178" customWidth="1"/>
    <col min="12" max="12" width="16.5703125" style="178" customWidth="1"/>
    <col min="13" max="13" width="15.5703125" style="178" customWidth="1"/>
    <col min="251" max="251" width="54.7109375" bestFit="1" customWidth="1"/>
    <col min="252" max="252" width="20.7109375" customWidth="1"/>
    <col min="253" max="253" width="15" customWidth="1"/>
    <col min="254" max="254" width="15.7109375" customWidth="1"/>
    <col min="255" max="255" width="18" customWidth="1"/>
    <col min="256" max="256" width="22.5703125" bestFit="1" customWidth="1"/>
    <col min="257" max="257" width="14.28515625" customWidth="1"/>
    <col min="259" max="260" width="14.7109375" customWidth="1"/>
    <col min="261" max="261" width="13.28515625" customWidth="1"/>
    <col min="262" max="262" width="16.5703125" customWidth="1"/>
    <col min="263" max="263" width="15.5703125" customWidth="1"/>
    <col min="264" max="264" width="17.5703125" customWidth="1"/>
    <col min="265" max="265" width="13.5703125" customWidth="1"/>
    <col min="507" max="507" width="54.7109375" bestFit="1" customWidth="1"/>
    <col min="508" max="508" width="20.7109375" customWidth="1"/>
    <col min="509" max="509" width="15" customWidth="1"/>
    <col min="510" max="510" width="15.7109375" customWidth="1"/>
    <col min="511" max="511" width="18" customWidth="1"/>
    <col min="512" max="512" width="22.5703125" bestFit="1" customWidth="1"/>
    <col min="513" max="513" width="14.28515625" customWidth="1"/>
    <col min="515" max="516" width="14.7109375" customWidth="1"/>
    <col min="517" max="517" width="13.28515625" customWidth="1"/>
    <col min="518" max="518" width="16.5703125" customWidth="1"/>
    <col min="519" max="519" width="15.5703125" customWidth="1"/>
    <col min="520" max="520" width="17.5703125" customWidth="1"/>
    <col min="521" max="521" width="13.5703125" customWidth="1"/>
    <col min="763" max="763" width="54.7109375" bestFit="1" customWidth="1"/>
    <col min="764" max="764" width="20.7109375" customWidth="1"/>
    <col min="765" max="765" width="15" customWidth="1"/>
    <col min="766" max="766" width="15.7109375" customWidth="1"/>
    <col min="767" max="767" width="18" customWidth="1"/>
    <col min="768" max="768" width="22.5703125" bestFit="1" customWidth="1"/>
    <col min="769" max="769" width="14.28515625" customWidth="1"/>
    <col min="771" max="772" width="14.7109375" customWidth="1"/>
    <col min="773" max="773" width="13.28515625" customWidth="1"/>
    <col min="774" max="774" width="16.5703125" customWidth="1"/>
    <col min="775" max="775" width="15.5703125" customWidth="1"/>
    <col min="776" max="776" width="17.5703125" customWidth="1"/>
    <col min="777" max="777" width="13.5703125" customWidth="1"/>
    <col min="1019" max="1019" width="54.7109375" bestFit="1" customWidth="1"/>
    <col min="1020" max="1020" width="20.7109375" customWidth="1"/>
    <col min="1021" max="1021" width="15" customWidth="1"/>
    <col min="1022" max="1022" width="15.7109375" customWidth="1"/>
    <col min="1023" max="1023" width="18" customWidth="1"/>
    <col min="1024" max="1024" width="22.5703125" bestFit="1" customWidth="1"/>
    <col min="1025" max="1025" width="14.28515625" customWidth="1"/>
    <col min="1027" max="1028" width="14.7109375" customWidth="1"/>
    <col min="1029" max="1029" width="13.28515625" customWidth="1"/>
    <col min="1030" max="1030" width="16.5703125" customWidth="1"/>
    <col min="1031" max="1031" width="15.5703125" customWidth="1"/>
    <col min="1032" max="1032" width="17.5703125" customWidth="1"/>
    <col min="1033" max="1033" width="13.5703125" customWidth="1"/>
    <col min="1275" max="1275" width="54.7109375" bestFit="1" customWidth="1"/>
    <col min="1276" max="1276" width="20.7109375" customWidth="1"/>
    <col min="1277" max="1277" width="15" customWidth="1"/>
    <col min="1278" max="1278" width="15.7109375" customWidth="1"/>
    <col min="1279" max="1279" width="18" customWidth="1"/>
    <col min="1280" max="1280" width="22.5703125" bestFit="1" customWidth="1"/>
    <col min="1281" max="1281" width="14.28515625" customWidth="1"/>
    <col min="1283" max="1284" width="14.7109375" customWidth="1"/>
    <col min="1285" max="1285" width="13.28515625" customWidth="1"/>
    <col min="1286" max="1286" width="16.5703125" customWidth="1"/>
    <col min="1287" max="1287" width="15.5703125" customWidth="1"/>
    <col min="1288" max="1288" width="17.5703125" customWidth="1"/>
    <col min="1289" max="1289" width="13.5703125" customWidth="1"/>
    <col min="1531" max="1531" width="54.7109375" bestFit="1" customWidth="1"/>
    <col min="1532" max="1532" width="20.7109375" customWidth="1"/>
    <col min="1533" max="1533" width="15" customWidth="1"/>
    <col min="1534" max="1534" width="15.7109375" customWidth="1"/>
    <col min="1535" max="1535" width="18" customWidth="1"/>
    <col min="1536" max="1536" width="22.5703125" bestFit="1" customWidth="1"/>
    <col min="1537" max="1537" width="14.28515625" customWidth="1"/>
    <col min="1539" max="1540" width="14.7109375" customWidth="1"/>
    <col min="1541" max="1541" width="13.28515625" customWidth="1"/>
    <col min="1542" max="1542" width="16.5703125" customWidth="1"/>
    <col min="1543" max="1543" width="15.5703125" customWidth="1"/>
    <col min="1544" max="1544" width="17.5703125" customWidth="1"/>
    <col min="1545" max="1545" width="13.5703125" customWidth="1"/>
    <col min="1787" max="1787" width="54.7109375" bestFit="1" customWidth="1"/>
    <col min="1788" max="1788" width="20.7109375" customWidth="1"/>
    <col min="1789" max="1789" width="15" customWidth="1"/>
    <col min="1790" max="1790" width="15.7109375" customWidth="1"/>
    <col min="1791" max="1791" width="18" customWidth="1"/>
    <col min="1792" max="1792" width="22.5703125" bestFit="1" customWidth="1"/>
    <col min="1793" max="1793" width="14.28515625" customWidth="1"/>
    <col min="1795" max="1796" width="14.7109375" customWidth="1"/>
    <col min="1797" max="1797" width="13.28515625" customWidth="1"/>
    <col min="1798" max="1798" width="16.5703125" customWidth="1"/>
    <col min="1799" max="1799" width="15.5703125" customWidth="1"/>
    <col min="1800" max="1800" width="17.5703125" customWidth="1"/>
    <col min="1801" max="1801" width="13.5703125" customWidth="1"/>
    <col min="2043" max="2043" width="54.7109375" bestFit="1" customWidth="1"/>
    <col min="2044" max="2044" width="20.7109375" customWidth="1"/>
    <col min="2045" max="2045" width="15" customWidth="1"/>
    <col min="2046" max="2046" width="15.7109375" customWidth="1"/>
    <col min="2047" max="2047" width="18" customWidth="1"/>
    <col min="2048" max="2048" width="22.5703125" bestFit="1" customWidth="1"/>
    <col min="2049" max="2049" width="14.28515625" customWidth="1"/>
    <col min="2051" max="2052" width="14.7109375" customWidth="1"/>
    <col min="2053" max="2053" width="13.28515625" customWidth="1"/>
    <col min="2054" max="2054" width="16.5703125" customWidth="1"/>
    <col min="2055" max="2055" width="15.5703125" customWidth="1"/>
    <col min="2056" max="2056" width="17.5703125" customWidth="1"/>
    <col min="2057" max="2057" width="13.5703125" customWidth="1"/>
    <col min="2299" max="2299" width="54.7109375" bestFit="1" customWidth="1"/>
    <col min="2300" max="2300" width="20.7109375" customWidth="1"/>
    <col min="2301" max="2301" width="15" customWidth="1"/>
    <col min="2302" max="2302" width="15.7109375" customWidth="1"/>
    <col min="2303" max="2303" width="18" customWidth="1"/>
    <col min="2304" max="2304" width="22.5703125" bestFit="1" customWidth="1"/>
    <col min="2305" max="2305" width="14.28515625" customWidth="1"/>
    <col min="2307" max="2308" width="14.7109375" customWidth="1"/>
    <col min="2309" max="2309" width="13.28515625" customWidth="1"/>
    <col min="2310" max="2310" width="16.5703125" customWidth="1"/>
    <col min="2311" max="2311" width="15.5703125" customWidth="1"/>
    <col min="2312" max="2312" width="17.5703125" customWidth="1"/>
    <col min="2313" max="2313" width="13.5703125" customWidth="1"/>
    <col min="2555" max="2555" width="54.7109375" bestFit="1" customWidth="1"/>
    <col min="2556" max="2556" width="20.7109375" customWidth="1"/>
    <col min="2557" max="2557" width="15" customWidth="1"/>
    <col min="2558" max="2558" width="15.7109375" customWidth="1"/>
    <col min="2559" max="2559" width="18" customWidth="1"/>
    <col min="2560" max="2560" width="22.5703125" bestFit="1" customWidth="1"/>
    <col min="2561" max="2561" width="14.28515625" customWidth="1"/>
    <col min="2563" max="2564" width="14.7109375" customWidth="1"/>
    <col min="2565" max="2565" width="13.28515625" customWidth="1"/>
    <col min="2566" max="2566" width="16.5703125" customWidth="1"/>
    <col min="2567" max="2567" width="15.5703125" customWidth="1"/>
    <col min="2568" max="2568" width="17.5703125" customWidth="1"/>
    <col min="2569" max="2569" width="13.5703125" customWidth="1"/>
    <col min="2811" max="2811" width="54.7109375" bestFit="1" customWidth="1"/>
    <col min="2812" max="2812" width="20.7109375" customWidth="1"/>
    <col min="2813" max="2813" width="15" customWidth="1"/>
    <col min="2814" max="2814" width="15.7109375" customWidth="1"/>
    <col min="2815" max="2815" width="18" customWidth="1"/>
    <col min="2816" max="2816" width="22.5703125" bestFit="1" customWidth="1"/>
    <col min="2817" max="2817" width="14.28515625" customWidth="1"/>
    <col min="2819" max="2820" width="14.7109375" customWidth="1"/>
    <col min="2821" max="2821" width="13.28515625" customWidth="1"/>
    <col min="2822" max="2822" width="16.5703125" customWidth="1"/>
    <col min="2823" max="2823" width="15.5703125" customWidth="1"/>
    <col min="2824" max="2824" width="17.5703125" customWidth="1"/>
    <col min="2825" max="2825" width="13.5703125" customWidth="1"/>
    <col min="3067" max="3067" width="54.7109375" bestFit="1" customWidth="1"/>
    <col min="3068" max="3068" width="20.7109375" customWidth="1"/>
    <col min="3069" max="3069" width="15" customWidth="1"/>
    <col min="3070" max="3070" width="15.7109375" customWidth="1"/>
    <col min="3071" max="3071" width="18" customWidth="1"/>
    <col min="3072" max="3072" width="22.5703125" bestFit="1" customWidth="1"/>
    <col min="3073" max="3073" width="14.28515625" customWidth="1"/>
    <col min="3075" max="3076" width="14.7109375" customWidth="1"/>
    <col min="3077" max="3077" width="13.28515625" customWidth="1"/>
    <col min="3078" max="3078" width="16.5703125" customWidth="1"/>
    <col min="3079" max="3079" width="15.5703125" customWidth="1"/>
    <col min="3080" max="3080" width="17.5703125" customWidth="1"/>
    <col min="3081" max="3081" width="13.5703125" customWidth="1"/>
    <col min="3323" max="3323" width="54.7109375" bestFit="1" customWidth="1"/>
    <col min="3324" max="3324" width="20.7109375" customWidth="1"/>
    <col min="3325" max="3325" width="15" customWidth="1"/>
    <col min="3326" max="3326" width="15.7109375" customWidth="1"/>
    <col min="3327" max="3327" width="18" customWidth="1"/>
    <col min="3328" max="3328" width="22.5703125" bestFit="1" customWidth="1"/>
    <col min="3329" max="3329" width="14.28515625" customWidth="1"/>
    <col min="3331" max="3332" width="14.7109375" customWidth="1"/>
    <col min="3333" max="3333" width="13.28515625" customWidth="1"/>
    <col min="3334" max="3334" width="16.5703125" customWidth="1"/>
    <col min="3335" max="3335" width="15.5703125" customWidth="1"/>
    <col min="3336" max="3336" width="17.5703125" customWidth="1"/>
    <col min="3337" max="3337" width="13.5703125" customWidth="1"/>
    <col min="3579" max="3579" width="54.7109375" bestFit="1" customWidth="1"/>
    <col min="3580" max="3580" width="20.7109375" customWidth="1"/>
    <col min="3581" max="3581" width="15" customWidth="1"/>
    <col min="3582" max="3582" width="15.7109375" customWidth="1"/>
    <col min="3583" max="3583" width="18" customWidth="1"/>
    <col min="3584" max="3584" width="22.5703125" bestFit="1" customWidth="1"/>
    <col min="3585" max="3585" width="14.28515625" customWidth="1"/>
    <col min="3587" max="3588" width="14.7109375" customWidth="1"/>
    <col min="3589" max="3589" width="13.28515625" customWidth="1"/>
    <col min="3590" max="3590" width="16.5703125" customWidth="1"/>
    <col min="3591" max="3591" width="15.5703125" customWidth="1"/>
    <col min="3592" max="3592" width="17.5703125" customWidth="1"/>
    <col min="3593" max="3593" width="13.5703125" customWidth="1"/>
    <col min="3835" max="3835" width="54.7109375" bestFit="1" customWidth="1"/>
    <col min="3836" max="3836" width="20.7109375" customWidth="1"/>
    <col min="3837" max="3837" width="15" customWidth="1"/>
    <col min="3838" max="3838" width="15.7109375" customWidth="1"/>
    <col min="3839" max="3839" width="18" customWidth="1"/>
    <col min="3840" max="3840" width="22.5703125" bestFit="1" customWidth="1"/>
    <col min="3841" max="3841" width="14.28515625" customWidth="1"/>
    <col min="3843" max="3844" width="14.7109375" customWidth="1"/>
    <col min="3845" max="3845" width="13.28515625" customWidth="1"/>
    <col min="3846" max="3846" width="16.5703125" customWidth="1"/>
    <col min="3847" max="3847" width="15.5703125" customWidth="1"/>
    <col min="3848" max="3848" width="17.5703125" customWidth="1"/>
    <col min="3849" max="3849" width="13.5703125" customWidth="1"/>
    <col min="4091" max="4091" width="54.7109375" bestFit="1" customWidth="1"/>
    <col min="4092" max="4092" width="20.7109375" customWidth="1"/>
    <col min="4093" max="4093" width="15" customWidth="1"/>
    <col min="4094" max="4094" width="15.7109375" customWidth="1"/>
    <col min="4095" max="4095" width="18" customWidth="1"/>
    <col min="4096" max="4096" width="22.5703125" bestFit="1" customWidth="1"/>
    <col min="4097" max="4097" width="14.28515625" customWidth="1"/>
    <col min="4099" max="4100" width="14.7109375" customWidth="1"/>
    <col min="4101" max="4101" width="13.28515625" customWidth="1"/>
    <col min="4102" max="4102" width="16.5703125" customWidth="1"/>
    <col min="4103" max="4103" width="15.5703125" customWidth="1"/>
    <col min="4104" max="4104" width="17.5703125" customWidth="1"/>
    <col min="4105" max="4105" width="13.5703125" customWidth="1"/>
    <col min="4347" max="4347" width="54.7109375" bestFit="1" customWidth="1"/>
    <col min="4348" max="4348" width="20.7109375" customWidth="1"/>
    <col min="4349" max="4349" width="15" customWidth="1"/>
    <col min="4350" max="4350" width="15.7109375" customWidth="1"/>
    <col min="4351" max="4351" width="18" customWidth="1"/>
    <col min="4352" max="4352" width="22.5703125" bestFit="1" customWidth="1"/>
    <col min="4353" max="4353" width="14.28515625" customWidth="1"/>
    <col min="4355" max="4356" width="14.7109375" customWidth="1"/>
    <col min="4357" max="4357" width="13.28515625" customWidth="1"/>
    <col min="4358" max="4358" width="16.5703125" customWidth="1"/>
    <col min="4359" max="4359" width="15.5703125" customWidth="1"/>
    <col min="4360" max="4360" width="17.5703125" customWidth="1"/>
    <col min="4361" max="4361" width="13.5703125" customWidth="1"/>
    <col min="4603" max="4603" width="54.7109375" bestFit="1" customWidth="1"/>
    <col min="4604" max="4604" width="20.7109375" customWidth="1"/>
    <col min="4605" max="4605" width="15" customWidth="1"/>
    <col min="4606" max="4606" width="15.7109375" customWidth="1"/>
    <col min="4607" max="4607" width="18" customWidth="1"/>
    <col min="4608" max="4608" width="22.5703125" bestFit="1" customWidth="1"/>
    <col min="4609" max="4609" width="14.28515625" customWidth="1"/>
    <col min="4611" max="4612" width="14.7109375" customWidth="1"/>
    <col min="4613" max="4613" width="13.28515625" customWidth="1"/>
    <col min="4614" max="4614" width="16.5703125" customWidth="1"/>
    <col min="4615" max="4615" width="15.5703125" customWidth="1"/>
    <col min="4616" max="4616" width="17.5703125" customWidth="1"/>
    <col min="4617" max="4617" width="13.5703125" customWidth="1"/>
    <col min="4859" max="4859" width="54.7109375" bestFit="1" customWidth="1"/>
    <col min="4860" max="4860" width="20.7109375" customWidth="1"/>
    <col min="4861" max="4861" width="15" customWidth="1"/>
    <col min="4862" max="4862" width="15.7109375" customWidth="1"/>
    <col min="4863" max="4863" width="18" customWidth="1"/>
    <col min="4864" max="4864" width="22.5703125" bestFit="1" customWidth="1"/>
    <col min="4865" max="4865" width="14.28515625" customWidth="1"/>
    <col min="4867" max="4868" width="14.7109375" customWidth="1"/>
    <col min="4869" max="4869" width="13.28515625" customWidth="1"/>
    <col min="4870" max="4870" width="16.5703125" customWidth="1"/>
    <col min="4871" max="4871" width="15.5703125" customWidth="1"/>
    <col min="4872" max="4872" width="17.5703125" customWidth="1"/>
    <col min="4873" max="4873" width="13.5703125" customWidth="1"/>
    <col min="5115" max="5115" width="54.7109375" bestFit="1" customWidth="1"/>
    <col min="5116" max="5116" width="20.7109375" customWidth="1"/>
    <col min="5117" max="5117" width="15" customWidth="1"/>
    <col min="5118" max="5118" width="15.7109375" customWidth="1"/>
    <col min="5119" max="5119" width="18" customWidth="1"/>
    <col min="5120" max="5120" width="22.5703125" bestFit="1" customWidth="1"/>
    <col min="5121" max="5121" width="14.28515625" customWidth="1"/>
    <col min="5123" max="5124" width="14.7109375" customWidth="1"/>
    <col min="5125" max="5125" width="13.28515625" customWidth="1"/>
    <col min="5126" max="5126" width="16.5703125" customWidth="1"/>
    <col min="5127" max="5127" width="15.5703125" customWidth="1"/>
    <col min="5128" max="5128" width="17.5703125" customWidth="1"/>
    <col min="5129" max="5129" width="13.5703125" customWidth="1"/>
    <col min="5371" max="5371" width="54.7109375" bestFit="1" customWidth="1"/>
    <col min="5372" max="5372" width="20.7109375" customWidth="1"/>
    <col min="5373" max="5373" width="15" customWidth="1"/>
    <col min="5374" max="5374" width="15.7109375" customWidth="1"/>
    <col min="5375" max="5375" width="18" customWidth="1"/>
    <col min="5376" max="5376" width="22.5703125" bestFit="1" customWidth="1"/>
    <col min="5377" max="5377" width="14.28515625" customWidth="1"/>
    <col min="5379" max="5380" width="14.7109375" customWidth="1"/>
    <col min="5381" max="5381" width="13.28515625" customWidth="1"/>
    <col min="5382" max="5382" width="16.5703125" customWidth="1"/>
    <col min="5383" max="5383" width="15.5703125" customWidth="1"/>
    <col min="5384" max="5384" width="17.5703125" customWidth="1"/>
    <col min="5385" max="5385" width="13.5703125" customWidth="1"/>
    <col min="5627" max="5627" width="54.7109375" bestFit="1" customWidth="1"/>
    <col min="5628" max="5628" width="20.7109375" customWidth="1"/>
    <col min="5629" max="5629" width="15" customWidth="1"/>
    <col min="5630" max="5630" width="15.7109375" customWidth="1"/>
    <col min="5631" max="5631" width="18" customWidth="1"/>
    <col min="5632" max="5632" width="22.5703125" bestFit="1" customWidth="1"/>
    <col min="5633" max="5633" width="14.28515625" customWidth="1"/>
    <col min="5635" max="5636" width="14.7109375" customWidth="1"/>
    <col min="5637" max="5637" width="13.28515625" customWidth="1"/>
    <col min="5638" max="5638" width="16.5703125" customWidth="1"/>
    <col min="5639" max="5639" width="15.5703125" customWidth="1"/>
    <col min="5640" max="5640" width="17.5703125" customWidth="1"/>
    <col min="5641" max="5641" width="13.5703125" customWidth="1"/>
    <col min="5883" max="5883" width="54.7109375" bestFit="1" customWidth="1"/>
    <col min="5884" max="5884" width="20.7109375" customWidth="1"/>
    <col min="5885" max="5885" width="15" customWidth="1"/>
    <col min="5886" max="5886" width="15.7109375" customWidth="1"/>
    <col min="5887" max="5887" width="18" customWidth="1"/>
    <col min="5888" max="5888" width="22.5703125" bestFit="1" customWidth="1"/>
    <col min="5889" max="5889" width="14.28515625" customWidth="1"/>
    <col min="5891" max="5892" width="14.7109375" customWidth="1"/>
    <col min="5893" max="5893" width="13.28515625" customWidth="1"/>
    <col min="5894" max="5894" width="16.5703125" customWidth="1"/>
    <col min="5895" max="5895" width="15.5703125" customWidth="1"/>
    <col min="5896" max="5896" width="17.5703125" customWidth="1"/>
    <col min="5897" max="5897" width="13.5703125" customWidth="1"/>
    <col min="6139" max="6139" width="54.7109375" bestFit="1" customWidth="1"/>
    <col min="6140" max="6140" width="20.7109375" customWidth="1"/>
    <col min="6141" max="6141" width="15" customWidth="1"/>
    <col min="6142" max="6142" width="15.7109375" customWidth="1"/>
    <col min="6143" max="6143" width="18" customWidth="1"/>
    <col min="6144" max="6144" width="22.5703125" bestFit="1" customWidth="1"/>
    <col min="6145" max="6145" width="14.28515625" customWidth="1"/>
    <col min="6147" max="6148" width="14.7109375" customWidth="1"/>
    <col min="6149" max="6149" width="13.28515625" customWidth="1"/>
    <col min="6150" max="6150" width="16.5703125" customWidth="1"/>
    <col min="6151" max="6151" width="15.5703125" customWidth="1"/>
    <col min="6152" max="6152" width="17.5703125" customWidth="1"/>
    <col min="6153" max="6153" width="13.5703125" customWidth="1"/>
    <col min="6395" max="6395" width="54.7109375" bestFit="1" customWidth="1"/>
    <col min="6396" max="6396" width="20.7109375" customWidth="1"/>
    <col min="6397" max="6397" width="15" customWidth="1"/>
    <col min="6398" max="6398" width="15.7109375" customWidth="1"/>
    <col min="6399" max="6399" width="18" customWidth="1"/>
    <col min="6400" max="6400" width="22.5703125" bestFit="1" customWidth="1"/>
    <col min="6401" max="6401" width="14.28515625" customWidth="1"/>
    <col min="6403" max="6404" width="14.7109375" customWidth="1"/>
    <col min="6405" max="6405" width="13.28515625" customWidth="1"/>
    <col min="6406" max="6406" width="16.5703125" customWidth="1"/>
    <col min="6407" max="6407" width="15.5703125" customWidth="1"/>
    <col min="6408" max="6408" width="17.5703125" customWidth="1"/>
    <col min="6409" max="6409" width="13.5703125" customWidth="1"/>
    <col min="6651" max="6651" width="54.7109375" bestFit="1" customWidth="1"/>
    <col min="6652" max="6652" width="20.7109375" customWidth="1"/>
    <col min="6653" max="6653" width="15" customWidth="1"/>
    <col min="6654" max="6654" width="15.7109375" customWidth="1"/>
    <col min="6655" max="6655" width="18" customWidth="1"/>
    <col min="6656" max="6656" width="22.5703125" bestFit="1" customWidth="1"/>
    <col min="6657" max="6657" width="14.28515625" customWidth="1"/>
    <col min="6659" max="6660" width="14.7109375" customWidth="1"/>
    <col min="6661" max="6661" width="13.28515625" customWidth="1"/>
    <col min="6662" max="6662" width="16.5703125" customWidth="1"/>
    <col min="6663" max="6663" width="15.5703125" customWidth="1"/>
    <col min="6664" max="6664" width="17.5703125" customWidth="1"/>
    <col min="6665" max="6665" width="13.5703125" customWidth="1"/>
    <col min="6907" max="6907" width="54.7109375" bestFit="1" customWidth="1"/>
    <col min="6908" max="6908" width="20.7109375" customWidth="1"/>
    <col min="6909" max="6909" width="15" customWidth="1"/>
    <col min="6910" max="6910" width="15.7109375" customWidth="1"/>
    <col min="6911" max="6911" width="18" customWidth="1"/>
    <col min="6912" max="6912" width="22.5703125" bestFit="1" customWidth="1"/>
    <col min="6913" max="6913" width="14.28515625" customWidth="1"/>
    <col min="6915" max="6916" width="14.7109375" customWidth="1"/>
    <col min="6917" max="6917" width="13.28515625" customWidth="1"/>
    <col min="6918" max="6918" width="16.5703125" customWidth="1"/>
    <col min="6919" max="6919" width="15.5703125" customWidth="1"/>
    <col min="6920" max="6920" width="17.5703125" customWidth="1"/>
    <col min="6921" max="6921" width="13.5703125" customWidth="1"/>
    <col min="7163" max="7163" width="54.7109375" bestFit="1" customWidth="1"/>
    <col min="7164" max="7164" width="20.7109375" customWidth="1"/>
    <col min="7165" max="7165" width="15" customWidth="1"/>
    <col min="7166" max="7166" width="15.7109375" customWidth="1"/>
    <col min="7167" max="7167" width="18" customWidth="1"/>
    <col min="7168" max="7168" width="22.5703125" bestFit="1" customWidth="1"/>
    <col min="7169" max="7169" width="14.28515625" customWidth="1"/>
    <col min="7171" max="7172" width="14.7109375" customWidth="1"/>
    <col min="7173" max="7173" width="13.28515625" customWidth="1"/>
    <col min="7174" max="7174" width="16.5703125" customWidth="1"/>
    <col min="7175" max="7175" width="15.5703125" customWidth="1"/>
    <col min="7176" max="7176" width="17.5703125" customWidth="1"/>
    <col min="7177" max="7177" width="13.5703125" customWidth="1"/>
    <col min="7419" max="7419" width="54.7109375" bestFit="1" customWidth="1"/>
    <col min="7420" max="7420" width="20.7109375" customWidth="1"/>
    <col min="7421" max="7421" width="15" customWidth="1"/>
    <col min="7422" max="7422" width="15.7109375" customWidth="1"/>
    <col min="7423" max="7423" width="18" customWidth="1"/>
    <col min="7424" max="7424" width="22.5703125" bestFit="1" customWidth="1"/>
    <col min="7425" max="7425" width="14.28515625" customWidth="1"/>
    <col min="7427" max="7428" width="14.7109375" customWidth="1"/>
    <col min="7429" max="7429" width="13.28515625" customWidth="1"/>
    <col min="7430" max="7430" width="16.5703125" customWidth="1"/>
    <col min="7431" max="7431" width="15.5703125" customWidth="1"/>
    <col min="7432" max="7432" width="17.5703125" customWidth="1"/>
    <col min="7433" max="7433" width="13.5703125" customWidth="1"/>
    <col min="7675" max="7675" width="54.7109375" bestFit="1" customWidth="1"/>
    <col min="7676" max="7676" width="20.7109375" customWidth="1"/>
    <col min="7677" max="7677" width="15" customWidth="1"/>
    <col min="7678" max="7678" width="15.7109375" customWidth="1"/>
    <col min="7679" max="7679" width="18" customWidth="1"/>
    <col min="7680" max="7680" width="22.5703125" bestFit="1" customWidth="1"/>
    <col min="7681" max="7681" width="14.28515625" customWidth="1"/>
    <col min="7683" max="7684" width="14.7109375" customWidth="1"/>
    <col min="7685" max="7685" width="13.28515625" customWidth="1"/>
    <col min="7686" max="7686" width="16.5703125" customWidth="1"/>
    <col min="7687" max="7687" width="15.5703125" customWidth="1"/>
    <col min="7688" max="7688" width="17.5703125" customWidth="1"/>
    <col min="7689" max="7689" width="13.5703125" customWidth="1"/>
    <col min="7931" max="7931" width="54.7109375" bestFit="1" customWidth="1"/>
    <col min="7932" max="7932" width="20.7109375" customWidth="1"/>
    <col min="7933" max="7933" width="15" customWidth="1"/>
    <col min="7934" max="7934" width="15.7109375" customWidth="1"/>
    <col min="7935" max="7935" width="18" customWidth="1"/>
    <col min="7936" max="7936" width="22.5703125" bestFit="1" customWidth="1"/>
    <col min="7937" max="7937" width="14.28515625" customWidth="1"/>
    <col min="7939" max="7940" width="14.7109375" customWidth="1"/>
    <col min="7941" max="7941" width="13.28515625" customWidth="1"/>
    <col min="7942" max="7942" width="16.5703125" customWidth="1"/>
    <col min="7943" max="7943" width="15.5703125" customWidth="1"/>
    <col min="7944" max="7944" width="17.5703125" customWidth="1"/>
    <col min="7945" max="7945" width="13.5703125" customWidth="1"/>
    <col min="8187" max="8187" width="54.7109375" bestFit="1" customWidth="1"/>
    <col min="8188" max="8188" width="20.7109375" customWidth="1"/>
    <col min="8189" max="8189" width="15" customWidth="1"/>
    <col min="8190" max="8190" width="15.7109375" customWidth="1"/>
    <col min="8191" max="8191" width="18" customWidth="1"/>
    <col min="8192" max="8192" width="22.5703125" bestFit="1" customWidth="1"/>
    <col min="8193" max="8193" width="14.28515625" customWidth="1"/>
    <col min="8195" max="8196" width="14.7109375" customWidth="1"/>
    <col min="8197" max="8197" width="13.28515625" customWidth="1"/>
    <col min="8198" max="8198" width="16.5703125" customWidth="1"/>
    <col min="8199" max="8199" width="15.5703125" customWidth="1"/>
    <col min="8200" max="8200" width="17.5703125" customWidth="1"/>
    <col min="8201" max="8201" width="13.5703125" customWidth="1"/>
    <col min="8443" max="8443" width="54.7109375" bestFit="1" customWidth="1"/>
    <col min="8444" max="8444" width="20.7109375" customWidth="1"/>
    <col min="8445" max="8445" width="15" customWidth="1"/>
    <col min="8446" max="8446" width="15.7109375" customWidth="1"/>
    <col min="8447" max="8447" width="18" customWidth="1"/>
    <col min="8448" max="8448" width="22.5703125" bestFit="1" customWidth="1"/>
    <col min="8449" max="8449" width="14.28515625" customWidth="1"/>
    <col min="8451" max="8452" width="14.7109375" customWidth="1"/>
    <col min="8453" max="8453" width="13.28515625" customWidth="1"/>
    <col min="8454" max="8454" width="16.5703125" customWidth="1"/>
    <col min="8455" max="8455" width="15.5703125" customWidth="1"/>
    <col min="8456" max="8456" width="17.5703125" customWidth="1"/>
    <col min="8457" max="8457" width="13.5703125" customWidth="1"/>
    <col min="8699" max="8699" width="54.7109375" bestFit="1" customWidth="1"/>
    <col min="8700" max="8700" width="20.7109375" customWidth="1"/>
    <col min="8701" max="8701" width="15" customWidth="1"/>
    <col min="8702" max="8702" width="15.7109375" customWidth="1"/>
    <col min="8703" max="8703" width="18" customWidth="1"/>
    <col min="8704" max="8704" width="22.5703125" bestFit="1" customWidth="1"/>
    <col min="8705" max="8705" width="14.28515625" customWidth="1"/>
    <col min="8707" max="8708" width="14.7109375" customWidth="1"/>
    <col min="8709" max="8709" width="13.28515625" customWidth="1"/>
    <col min="8710" max="8710" width="16.5703125" customWidth="1"/>
    <col min="8711" max="8711" width="15.5703125" customWidth="1"/>
    <col min="8712" max="8712" width="17.5703125" customWidth="1"/>
    <col min="8713" max="8713" width="13.5703125" customWidth="1"/>
    <col min="8955" max="8955" width="54.7109375" bestFit="1" customWidth="1"/>
    <col min="8956" max="8956" width="20.7109375" customWidth="1"/>
    <col min="8957" max="8957" width="15" customWidth="1"/>
    <col min="8958" max="8958" width="15.7109375" customWidth="1"/>
    <col min="8959" max="8959" width="18" customWidth="1"/>
    <col min="8960" max="8960" width="22.5703125" bestFit="1" customWidth="1"/>
    <col min="8961" max="8961" width="14.28515625" customWidth="1"/>
    <col min="8963" max="8964" width="14.7109375" customWidth="1"/>
    <col min="8965" max="8965" width="13.28515625" customWidth="1"/>
    <col min="8966" max="8966" width="16.5703125" customWidth="1"/>
    <col min="8967" max="8967" width="15.5703125" customWidth="1"/>
    <col min="8968" max="8968" width="17.5703125" customWidth="1"/>
    <col min="8969" max="8969" width="13.5703125" customWidth="1"/>
    <col min="9211" max="9211" width="54.7109375" bestFit="1" customWidth="1"/>
    <col min="9212" max="9212" width="20.7109375" customWidth="1"/>
    <col min="9213" max="9213" width="15" customWidth="1"/>
    <col min="9214" max="9214" width="15.7109375" customWidth="1"/>
    <col min="9215" max="9215" width="18" customWidth="1"/>
    <col min="9216" max="9216" width="22.5703125" bestFit="1" customWidth="1"/>
    <col min="9217" max="9217" width="14.28515625" customWidth="1"/>
    <col min="9219" max="9220" width="14.7109375" customWidth="1"/>
    <col min="9221" max="9221" width="13.28515625" customWidth="1"/>
    <col min="9222" max="9222" width="16.5703125" customWidth="1"/>
    <col min="9223" max="9223" width="15.5703125" customWidth="1"/>
    <col min="9224" max="9224" width="17.5703125" customWidth="1"/>
    <col min="9225" max="9225" width="13.5703125" customWidth="1"/>
    <col min="9467" max="9467" width="54.7109375" bestFit="1" customWidth="1"/>
    <col min="9468" max="9468" width="20.7109375" customWidth="1"/>
    <col min="9469" max="9469" width="15" customWidth="1"/>
    <col min="9470" max="9470" width="15.7109375" customWidth="1"/>
    <col min="9471" max="9471" width="18" customWidth="1"/>
    <col min="9472" max="9472" width="22.5703125" bestFit="1" customWidth="1"/>
    <col min="9473" max="9473" width="14.28515625" customWidth="1"/>
    <col min="9475" max="9476" width="14.7109375" customWidth="1"/>
    <col min="9477" max="9477" width="13.28515625" customWidth="1"/>
    <col min="9478" max="9478" width="16.5703125" customWidth="1"/>
    <col min="9479" max="9479" width="15.5703125" customWidth="1"/>
    <col min="9480" max="9480" width="17.5703125" customWidth="1"/>
    <col min="9481" max="9481" width="13.5703125" customWidth="1"/>
    <col min="9723" max="9723" width="54.7109375" bestFit="1" customWidth="1"/>
    <col min="9724" max="9724" width="20.7109375" customWidth="1"/>
    <col min="9725" max="9725" width="15" customWidth="1"/>
    <col min="9726" max="9726" width="15.7109375" customWidth="1"/>
    <col min="9727" max="9727" width="18" customWidth="1"/>
    <col min="9728" max="9728" width="22.5703125" bestFit="1" customWidth="1"/>
    <col min="9729" max="9729" width="14.28515625" customWidth="1"/>
    <col min="9731" max="9732" width="14.7109375" customWidth="1"/>
    <col min="9733" max="9733" width="13.28515625" customWidth="1"/>
    <col min="9734" max="9734" width="16.5703125" customWidth="1"/>
    <col min="9735" max="9735" width="15.5703125" customWidth="1"/>
    <col min="9736" max="9736" width="17.5703125" customWidth="1"/>
    <col min="9737" max="9737" width="13.5703125" customWidth="1"/>
    <col min="9979" max="9979" width="54.7109375" bestFit="1" customWidth="1"/>
    <col min="9980" max="9980" width="20.7109375" customWidth="1"/>
    <col min="9981" max="9981" width="15" customWidth="1"/>
    <col min="9982" max="9982" width="15.7109375" customWidth="1"/>
    <col min="9983" max="9983" width="18" customWidth="1"/>
    <col min="9984" max="9984" width="22.5703125" bestFit="1" customWidth="1"/>
    <col min="9985" max="9985" width="14.28515625" customWidth="1"/>
    <col min="9987" max="9988" width="14.7109375" customWidth="1"/>
    <col min="9989" max="9989" width="13.28515625" customWidth="1"/>
    <col min="9990" max="9990" width="16.5703125" customWidth="1"/>
    <col min="9991" max="9991" width="15.5703125" customWidth="1"/>
    <col min="9992" max="9992" width="17.5703125" customWidth="1"/>
    <col min="9993" max="9993" width="13.5703125" customWidth="1"/>
    <col min="10235" max="10235" width="54.7109375" bestFit="1" customWidth="1"/>
    <col min="10236" max="10236" width="20.7109375" customWidth="1"/>
    <col min="10237" max="10237" width="15" customWidth="1"/>
    <col min="10238" max="10238" width="15.7109375" customWidth="1"/>
    <col min="10239" max="10239" width="18" customWidth="1"/>
    <col min="10240" max="10240" width="22.5703125" bestFit="1" customWidth="1"/>
    <col min="10241" max="10241" width="14.28515625" customWidth="1"/>
    <col min="10243" max="10244" width="14.7109375" customWidth="1"/>
    <col min="10245" max="10245" width="13.28515625" customWidth="1"/>
    <col min="10246" max="10246" width="16.5703125" customWidth="1"/>
    <col min="10247" max="10247" width="15.5703125" customWidth="1"/>
    <col min="10248" max="10248" width="17.5703125" customWidth="1"/>
    <col min="10249" max="10249" width="13.5703125" customWidth="1"/>
    <col min="10491" max="10491" width="54.7109375" bestFit="1" customWidth="1"/>
    <col min="10492" max="10492" width="20.7109375" customWidth="1"/>
    <col min="10493" max="10493" width="15" customWidth="1"/>
    <col min="10494" max="10494" width="15.7109375" customWidth="1"/>
    <col min="10495" max="10495" width="18" customWidth="1"/>
    <col min="10496" max="10496" width="22.5703125" bestFit="1" customWidth="1"/>
    <col min="10497" max="10497" width="14.28515625" customWidth="1"/>
    <col min="10499" max="10500" width="14.7109375" customWidth="1"/>
    <col min="10501" max="10501" width="13.28515625" customWidth="1"/>
    <col min="10502" max="10502" width="16.5703125" customWidth="1"/>
    <col min="10503" max="10503" width="15.5703125" customWidth="1"/>
    <col min="10504" max="10504" width="17.5703125" customWidth="1"/>
    <col min="10505" max="10505" width="13.5703125" customWidth="1"/>
    <col min="10747" max="10747" width="54.7109375" bestFit="1" customWidth="1"/>
    <col min="10748" max="10748" width="20.7109375" customWidth="1"/>
    <col min="10749" max="10749" width="15" customWidth="1"/>
    <col min="10750" max="10750" width="15.7109375" customWidth="1"/>
    <col min="10751" max="10751" width="18" customWidth="1"/>
    <col min="10752" max="10752" width="22.5703125" bestFit="1" customWidth="1"/>
    <col min="10753" max="10753" width="14.28515625" customWidth="1"/>
    <col min="10755" max="10756" width="14.7109375" customWidth="1"/>
    <col min="10757" max="10757" width="13.28515625" customWidth="1"/>
    <col min="10758" max="10758" width="16.5703125" customWidth="1"/>
    <col min="10759" max="10759" width="15.5703125" customWidth="1"/>
    <col min="10760" max="10760" width="17.5703125" customWidth="1"/>
    <col min="10761" max="10761" width="13.5703125" customWidth="1"/>
    <col min="11003" max="11003" width="54.7109375" bestFit="1" customWidth="1"/>
    <col min="11004" max="11004" width="20.7109375" customWidth="1"/>
    <col min="11005" max="11005" width="15" customWidth="1"/>
    <col min="11006" max="11006" width="15.7109375" customWidth="1"/>
    <col min="11007" max="11007" width="18" customWidth="1"/>
    <col min="11008" max="11008" width="22.5703125" bestFit="1" customWidth="1"/>
    <col min="11009" max="11009" width="14.28515625" customWidth="1"/>
    <col min="11011" max="11012" width="14.7109375" customWidth="1"/>
    <col min="11013" max="11013" width="13.28515625" customWidth="1"/>
    <col min="11014" max="11014" width="16.5703125" customWidth="1"/>
    <col min="11015" max="11015" width="15.5703125" customWidth="1"/>
    <col min="11016" max="11016" width="17.5703125" customWidth="1"/>
    <col min="11017" max="11017" width="13.5703125" customWidth="1"/>
    <col min="11259" max="11259" width="54.7109375" bestFit="1" customWidth="1"/>
    <col min="11260" max="11260" width="20.7109375" customWidth="1"/>
    <col min="11261" max="11261" width="15" customWidth="1"/>
    <col min="11262" max="11262" width="15.7109375" customWidth="1"/>
    <col min="11263" max="11263" width="18" customWidth="1"/>
    <col min="11264" max="11264" width="22.5703125" bestFit="1" customWidth="1"/>
    <col min="11265" max="11265" width="14.28515625" customWidth="1"/>
    <col min="11267" max="11268" width="14.7109375" customWidth="1"/>
    <col min="11269" max="11269" width="13.28515625" customWidth="1"/>
    <col min="11270" max="11270" width="16.5703125" customWidth="1"/>
    <col min="11271" max="11271" width="15.5703125" customWidth="1"/>
    <col min="11272" max="11272" width="17.5703125" customWidth="1"/>
    <col min="11273" max="11273" width="13.5703125" customWidth="1"/>
    <col min="11515" max="11515" width="54.7109375" bestFit="1" customWidth="1"/>
    <col min="11516" max="11516" width="20.7109375" customWidth="1"/>
    <col min="11517" max="11517" width="15" customWidth="1"/>
    <col min="11518" max="11518" width="15.7109375" customWidth="1"/>
    <col min="11519" max="11519" width="18" customWidth="1"/>
    <col min="11520" max="11520" width="22.5703125" bestFit="1" customWidth="1"/>
    <col min="11521" max="11521" width="14.28515625" customWidth="1"/>
    <col min="11523" max="11524" width="14.7109375" customWidth="1"/>
    <col min="11525" max="11525" width="13.28515625" customWidth="1"/>
    <col min="11526" max="11526" width="16.5703125" customWidth="1"/>
    <col min="11527" max="11527" width="15.5703125" customWidth="1"/>
    <col min="11528" max="11528" width="17.5703125" customWidth="1"/>
    <col min="11529" max="11529" width="13.5703125" customWidth="1"/>
    <col min="11771" max="11771" width="54.7109375" bestFit="1" customWidth="1"/>
    <col min="11772" max="11772" width="20.7109375" customWidth="1"/>
    <col min="11773" max="11773" width="15" customWidth="1"/>
    <col min="11774" max="11774" width="15.7109375" customWidth="1"/>
    <col min="11775" max="11775" width="18" customWidth="1"/>
    <col min="11776" max="11776" width="22.5703125" bestFit="1" customWidth="1"/>
    <col min="11777" max="11777" width="14.28515625" customWidth="1"/>
    <col min="11779" max="11780" width="14.7109375" customWidth="1"/>
    <col min="11781" max="11781" width="13.28515625" customWidth="1"/>
    <col min="11782" max="11782" width="16.5703125" customWidth="1"/>
    <col min="11783" max="11783" width="15.5703125" customWidth="1"/>
    <col min="11784" max="11784" width="17.5703125" customWidth="1"/>
    <col min="11785" max="11785" width="13.5703125" customWidth="1"/>
    <col min="12027" max="12027" width="54.7109375" bestFit="1" customWidth="1"/>
    <col min="12028" max="12028" width="20.7109375" customWidth="1"/>
    <col min="12029" max="12029" width="15" customWidth="1"/>
    <col min="12030" max="12030" width="15.7109375" customWidth="1"/>
    <col min="12031" max="12031" width="18" customWidth="1"/>
    <col min="12032" max="12032" width="22.5703125" bestFit="1" customWidth="1"/>
    <col min="12033" max="12033" width="14.28515625" customWidth="1"/>
    <col min="12035" max="12036" width="14.7109375" customWidth="1"/>
    <col min="12037" max="12037" width="13.28515625" customWidth="1"/>
    <col min="12038" max="12038" width="16.5703125" customWidth="1"/>
    <col min="12039" max="12039" width="15.5703125" customWidth="1"/>
    <col min="12040" max="12040" width="17.5703125" customWidth="1"/>
    <col min="12041" max="12041" width="13.5703125" customWidth="1"/>
    <col min="12283" max="12283" width="54.7109375" bestFit="1" customWidth="1"/>
    <col min="12284" max="12284" width="20.7109375" customWidth="1"/>
    <col min="12285" max="12285" width="15" customWidth="1"/>
    <col min="12286" max="12286" width="15.7109375" customWidth="1"/>
    <col min="12287" max="12287" width="18" customWidth="1"/>
    <col min="12288" max="12288" width="22.5703125" bestFit="1" customWidth="1"/>
    <col min="12289" max="12289" width="14.28515625" customWidth="1"/>
    <col min="12291" max="12292" width="14.7109375" customWidth="1"/>
    <col min="12293" max="12293" width="13.28515625" customWidth="1"/>
    <col min="12294" max="12294" width="16.5703125" customWidth="1"/>
    <col min="12295" max="12295" width="15.5703125" customWidth="1"/>
    <col min="12296" max="12296" width="17.5703125" customWidth="1"/>
    <col min="12297" max="12297" width="13.5703125" customWidth="1"/>
    <col min="12539" max="12539" width="54.7109375" bestFit="1" customWidth="1"/>
    <col min="12540" max="12540" width="20.7109375" customWidth="1"/>
    <col min="12541" max="12541" width="15" customWidth="1"/>
    <col min="12542" max="12542" width="15.7109375" customWidth="1"/>
    <col min="12543" max="12543" width="18" customWidth="1"/>
    <col min="12544" max="12544" width="22.5703125" bestFit="1" customWidth="1"/>
    <col min="12545" max="12545" width="14.28515625" customWidth="1"/>
    <col min="12547" max="12548" width="14.7109375" customWidth="1"/>
    <col min="12549" max="12549" width="13.28515625" customWidth="1"/>
    <col min="12550" max="12550" width="16.5703125" customWidth="1"/>
    <col min="12551" max="12551" width="15.5703125" customWidth="1"/>
    <col min="12552" max="12552" width="17.5703125" customWidth="1"/>
    <col min="12553" max="12553" width="13.5703125" customWidth="1"/>
    <col min="12795" max="12795" width="54.7109375" bestFit="1" customWidth="1"/>
    <col min="12796" max="12796" width="20.7109375" customWidth="1"/>
    <col min="12797" max="12797" width="15" customWidth="1"/>
    <col min="12798" max="12798" width="15.7109375" customWidth="1"/>
    <col min="12799" max="12799" width="18" customWidth="1"/>
    <col min="12800" max="12800" width="22.5703125" bestFit="1" customWidth="1"/>
    <col min="12801" max="12801" width="14.28515625" customWidth="1"/>
    <col min="12803" max="12804" width="14.7109375" customWidth="1"/>
    <col min="12805" max="12805" width="13.28515625" customWidth="1"/>
    <col min="12806" max="12806" width="16.5703125" customWidth="1"/>
    <col min="12807" max="12807" width="15.5703125" customWidth="1"/>
    <col min="12808" max="12808" width="17.5703125" customWidth="1"/>
    <col min="12809" max="12809" width="13.5703125" customWidth="1"/>
    <col min="13051" max="13051" width="54.7109375" bestFit="1" customWidth="1"/>
    <col min="13052" max="13052" width="20.7109375" customWidth="1"/>
    <col min="13053" max="13053" width="15" customWidth="1"/>
    <col min="13054" max="13054" width="15.7109375" customWidth="1"/>
    <col min="13055" max="13055" width="18" customWidth="1"/>
    <col min="13056" max="13056" width="22.5703125" bestFit="1" customWidth="1"/>
    <col min="13057" max="13057" width="14.28515625" customWidth="1"/>
    <col min="13059" max="13060" width="14.7109375" customWidth="1"/>
    <col min="13061" max="13061" width="13.28515625" customWidth="1"/>
    <col min="13062" max="13062" width="16.5703125" customWidth="1"/>
    <col min="13063" max="13063" width="15.5703125" customWidth="1"/>
    <col min="13064" max="13064" width="17.5703125" customWidth="1"/>
    <col min="13065" max="13065" width="13.5703125" customWidth="1"/>
    <col min="13307" max="13307" width="54.7109375" bestFit="1" customWidth="1"/>
    <col min="13308" max="13308" width="20.7109375" customWidth="1"/>
    <col min="13309" max="13309" width="15" customWidth="1"/>
    <col min="13310" max="13310" width="15.7109375" customWidth="1"/>
    <col min="13311" max="13311" width="18" customWidth="1"/>
    <col min="13312" max="13312" width="22.5703125" bestFit="1" customWidth="1"/>
    <col min="13313" max="13313" width="14.28515625" customWidth="1"/>
    <col min="13315" max="13316" width="14.7109375" customWidth="1"/>
    <col min="13317" max="13317" width="13.28515625" customWidth="1"/>
    <col min="13318" max="13318" width="16.5703125" customWidth="1"/>
    <col min="13319" max="13319" width="15.5703125" customWidth="1"/>
    <col min="13320" max="13320" width="17.5703125" customWidth="1"/>
    <col min="13321" max="13321" width="13.5703125" customWidth="1"/>
    <col min="13563" max="13563" width="54.7109375" bestFit="1" customWidth="1"/>
    <col min="13564" max="13564" width="20.7109375" customWidth="1"/>
    <col min="13565" max="13565" width="15" customWidth="1"/>
    <col min="13566" max="13566" width="15.7109375" customWidth="1"/>
    <col min="13567" max="13567" width="18" customWidth="1"/>
    <col min="13568" max="13568" width="22.5703125" bestFit="1" customWidth="1"/>
    <col min="13569" max="13569" width="14.28515625" customWidth="1"/>
    <col min="13571" max="13572" width="14.7109375" customWidth="1"/>
    <col min="13573" max="13573" width="13.28515625" customWidth="1"/>
    <col min="13574" max="13574" width="16.5703125" customWidth="1"/>
    <col min="13575" max="13575" width="15.5703125" customWidth="1"/>
    <col min="13576" max="13576" width="17.5703125" customWidth="1"/>
    <col min="13577" max="13577" width="13.5703125" customWidth="1"/>
    <col min="13819" max="13819" width="54.7109375" bestFit="1" customWidth="1"/>
    <col min="13820" max="13820" width="20.7109375" customWidth="1"/>
    <col min="13821" max="13821" width="15" customWidth="1"/>
    <col min="13822" max="13822" width="15.7109375" customWidth="1"/>
    <col min="13823" max="13823" width="18" customWidth="1"/>
    <col min="13824" max="13824" width="22.5703125" bestFit="1" customWidth="1"/>
    <col min="13825" max="13825" width="14.28515625" customWidth="1"/>
    <col min="13827" max="13828" width="14.7109375" customWidth="1"/>
    <col min="13829" max="13829" width="13.28515625" customWidth="1"/>
    <col min="13830" max="13830" width="16.5703125" customWidth="1"/>
    <col min="13831" max="13831" width="15.5703125" customWidth="1"/>
    <col min="13832" max="13832" width="17.5703125" customWidth="1"/>
    <col min="13833" max="13833" width="13.5703125" customWidth="1"/>
    <col min="14075" max="14075" width="54.7109375" bestFit="1" customWidth="1"/>
    <col min="14076" max="14076" width="20.7109375" customWidth="1"/>
    <col min="14077" max="14077" width="15" customWidth="1"/>
    <col min="14078" max="14078" width="15.7109375" customWidth="1"/>
    <col min="14079" max="14079" width="18" customWidth="1"/>
    <col min="14080" max="14080" width="22.5703125" bestFit="1" customWidth="1"/>
    <col min="14081" max="14081" width="14.28515625" customWidth="1"/>
    <col min="14083" max="14084" width="14.7109375" customWidth="1"/>
    <col min="14085" max="14085" width="13.28515625" customWidth="1"/>
    <col min="14086" max="14086" width="16.5703125" customWidth="1"/>
    <col min="14087" max="14087" width="15.5703125" customWidth="1"/>
    <col min="14088" max="14088" width="17.5703125" customWidth="1"/>
    <col min="14089" max="14089" width="13.5703125" customWidth="1"/>
    <col min="14331" max="14331" width="54.7109375" bestFit="1" customWidth="1"/>
    <col min="14332" max="14332" width="20.7109375" customWidth="1"/>
    <col min="14333" max="14333" width="15" customWidth="1"/>
    <col min="14334" max="14334" width="15.7109375" customWidth="1"/>
    <col min="14335" max="14335" width="18" customWidth="1"/>
    <col min="14336" max="14336" width="22.5703125" bestFit="1" customWidth="1"/>
    <col min="14337" max="14337" width="14.28515625" customWidth="1"/>
    <col min="14339" max="14340" width="14.7109375" customWidth="1"/>
    <col min="14341" max="14341" width="13.28515625" customWidth="1"/>
    <col min="14342" max="14342" width="16.5703125" customWidth="1"/>
    <col min="14343" max="14343" width="15.5703125" customWidth="1"/>
    <col min="14344" max="14344" width="17.5703125" customWidth="1"/>
    <col min="14345" max="14345" width="13.5703125" customWidth="1"/>
    <col min="14587" max="14587" width="54.7109375" bestFit="1" customWidth="1"/>
    <col min="14588" max="14588" width="20.7109375" customWidth="1"/>
    <col min="14589" max="14589" width="15" customWidth="1"/>
    <col min="14590" max="14590" width="15.7109375" customWidth="1"/>
    <col min="14591" max="14591" width="18" customWidth="1"/>
    <col min="14592" max="14592" width="22.5703125" bestFit="1" customWidth="1"/>
    <col min="14593" max="14593" width="14.28515625" customWidth="1"/>
    <col min="14595" max="14596" width="14.7109375" customWidth="1"/>
    <col min="14597" max="14597" width="13.28515625" customWidth="1"/>
    <col min="14598" max="14598" width="16.5703125" customWidth="1"/>
    <col min="14599" max="14599" width="15.5703125" customWidth="1"/>
    <col min="14600" max="14600" width="17.5703125" customWidth="1"/>
    <col min="14601" max="14601" width="13.5703125" customWidth="1"/>
    <col min="14843" max="14843" width="54.7109375" bestFit="1" customWidth="1"/>
    <col min="14844" max="14844" width="20.7109375" customWidth="1"/>
    <col min="14845" max="14845" width="15" customWidth="1"/>
    <col min="14846" max="14846" width="15.7109375" customWidth="1"/>
    <col min="14847" max="14847" width="18" customWidth="1"/>
    <col min="14848" max="14848" width="22.5703125" bestFit="1" customWidth="1"/>
    <col min="14849" max="14849" width="14.28515625" customWidth="1"/>
    <col min="14851" max="14852" width="14.7109375" customWidth="1"/>
    <col min="14853" max="14853" width="13.28515625" customWidth="1"/>
    <col min="14854" max="14854" width="16.5703125" customWidth="1"/>
    <col min="14855" max="14855" width="15.5703125" customWidth="1"/>
    <col min="14856" max="14856" width="17.5703125" customWidth="1"/>
    <col min="14857" max="14857" width="13.5703125" customWidth="1"/>
    <col min="15099" max="15099" width="54.7109375" bestFit="1" customWidth="1"/>
    <col min="15100" max="15100" width="20.7109375" customWidth="1"/>
    <col min="15101" max="15101" width="15" customWidth="1"/>
    <col min="15102" max="15102" width="15.7109375" customWidth="1"/>
    <col min="15103" max="15103" width="18" customWidth="1"/>
    <col min="15104" max="15104" width="22.5703125" bestFit="1" customWidth="1"/>
    <col min="15105" max="15105" width="14.28515625" customWidth="1"/>
    <col min="15107" max="15108" width="14.7109375" customWidth="1"/>
    <col min="15109" max="15109" width="13.28515625" customWidth="1"/>
    <col min="15110" max="15110" width="16.5703125" customWidth="1"/>
    <col min="15111" max="15111" width="15.5703125" customWidth="1"/>
    <col min="15112" max="15112" width="17.5703125" customWidth="1"/>
    <col min="15113" max="15113" width="13.5703125" customWidth="1"/>
    <col min="15355" max="15355" width="54.7109375" bestFit="1" customWidth="1"/>
    <col min="15356" max="15356" width="20.7109375" customWidth="1"/>
    <col min="15357" max="15357" width="15" customWidth="1"/>
    <col min="15358" max="15358" width="15.7109375" customWidth="1"/>
    <col min="15359" max="15359" width="18" customWidth="1"/>
    <col min="15360" max="15360" width="22.5703125" bestFit="1" customWidth="1"/>
    <col min="15361" max="15361" width="14.28515625" customWidth="1"/>
    <col min="15363" max="15364" width="14.7109375" customWidth="1"/>
    <col min="15365" max="15365" width="13.28515625" customWidth="1"/>
    <col min="15366" max="15366" width="16.5703125" customWidth="1"/>
    <col min="15367" max="15367" width="15.5703125" customWidth="1"/>
    <col min="15368" max="15368" width="17.5703125" customWidth="1"/>
    <col min="15369" max="15369" width="13.5703125" customWidth="1"/>
    <col min="15611" max="15611" width="54.7109375" bestFit="1" customWidth="1"/>
    <col min="15612" max="15612" width="20.7109375" customWidth="1"/>
    <col min="15613" max="15613" width="15" customWidth="1"/>
    <col min="15614" max="15614" width="15.7109375" customWidth="1"/>
    <col min="15615" max="15615" width="18" customWidth="1"/>
    <col min="15616" max="15616" width="22.5703125" bestFit="1" customWidth="1"/>
    <col min="15617" max="15617" width="14.28515625" customWidth="1"/>
    <col min="15619" max="15620" width="14.7109375" customWidth="1"/>
    <col min="15621" max="15621" width="13.28515625" customWidth="1"/>
    <col min="15622" max="15622" width="16.5703125" customWidth="1"/>
    <col min="15623" max="15623" width="15.5703125" customWidth="1"/>
    <col min="15624" max="15624" width="17.5703125" customWidth="1"/>
    <col min="15625" max="15625" width="13.5703125" customWidth="1"/>
    <col min="15867" max="15867" width="54.7109375" bestFit="1" customWidth="1"/>
    <col min="15868" max="15868" width="20.7109375" customWidth="1"/>
    <col min="15869" max="15869" width="15" customWidth="1"/>
    <col min="15870" max="15870" width="15.7109375" customWidth="1"/>
    <col min="15871" max="15871" width="18" customWidth="1"/>
    <col min="15872" max="15872" width="22.5703125" bestFit="1" customWidth="1"/>
    <col min="15873" max="15873" width="14.28515625" customWidth="1"/>
    <col min="15875" max="15876" width="14.7109375" customWidth="1"/>
    <col min="15877" max="15877" width="13.28515625" customWidth="1"/>
    <col min="15878" max="15878" width="16.5703125" customWidth="1"/>
    <col min="15879" max="15879" width="15.5703125" customWidth="1"/>
    <col min="15880" max="15880" width="17.5703125" customWidth="1"/>
    <col min="15881" max="15881" width="13.5703125" customWidth="1"/>
    <col min="16123" max="16123" width="54.7109375" bestFit="1" customWidth="1"/>
    <col min="16124" max="16124" width="20.7109375" customWidth="1"/>
    <col min="16125" max="16125" width="15" customWidth="1"/>
    <col min="16126" max="16126" width="15.7109375" customWidth="1"/>
    <col min="16127" max="16127" width="18" customWidth="1"/>
    <col min="16128" max="16128" width="22.5703125" bestFit="1" customWidth="1"/>
    <col min="16129" max="16129" width="14.28515625" customWidth="1"/>
    <col min="16131" max="16132" width="14.7109375" customWidth="1"/>
    <col min="16133" max="16133" width="13.28515625" customWidth="1"/>
    <col min="16134" max="16134" width="16.5703125" customWidth="1"/>
    <col min="16135" max="16135" width="15.5703125" customWidth="1"/>
    <col min="16136" max="16136" width="17.5703125" customWidth="1"/>
    <col min="16137" max="16137" width="13.5703125" customWidth="1"/>
  </cols>
  <sheetData>
    <row r="1" spans="1:13" x14ac:dyDescent="0.2">
      <c r="A1" s="196"/>
      <c r="B1" s="197" t="s">
        <v>101</v>
      </c>
      <c r="C1" s="197"/>
      <c r="D1" s="197">
        <v>2023</v>
      </c>
      <c r="E1" s="197"/>
      <c r="F1" s="198"/>
      <c r="G1" s="199"/>
      <c r="H1" s="199"/>
      <c r="I1" s="199"/>
      <c r="J1" s="199"/>
    </row>
    <row r="2" spans="1:13" x14ac:dyDescent="0.2">
      <c r="A2" s="196"/>
      <c r="B2" s="197"/>
      <c r="C2" s="197"/>
      <c r="D2" s="197"/>
      <c r="E2" s="197"/>
      <c r="F2" s="198"/>
      <c r="G2" s="199"/>
      <c r="H2" s="199"/>
      <c r="I2" s="199"/>
      <c r="J2" s="199"/>
    </row>
    <row r="3" spans="1:13" x14ac:dyDescent="0.2">
      <c r="A3" s="196"/>
      <c r="B3" s="197"/>
      <c r="C3" s="197"/>
      <c r="D3" s="197"/>
      <c r="E3" s="197"/>
      <c r="F3" s="198"/>
      <c r="G3" s="199"/>
      <c r="H3" s="199"/>
      <c r="I3" s="199"/>
      <c r="J3" s="199"/>
    </row>
    <row r="4" spans="1:13" x14ac:dyDescent="0.2">
      <c r="A4" s="196"/>
      <c r="B4" s="196"/>
      <c r="C4" s="196"/>
      <c r="D4" s="196"/>
      <c r="E4" s="196"/>
      <c r="F4" s="196"/>
      <c r="G4" s="196"/>
      <c r="H4" s="196"/>
      <c r="I4" s="196"/>
      <c r="J4" s="196"/>
    </row>
    <row r="5" spans="1:13" s="182" customFormat="1" ht="72.599999999999994" customHeight="1" x14ac:dyDescent="0.2">
      <c r="A5" s="180" t="s">
        <v>13</v>
      </c>
      <c r="B5" s="180" t="s">
        <v>14</v>
      </c>
      <c r="C5" s="180" t="s">
        <v>15</v>
      </c>
      <c r="D5" s="180" t="s">
        <v>16</v>
      </c>
      <c r="E5" s="180" t="s">
        <v>17</v>
      </c>
      <c r="F5" s="180" t="s">
        <v>18</v>
      </c>
      <c r="G5" s="180" t="s">
        <v>19</v>
      </c>
      <c r="H5" s="180"/>
      <c r="I5" s="180" t="s">
        <v>20</v>
      </c>
      <c r="J5" s="180" t="s">
        <v>21</v>
      </c>
      <c r="K5" s="181" t="s">
        <v>22</v>
      </c>
      <c r="L5" s="181" t="s">
        <v>23</v>
      </c>
      <c r="M5" s="181" t="s">
        <v>24</v>
      </c>
    </row>
    <row r="6" spans="1:13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</row>
    <row r="7" spans="1:13" x14ac:dyDescent="0.2">
      <c r="A7" s="196" t="s">
        <v>102</v>
      </c>
      <c r="B7" s="198">
        <v>1900</v>
      </c>
      <c r="C7" s="198">
        <v>1995</v>
      </c>
      <c r="D7" s="198">
        <f>SUM(D1-C7)</f>
        <v>28</v>
      </c>
      <c r="E7" s="198"/>
      <c r="F7" s="198"/>
      <c r="G7" s="199">
        <v>3171</v>
      </c>
      <c r="H7" s="199"/>
      <c r="I7" s="200">
        <v>4107</v>
      </c>
      <c r="J7" s="200"/>
      <c r="M7" s="519">
        <f>SUM(I7:L7)</f>
        <v>4107</v>
      </c>
    </row>
    <row r="8" spans="1:13" x14ac:dyDescent="0.2">
      <c r="A8" s="196" t="s">
        <v>573</v>
      </c>
      <c r="B8" s="198">
        <v>1900</v>
      </c>
      <c r="C8" s="198">
        <v>2011</v>
      </c>
      <c r="D8" s="198">
        <f>SUM(D1-C8)</f>
        <v>12</v>
      </c>
      <c r="E8" s="198"/>
      <c r="F8" s="198"/>
      <c r="G8" s="199">
        <v>2178</v>
      </c>
      <c r="H8" s="199"/>
      <c r="I8" s="200">
        <v>3037</v>
      </c>
      <c r="J8" s="200"/>
      <c r="M8" s="519">
        <f t="shared" ref="M8:M53" si="0">SUM(I8:L8)</f>
        <v>3037</v>
      </c>
    </row>
    <row r="9" spans="1:13" x14ac:dyDescent="0.2">
      <c r="A9" s="196" t="s">
        <v>103</v>
      </c>
      <c r="B9" s="198">
        <v>1910</v>
      </c>
      <c r="C9" s="198">
        <v>1995</v>
      </c>
      <c r="D9" s="198">
        <f>SUM(D1-C9)</f>
        <v>28</v>
      </c>
      <c r="E9" s="198"/>
      <c r="F9" s="198"/>
      <c r="G9" s="199">
        <v>3972</v>
      </c>
      <c r="H9" s="199"/>
      <c r="I9" s="200">
        <v>4107</v>
      </c>
      <c r="J9" s="200"/>
      <c r="M9" s="519">
        <f t="shared" si="0"/>
        <v>4107</v>
      </c>
    </row>
    <row r="10" spans="1:13" x14ac:dyDescent="0.2">
      <c r="A10" s="196" t="s">
        <v>104</v>
      </c>
      <c r="B10" s="198">
        <v>1922</v>
      </c>
      <c r="C10" s="198">
        <v>2010</v>
      </c>
      <c r="D10" s="198">
        <f>SUM(D1-C10)</f>
        <v>13</v>
      </c>
      <c r="E10" s="198"/>
      <c r="F10" s="198" t="s">
        <v>105</v>
      </c>
      <c r="G10" s="199">
        <v>29930</v>
      </c>
      <c r="H10" s="199"/>
      <c r="K10" s="200">
        <v>36711</v>
      </c>
      <c r="L10" s="200"/>
      <c r="M10" s="519">
        <f t="shared" si="0"/>
        <v>36711</v>
      </c>
    </row>
    <row r="11" spans="1:13" ht="25.5" x14ac:dyDescent="0.2">
      <c r="A11" s="196" t="s">
        <v>106</v>
      </c>
      <c r="B11" s="198">
        <v>1946</v>
      </c>
      <c r="C11" s="198">
        <v>2019</v>
      </c>
      <c r="D11" s="198">
        <f>SUM(D1-C11)</f>
        <v>4</v>
      </c>
      <c r="E11" s="230" t="s">
        <v>107</v>
      </c>
      <c r="F11" s="198" t="s">
        <v>108</v>
      </c>
      <c r="G11" s="200">
        <v>60007</v>
      </c>
      <c r="H11" s="200"/>
      <c r="J11" s="200"/>
      <c r="K11" s="200">
        <v>69251</v>
      </c>
      <c r="M11" s="519">
        <v>75977</v>
      </c>
    </row>
    <row r="12" spans="1:13" x14ac:dyDescent="0.2">
      <c r="A12" s="196" t="s">
        <v>110</v>
      </c>
      <c r="B12" s="198">
        <v>1958</v>
      </c>
      <c r="C12" s="198">
        <v>1994</v>
      </c>
      <c r="D12" s="198">
        <f>SUM(D1-C12)</f>
        <v>29</v>
      </c>
      <c r="E12" s="198"/>
      <c r="F12" s="198" t="s">
        <v>111</v>
      </c>
      <c r="G12" s="199">
        <v>19232</v>
      </c>
      <c r="H12" s="199"/>
      <c r="K12" s="200">
        <v>23556</v>
      </c>
      <c r="L12" s="200"/>
      <c r="M12" s="519">
        <f t="shared" si="0"/>
        <v>23556</v>
      </c>
    </row>
    <row r="13" spans="1:13" x14ac:dyDescent="0.2">
      <c r="A13" s="196" t="s">
        <v>112</v>
      </c>
      <c r="B13" s="198">
        <v>1967</v>
      </c>
      <c r="C13" s="198">
        <v>2019</v>
      </c>
      <c r="D13" s="198">
        <f>SUM(D1-C13)</f>
        <v>4</v>
      </c>
      <c r="E13" s="198"/>
      <c r="F13" s="198"/>
      <c r="G13" s="199">
        <v>28302</v>
      </c>
      <c r="H13" s="199"/>
      <c r="I13" s="200">
        <v>33427</v>
      </c>
      <c r="J13" s="200"/>
      <c r="M13" s="519">
        <f t="shared" si="0"/>
        <v>33427</v>
      </c>
    </row>
    <row r="14" spans="1:13" x14ac:dyDescent="0.2">
      <c r="A14" s="196" t="s">
        <v>113</v>
      </c>
      <c r="B14" s="198" t="s">
        <v>114</v>
      </c>
      <c r="C14" s="198">
        <v>2000</v>
      </c>
      <c r="D14" s="198">
        <f t="shared" ref="D14:D50" si="1">SUM(2014-C14)</f>
        <v>14</v>
      </c>
      <c r="E14" s="198"/>
      <c r="F14" s="198"/>
      <c r="G14" s="199">
        <v>30325</v>
      </c>
      <c r="H14" s="200"/>
      <c r="K14" s="200">
        <v>34516</v>
      </c>
      <c r="L14" s="200"/>
      <c r="M14" s="519">
        <f t="shared" si="0"/>
        <v>34516</v>
      </c>
    </row>
    <row r="15" spans="1:13" x14ac:dyDescent="0.2">
      <c r="A15" s="196" t="s">
        <v>115</v>
      </c>
      <c r="B15" s="198">
        <v>1999</v>
      </c>
      <c r="C15" s="198">
        <v>2006</v>
      </c>
      <c r="D15" s="198">
        <f>SUM(D1-C15)</f>
        <v>17</v>
      </c>
      <c r="E15" s="198"/>
      <c r="F15" s="198"/>
      <c r="G15" s="200"/>
      <c r="H15" s="200"/>
      <c r="I15" s="200"/>
      <c r="J15" s="200"/>
      <c r="K15" s="200">
        <v>10422</v>
      </c>
      <c r="L15" s="200"/>
      <c r="M15" s="519">
        <f t="shared" si="0"/>
        <v>10422</v>
      </c>
    </row>
    <row r="16" spans="1:13" x14ac:dyDescent="0.2">
      <c r="A16" s="196" t="s">
        <v>116</v>
      </c>
      <c r="B16" s="198">
        <v>1970</v>
      </c>
      <c r="C16" s="198">
        <v>1998</v>
      </c>
      <c r="D16" s="198">
        <f>SUM(D1-C16)</f>
        <v>25</v>
      </c>
      <c r="E16" s="198"/>
      <c r="F16" s="198" t="s">
        <v>117</v>
      </c>
      <c r="G16" s="199">
        <v>18219</v>
      </c>
      <c r="H16" s="199"/>
      <c r="K16" s="200">
        <v>21434</v>
      </c>
      <c r="L16" s="200"/>
      <c r="M16" s="519">
        <f t="shared" si="0"/>
        <v>21434</v>
      </c>
    </row>
    <row r="17" spans="1:13" x14ac:dyDescent="0.2">
      <c r="A17" s="196" t="s">
        <v>118</v>
      </c>
      <c r="B17" s="198">
        <v>1970</v>
      </c>
      <c r="C17" s="198">
        <v>1998</v>
      </c>
      <c r="D17" s="198">
        <f>SUM(D1-C17)</f>
        <v>25</v>
      </c>
      <c r="E17" s="198"/>
      <c r="F17" s="198" t="s">
        <v>117</v>
      </c>
      <c r="G17" s="199">
        <v>18798</v>
      </c>
      <c r="H17" s="199"/>
      <c r="K17" s="200">
        <v>21550</v>
      </c>
      <c r="L17" s="200"/>
      <c r="M17" s="519">
        <f t="shared" si="0"/>
        <v>21550</v>
      </c>
    </row>
    <row r="18" spans="1:13" x14ac:dyDescent="0.2">
      <c r="A18" s="196" t="s">
        <v>119</v>
      </c>
      <c r="B18" s="198">
        <v>1972</v>
      </c>
      <c r="C18" s="198">
        <v>2009</v>
      </c>
      <c r="D18" s="198">
        <f>SUM(D1-C18)</f>
        <v>14</v>
      </c>
      <c r="E18" s="198"/>
      <c r="F18" s="198"/>
      <c r="G18" s="199">
        <v>4326</v>
      </c>
      <c r="H18" s="199"/>
      <c r="I18" s="200">
        <v>4970</v>
      </c>
      <c r="J18" s="200"/>
      <c r="M18" s="519">
        <f t="shared" si="0"/>
        <v>4970</v>
      </c>
    </row>
    <row r="19" spans="1:13" x14ac:dyDescent="0.2">
      <c r="A19" s="196" t="s">
        <v>574</v>
      </c>
      <c r="B19" s="198" t="s">
        <v>120</v>
      </c>
      <c r="C19" s="198">
        <v>2003</v>
      </c>
      <c r="D19" s="198">
        <f>SUM(D1-C19)</f>
        <v>20</v>
      </c>
      <c r="E19" s="198"/>
      <c r="F19" s="198"/>
      <c r="G19" s="199">
        <v>43402</v>
      </c>
      <c r="H19" s="200"/>
      <c r="I19" s="200">
        <v>45645</v>
      </c>
      <c r="J19" s="200"/>
      <c r="M19" s="519">
        <f t="shared" si="0"/>
        <v>45645</v>
      </c>
    </row>
    <row r="20" spans="1:13" x14ac:dyDescent="0.2">
      <c r="A20" s="196" t="s">
        <v>121</v>
      </c>
      <c r="B20" s="198">
        <v>2002</v>
      </c>
      <c r="C20" s="198">
        <v>2002</v>
      </c>
      <c r="D20" s="198">
        <f>SUM(D1-C20)</f>
        <v>21</v>
      </c>
      <c r="E20" s="198"/>
      <c r="F20" s="198"/>
      <c r="G20" s="199">
        <v>40470</v>
      </c>
      <c r="H20" s="203"/>
      <c r="I20" s="200">
        <v>45431</v>
      </c>
      <c r="J20" s="200"/>
      <c r="M20" s="519">
        <f t="shared" si="0"/>
        <v>45431</v>
      </c>
    </row>
    <row r="21" spans="1:13" x14ac:dyDescent="0.2">
      <c r="A21" s="196" t="s">
        <v>575</v>
      </c>
      <c r="B21" s="198">
        <v>1970</v>
      </c>
      <c r="C21" s="198">
        <v>2002</v>
      </c>
      <c r="D21" s="198">
        <f>SUM(D1-C21)</f>
        <v>21</v>
      </c>
      <c r="E21" s="198"/>
      <c r="F21" s="198"/>
      <c r="G21" s="199">
        <v>5129</v>
      </c>
      <c r="H21" s="199"/>
      <c r="I21" s="200">
        <v>5482</v>
      </c>
      <c r="J21" s="200"/>
      <c r="M21" s="519">
        <f t="shared" si="0"/>
        <v>5482</v>
      </c>
    </row>
    <row r="22" spans="1:13" x14ac:dyDescent="0.2">
      <c r="A22" s="196" t="s">
        <v>576</v>
      </c>
      <c r="B22" s="198">
        <v>1974</v>
      </c>
      <c r="C22" s="198">
        <v>2018</v>
      </c>
      <c r="D22" s="198">
        <f>SUM(D1-C22)</f>
        <v>5</v>
      </c>
      <c r="E22" s="198"/>
      <c r="F22" s="198"/>
      <c r="G22" s="199">
        <v>35355</v>
      </c>
      <c r="H22" s="199"/>
      <c r="I22" s="200">
        <v>39404</v>
      </c>
      <c r="J22" s="200"/>
      <c r="M22" s="519">
        <f t="shared" si="0"/>
        <v>39404</v>
      </c>
    </row>
    <row r="23" spans="1:13" x14ac:dyDescent="0.2">
      <c r="A23" s="196" t="s">
        <v>122</v>
      </c>
      <c r="B23" s="198">
        <v>1971</v>
      </c>
      <c r="C23" s="198">
        <v>1998</v>
      </c>
      <c r="D23" s="198">
        <f>SUM(D1-C23)</f>
        <v>25</v>
      </c>
      <c r="E23" s="198"/>
      <c r="F23" s="198" t="s">
        <v>82</v>
      </c>
      <c r="G23" s="199">
        <v>71655</v>
      </c>
      <c r="H23" s="199"/>
      <c r="I23" s="200">
        <v>86057</v>
      </c>
      <c r="J23" s="200"/>
      <c r="M23" s="519">
        <f t="shared" si="0"/>
        <v>86057</v>
      </c>
    </row>
    <row r="24" spans="1:13" x14ac:dyDescent="0.2">
      <c r="A24" s="196" t="s">
        <v>123</v>
      </c>
      <c r="B24" s="198">
        <v>1971</v>
      </c>
      <c r="C24" s="198">
        <v>2011</v>
      </c>
      <c r="D24" s="198">
        <f>SUM(D1-C24)</f>
        <v>12</v>
      </c>
      <c r="E24" s="198"/>
      <c r="F24" s="198" t="s">
        <v>124</v>
      </c>
      <c r="G24" s="199">
        <v>13301</v>
      </c>
      <c r="H24" s="199"/>
      <c r="K24" s="200">
        <v>16681</v>
      </c>
      <c r="L24" s="200"/>
      <c r="M24" s="519">
        <f t="shared" si="0"/>
        <v>16681</v>
      </c>
    </row>
    <row r="25" spans="1:13" x14ac:dyDescent="0.2">
      <c r="A25" s="196" t="s">
        <v>125</v>
      </c>
      <c r="B25" s="198">
        <v>1971</v>
      </c>
      <c r="C25" s="198">
        <v>2011</v>
      </c>
      <c r="D25" s="198">
        <f>SUM(D1-C25)</f>
        <v>12</v>
      </c>
      <c r="E25" s="198"/>
      <c r="F25" s="198" t="s">
        <v>126</v>
      </c>
      <c r="G25" s="199">
        <v>9187</v>
      </c>
      <c r="H25" s="199"/>
      <c r="K25" s="200">
        <v>12733</v>
      </c>
      <c r="L25" s="200"/>
      <c r="M25" s="519">
        <f t="shared" si="0"/>
        <v>12733</v>
      </c>
    </row>
    <row r="26" spans="1:13" x14ac:dyDescent="0.2">
      <c r="A26" s="196" t="s">
        <v>127</v>
      </c>
      <c r="B26" s="198">
        <v>1972</v>
      </c>
      <c r="C26" s="198">
        <v>2003</v>
      </c>
      <c r="D26" s="198">
        <f>SUM(D1-C26)</f>
        <v>20</v>
      </c>
      <c r="E26" s="198"/>
      <c r="F26" s="198" t="s">
        <v>128</v>
      </c>
      <c r="G26" s="199">
        <v>9456</v>
      </c>
      <c r="H26" s="199"/>
      <c r="K26" s="200">
        <v>12669</v>
      </c>
      <c r="L26" s="200"/>
      <c r="M26" s="519">
        <f t="shared" si="0"/>
        <v>12669</v>
      </c>
    </row>
    <row r="27" spans="1:13" x14ac:dyDescent="0.2">
      <c r="A27" s="196" t="s">
        <v>129</v>
      </c>
      <c r="B27" s="198">
        <v>1972</v>
      </c>
      <c r="C27" s="198">
        <v>2003</v>
      </c>
      <c r="D27" s="198">
        <f>SUM(D1-C27)</f>
        <v>20</v>
      </c>
      <c r="E27" s="198"/>
      <c r="F27" s="198" t="s">
        <v>130</v>
      </c>
      <c r="G27" s="199">
        <v>9375</v>
      </c>
      <c r="H27" s="199"/>
      <c r="K27" s="200">
        <v>12443</v>
      </c>
      <c r="L27" s="200"/>
      <c r="M27" s="519">
        <f t="shared" si="0"/>
        <v>12443</v>
      </c>
    </row>
    <row r="28" spans="1:13" x14ac:dyDescent="0.2">
      <c r="A28" s="196" t="s">
        <v>131</v>
      </c>
      <c r="B28" s="198">
        <v>1972</v>
      </c>
      <c r="C28" s="198">
        <v>2003</v>
      </c>
      <c r="D28" s="198">
        <f>SUM(D1-C28)</f>
        <v>20</v>
      </c>
      <c r="E28" s="198"/>
      <c r="F28" s="198" t="s">
        <v>132</v>
      </c>
      <c r="G28" s="199">
        <v>8684</v>
      </c>
      <c r="H28" s="199"/>
      <c r="K28" s="200">
        <v>10153</v>
      </c>
      <c r="L28" s="200"/>
      <c r="M28" s="519">
        <f t="shared" si="0"/>
        <v>10153</v>
      </c>
    </row>
    <row r="29" spans="1:13" x14ac:dyDescent="0.2">
      <c r="A29" s="196" t="s">
        <v>133</v>
      </c>
      <c r="B29" s="198">
        <v>2001</v>
      </c>
      <c r="C29" s="198">
        <v>2001</v>
      </c>
      <c r="D29" s="198">
        <f>SUM(D1-C29)</f>
        <v>22</v>
      </c>
      <c r="E29" s="198"/>
      <c r="F29" s="198" t="s">
        <v>134</v>
      </c>
      <c r="G29" s="199">
        <v>51591</v>
      </c>
      <c r="H29" s="199"/>
      <c r="K29" s="200">
        <v>60597</v>
      </c>
      <c r="L29" s="200"/>
      <c r="M29" s="519">
        <f t="shared" si="0"/>
        <v>60597</v>
      </c>
    </row>
    <row r="30" spans="1:13" x14ac:dyDescent="0.2">
      <c r="A30" s="196" t="s">
        <v>135</v>
      </c>
      <c r="B30" s="198" t="s">
        <v>136</v>
      </c>
      <c r="C30" s="198">
        <v>2009</v>
      </c>
      <c r="D30" s="198">
        <f>SUM(D1-C30)</f>
        <v>14</v>
      </c>
      <c r="E30" s="198"/>
      <c r="F30" s="198"/>
      <c r="G30" s="199"/>
      <c r="H30" s="199"/>
      <c r="K30" s="200">
        <v>78210</v>
      </c>
      <c r="L30" s="200"/>
      <c r="M30" s="519">
        <f t="shared" si="0"/>
        <v>78210</v>
      </c>
    </row>
    <row r="31" spans="1:13" x14ac:dyDescent="0.2">
      <c r="A31" s="196" t="s">
        <v>137</v>
      </c>
      <c r="B31" s="198">
        <v>2007</v>
      </c>
      <c r="C31" s="198">
        <v>2010</v>
      </c>
      <c r="D31" s="198">
        <f>SUM(D1-C31)</f>
        <v>13</v>
      </c>
      <c r="E31" s="198"/>
      <c r="F31" s="198"/>
      <c r="G31" s="199">
        <v>73326</v>
      </c>
      <c r="H31" s="199"/>
      <c r="K31" s="200">
        <v>2500</v>
      </c>
      <c r="L31" s="200"/>
      <c r="M31" s="519">
        <f t="shared" si="0"/>
        <v>2500</v>
      </c>
    </row>
    <row r="32" spans="1:13" x14ac:dyDescent="0.2">
      <c r="A32" s="196" t="s">
        <v>138</v>
      </c>
      <c r="B32" s="198">
        <v>1973</v>
      </c>
      <c r="C32" s="198">
        <v>1990</v>
      </c>
      <c r="D32" s="198">
        <f t="shared" si="1"/>
        <v>24</v>
      </c>
      <c r="E32" s="198"/>
      <c r="F32" s="198"/>
      <c r="G32" s="199"/>
      <c r="H32" s="199"/>
      <c r="I32" s="200">
        <v>1200</v>
      </c>
      <c r="J32" s="200"/>
      <c r="M32" s="519">
        <f t="shared" si="0"/>
        <v>1200</v>
      </c>
    </row>
    <row r="33" spans="1:13" x14ac:dyDescent="0.2">
      <c r="A33" s="196" t="s">
        <v>139</v>
      </c>
      <c r="B33" s="198">
        <v>1983</v>
      </c>
      <c r="C33" s="198">
        <v>1983</v>
      </c>
      <c r="D33" s="198">
        <f>SUM(D1-C33)</f>
        <v>40</v>
      </c>
      <c r="E33" s="198"/>
      <c r="F33" s="198" t="s">
        <v>140</v>
      </c>
      <c r="G33" s="199">
        <v>57371</v>
      </c>
      <c r="H33" s="199"/>
      <c r="I33" s="200"/>
      <c r="J33" s="200"/>
      <c r="K33" s="200">
        <v>67900</v>
      </c>
      <c r="L33" s="200"/>
      <c r="M33" s="519">
        <f t="shared" si="0"/>
        <v>67900</v>
      </c>
    </row>
    <row r="34" spans="1:13" x14ac:dyDescent="0.2">
      <c r="A34" s="196" t="s">
        <v>577</v>
      </c>
      <c r="B34" s="198">
        <v>1986</v>
      </c>
      <c r="C34" s="198">
        <v>1992</v>
      </c>
      <c r="D34" s="198">
        <f>SUM(D1-C34)</f>
        <v>31</v>
      </c>
      <c r="E34" s="198"/>
      <c r="F34" s="198"/>
      <c r="G34" s="199">
        <v>20271</v>
      </c>
      <c r="H34" s="199"/>
      <c r="I34" s="200">
        <v>24568</v>
      </c>
      <c r="J34" s="200"/>
      <c r="M34" s="519">
        <f t="shared" si="0"/>
        <v>24568</v>
      </c>
    </row>
    <row r="35" spans="1:13" x14ac:dyDescent="0.2">
      <c r="A35" s="196" t="s">
        <v>142</v>
      </c>
      <c r="B35" s="198">
        <v>1958</v>
      </c>
      <c r="C35" s="198">
        <v>2000</v>
      </c>
      <c r="D35" s="198">
        <f>SUM(D1-C35)</f>
        <v>23</v>
      </c>
      <c r="E35" s="198"/>
      <c r="F35" s="198"/>
      <c r="G35" s="199">
        <v>3805</v>
      </c>
      <c r="H35" s="199"/>
      <c r="I35" s="200">
        <v>4480</v>
      </c>
      <c r="J35" s="200"/>
      <c r="M35" s="519">
        <f t="shared" si="0"/>
        <v>4480</v>
      </c>
    </row>
    <row r="36" spans="1:13" x14ac:dyDescent="0.2">
      <c r="A36" s="196" t="s">
        <v>143</v>
      </c>
      <c r="B36" s="198">
        <v>1942</v>
      </c>
      <c r="C36" s="198">
        <v>2005</v>
      </c>
      <c r="D36" s="198">
        <f>SUM(D1-C36)</f>
        <v>18</v>
      </c>
      <c r="E36" s="198"/>
      <c r="F36" s="198"/>
      <c r="G36" s="199">
        <v>2128</v>
      </c>
      <c r="H36" s="199"/>
      <c r="I36" s="200">
        <v>2790</v>
      </c>
      <c r="J36" s="200"/>
      <c r="M36" s="519">
        <f t="shared" si="0"/>
        <v>2790</v>
      </c>
    </row>
    <row r="37" spans="1:13" x14ac:dyDescent="0.2">
      <c r="A37" s="201" t="s">
        <v>144</v>
      </c>
      <c r="B37" s="206" t="s">
        <v>145</v>
      </c>
      <c r="C37" s="206">
        <v>2000</v>
      </c>
      <c r="D37" s="198">
        <f>SUM(D1-C37)</f>
        <v>23</v>
      </c>
      <c r="E37" s="206"/>
      <c r="F37" s="198"/>
      <c r="G37" s="202">
        <v>3240</v>
      </c>
      <c r="H37" s="199"/>
      <c r="I37" s="200">
        <v>3240</v>
      </c>
      <c r="J37" s="200"/>
      <c r="M37" s="519">
        <f t="shared" si="0"/>
        <v>3240</v>
      </c>
    </row>
    <row r="38" spans="1:13" x14ac:dyDescent="0.2">
      <c r="A38" s="201" t="s">
        <v>146</v>
      </c>
      <c r="B38" s="206" t="s">
        <v>147</v>
      </c>
      <c r="C38" s="206">
        <v>2000</v>
      </c>
      <c r="D38" s="198">
        <f>SUM(D1-C38)</f>
        <v>23</v>
      </c>
      <c r="E38" s="206"/>
      <c r="F38" s="198"/>
      <c r="G38" s="202">
        <v>2220</v>
      </c>
      <c r="H38" s="199"/>
      <c r="I38" s="200">
        <v>2220</v>
      </c>
      <c r="J38" s="200"/>
      <c r="M38" s="519">
        <f t="shared" si="0"/>
        <v>2220</v>
      </c>
    </row>
    <row r="39" spans="1:13" x14ac:dyDescent="0.2">
      <c r="A39" s="196" t="s">
        <v>148</v>
      </c>
      <c r="B39" s="198">
        <v>1992</v>
      </c>
      <c r="C39" s="198">
        <v>1992</v>
      </c>
      <c r="D39" s="198">
        <f>SUM(D1-C39)</f>
        <v>31</v>
      </c>
      <c r="E39" s="198"/>
      <c r="F39" s="198" t="s">
        <v>82</v>
      </c>
      <c r="G39" s="199">
        <v>62550</v>
      </c>
      <c r="H39" s="199"/>
      <c r="I39" s="200">
        <v>74502</v>
      </c>
      <c r="J39" s="200"/>
      <c r="M39" s="519">
        <f t="shared" si="0"/>
        <v>74502</v>
      </c>
    </row>
    <row r="40" spans="1:13" x14ac:dyDescent="0.2">
      <c r="A40" s="196" t="s">
        <v>578</v>
      </c>
      <c r="B40" s="198" t="s">
        <v>149</v>
      </c>
      <c r="C40" s="198">
        <v>2000</v>
      </c>
      <c r="D40" s="198">
        <f>SUM(D1-C40)</f>
        <v>23</v>
      </c>
      <c r="E40" s="198"/>
      <c r="F40" s="198"/>
      <c r="G40" s="199">
        <v>3693</v>
      </c>
      <c r="H40" s="199"/>
      <c r="I40" s="200">
        <v>3600</v>
      </c>
      <c r="J40" s="200"/>
      <c r="M40" s="519">
        <f t="shared" si="0"/>
        <v>3600</v>
      </c>
    </row>
    <row r="41" spans="1:13" x14ac:dyDescent="0.2">
      <c r="A41" s="196" t="s">
        <v>579</v>
      </c>
      <c r="B41" s="198" t="s">
        <v>583</v>
      </c>
      <c r="C41" s="198">
        <v>2022</v>
      </c>
      <c r="D41" s="198">
        <f>SUM(D1-C41)</f>
        <v>1</v>
      </c>
      <c r="E41" s="198"/>
      <c r="F41" s="198" t="s">
        <v>150</v>
      </c>
      <c r="G41" s="199">
        <v>58876</v>
      </c>
      <c r="H41" s="199"/>
      <c r="K41" s="200">
        <v>73016</v>
      </c>
      <c r="L41" s="200"/>
      <c r="M41" s="519">
        <f t="shared" si="0"/>
        <v>73016</v>
      </c>
    </row>
    <row r="42" spans="1:13" x14ac:dyDescent="0.2">
      <c r="A42" s="196" t="s">
        <v>151</v>
      </c>
      <c r="B42" s="198">
        <v>1998</v>
      </c>
      <c r="C42" s="198">
        <v>2010</v>
      </c>
      <c r="D42" s="198">
        <f>SUM(D1-C42)</f>
        <v>13</v>
      </c>
      <c r="E42" s="198"/>
      <c r="F42" s="198" t="s">
        <v>152</v>
      </c>
      <c r="G42" s="199">
        <v>2948</v>
      </c>
      <c r="H42" s="199"/>
      <c r="I42" s="200">
        <v>3972</v>
      </c>
      <c r="J42" s="200"/>
      <c r="M42" s="519">
        <f t="shared" si="0"/>
        <v>3972</v>
      </c>
    </row>
    <row r="43" spans="1:13" x14ac:dyDescent="0.2">
      <c r="A43" s="196" t="s">
        <v>153</v>
      </c>
      <c r="B43" s="198">
        <v>1998</v>
      </c>
      <c r="C43" s="198">
        <v>1998</v>
      </c>
      <c r="D43" s="198">
        <f>SUM(D1-C43)</f>
        <v>25</v>
      </c>
      <c r="E43" s="198"/>
      <c r="F43" s="198"/>
      <c r="G43" s="199">
        <v>120077</v>
      </c>
      <c r="H43" s="199"/>
      <c r="I43" s="200">
        <v>130449</v>
      </c>
      <c r="J43" s="200"/>
      <c r="M43" s="519">
        <f t="shared" si="0"/>
        <v>130449</v>
      </c>
    </row>
    <row r="44" spans="1:13" x14ac:dyDescent="0.2">
      <c r="A44" s="196" t="s">
        <v>154</v>
      </c>
      <c r="B44" s="198">
        <v>1999</v>
      </c>
      <c r="C44" s="198">
        <v>1999</v>
      </c>
      <c r="D44" s="198">
        <f>SUM(2014-C44)</f>
        <v>15</v>
      </c>
      <c r="E44" s="198"/>
      <c r="F44" s="198" t="s">
        <v>155</v>
      </c>
      <c r="G44" s="200"/>
      <c r="H44" s="200"/>
      <c r="K44" s="200">
        <v>82793</v>
      </c>
      <c r="L44" s="200"/>
      <c r="M44" s="519">
        <f t="shared" si="0"/>
        <v>82793</v>
      </c>
    </row>
    <row r="45" spans="1:13" x14ac:dyDescent="0.2">
      <c r="A45" s="196" t="s">
        <v>156</v>
      </c>
      <c r="B45" s="198">
        <v>1998</v>
      </c>
      <c r="C45" s="198">
        <v>1999</v>
      </c>
      <c r="D45" s="198">
        <f>SUM(D1-C45)</f>
        <v>24</v>
      </c>
      <c r="E45" s="198"/>
      <c r="F45" s="198" t="s">
        <v>157</v>
      </c>
      <c r="G45" s="199">
        <v>101682</v>
      </c>
      <c r="H45" s="199"/>
      <c r="K45" s="200">
        <v>117024</v>
      </c>
      <c r="L45" s="200"/>
      <c r="M45" s="519">
        <f t="shared" si="0"/>
        <v>117024</v>
      </c>
    </row>
    <row r="46" spans="1:13" x14ac:dyDescent="0.2">
      <c r="A46" s="196" t="s">
        <v>580</v>
      </c>
      <c r="B46" s="198" t="s">
        <v>158</v>
      </c>
      <c r="C46" s="198">
        <v>2001</v>
      </c>
      <c r="D46" s="198">
        <f>SUM(D1-C46)</f>
        <v>22</v>
      </c>
      <c r="E46" s="198"/>
      <c r="F46" s="198"/>
      <c r="G46" s="199">
        <v>4497</v>
      </c>
      <c r="H46" s="199"/>
      <c r="I46" s="200">
        <v>5129</v>
      </c>
      <c r="J46" s="200"/>
      <c r="M46" s="519">
        <f t="shared" si="0"/>
        <v>5129</v>
      </c>
    </row>
    <row r="47" spans="1:13" x14ac:dyDescent="0.2">
      <c r="A47" s="196" t="s">
        <v>159</v>
      </c>
      <c r="B47" s="198">
        <v>1996</v>
      </c>
      <c r="C47" s="198">
        <v>2000</v>
      </c>
      <c r="D47" s="198">
        <f>SUM(D1-C47)</f>
        <v>23</v>
      </c>
      <c r="E47" s="198"/>
      <c r="F47" s="198"/>
      <c r="G47" s="199"/>
      <c r="H47" s="199"/>
      <c r="I47" s="200">
        <v>1920</v>
      </c>
      <c r="J47" s="200"/>
      <c r="M47" s="519">
        <f t="shared" si="0"/>
        <v>1920</v>
      </c>
    </row>
    <row r="48" spans="1:13" x14ac:dyDescent="0.2">
      <c r="A48" s="201" t="s">
        <v>160</v>
      </c>
      <c r="B48" s="206" t="s">
        <v>161</v>
      </c>
      <c r="C48" s="206">
        <v>2000</v>
      </c>
      <c r="D48" s="198">
        <f>SUM(D1-C48)</f>
        <v>23</v>
      </c>
      <c r="E48" s="206"/>
      <c r="F48" s="198"/>
      <c r="G48" s="202">
        <v>2451</v>
      </c>
      <c r="H48" s="199"/>
      <c r="I48" s="200">
        <v>2451</v>
      </c>
      <c r="J48" s="200"/>
      <c r="M48" s="519">
        <f t="shared" si="0"/>
        <v>2451</v>
      </c>
    </row>
    <row r="49" spans="1:13" x14ac:dyDescent="0.2">
      <c r="A49" s="201" t="s">
        <v>162</v>
      </c>
      <c r="B49" s="206" t="s">
        <v>163</v>
      </c>
      <c r="C49" s="206">
        <v>2000</v>
      </c>
      <c r="D49" s="198">
        <f>SUM(D1-C49)</f>
        <v>23</v>
      </c>
      <c r="E49" s="206"/>
      <c r="F49" s="198"/>
      <c r="G49" s="202">
        <v>1376</v>
      </c>
      <c r="H49" s="199"/>
      <c r="I49" s="200">
        <v>1376</v>
      </c>
      <c r="J49" s="200"/>
      <c r="M49" s="519">
        <f t="shared" si="0"/>
        <v>1376</v>
      </c>
    </row>
    <row r="50" spans="1:13" x14ac:dyDescent="0.2">
      <c r="A50" s="196" t="s">
        <v>164</v>
      </c>
      <c r="B50" s="198">
        <v>1999</v>
      </c>
      <c r="C50" s="198">
        <v>2012</v>
      </c>
      <c r="D50" s="198">
        <f t="shared" si="1"/>
        <v>2</v>
      </c>
      <c r="E50" s="198"/>
      <c r="F50" s="198"/>
      <c r="G50" s="199">
        <v>4773</v>
      </c>
      <c r="H50" s="199"/>
      <c r="I50" s="200">
        <v>4585</v>
      </c>
      <c r="J50" s="200"/>
      <c r="M50" s="519">
        <f t="shared" si="0"/>
        <v>4585</v>
      </c>
    </row>
    <row r="51" spans="1:13" x14ac:dyDescent="0.2">
      <c r="A51" s="196" t="s">
        <v>165</v>
      </c>
      <c r="B51" s="198">
        <v>1998</v>
      </c>
      <c r="C51" s="198">
        <v>1998</v>
      </c>
      <c r="D51" s="198">
        <f>SUM(D1-C51)</f>
        <v>25</v>
      </c>
      <c r="E51" s="198"/>
      <c r="F51" s="198"/>
      <c r="G51" s="199">
        <v>592</v>
      </c>
      <c r="H51" s="199"/>
      <c r="I51" s="200">
        <v>2010</v>
      </c>
      <c r="J51" s="200"/>
      <c r="M51" s="519">
        <f t="shared" si="0"/>
        <v>2010</v>
      </c>
    </row>
    <row r="52" spans="1:13" x14ac:dyDescent="0.2">
      <c r="A52" s="196" t="s">
        <v>166</v>
      </c>
      <c r="B52" s="198" t="s">
        <v>167</v>
      </c>
      <c r="C52" s="198">
        <v>2013</v>
      </c>
      <c r="D52" s="198">
        <f>SUM(D1-C52)</f>
        <v>10</v>
      </c>
      <c r="E52" s="198"/>
      <c r="F52" s="198"/>
      <c r="G52" s="199">
        <v>4834</v>
      </c>
      <c r="H52" s="199"/>
      <c r="I52" s="200">
        <v>610</v>
      </c>
      <c r="J52" s="200"/>
      <c r="M52" s="519">
        <f t="shared" si="0"/>
        <v>610</v>
      </c>
    </row>
    <row r="53" spans="1:13" x14ac:dyDescent="0.2">
      <c r="A53" s="196" t="s">
        <v>168</v>
      </c>
      <c r="B53" s="198">
        <v>2005</v>
      </c>
      <c r="C53" s="198">
        <v>2005</v>
      </c>
      <c r="D53" s="198">
        <f>SUM(D1-C53)</f>
        <v>18</v>
      </c>
      <c r="E53" s="198"/>
      <c r="F53" s="198"/>
      <c r="G53" s="199">
        <v>34678</v>
      </c>
      <c r="H53" s="199"/>
      <c r="I53" s="200">
        <v>39047</v>
      </c>
      <c r="J53" s="200"/>
      <c r="M53" s="519">
        <f t="shared" si="0"/>
        <v>39047</v>
      </c>
    </row>
    <row r="54" spans="1:13" x14ac:dyDescent="0.2">
      <c r="A54" s="196" t="s">
        <v>581</v>
      </c>
      <c r="B54" s="198">
        <v>2008</v>
      </c>
      <c r="C54" s="198">
        <v>2008</v>
      </c>
      <c r="D54" s="198">
        <f>SUM(D1-C54)</f>
        <v>15</v>
      </c>
      <c r="E54" s="198"/>
      <c r="F54" s="198"/>
      <c r="G54" s="199">
        <v>154680</v>
      </c>
      <c r="H54" s="200"/>
      <c r="I54" s="200">
        <v>180605</v>
      </c>
      <c r="J54" s="200"/>
      <c r="M54" s="519">
        <f t="shared" ref="M54:M76" si="2">SUM(I54:L54)</f>
        <v>180605</v>
      </c>
    </row>
    <row r="55" spans="1:13" x14ac:dyDescent="0.2">
      <c r="A55" s="196" t="s">
        <v>169</v>
      </c>
      <c r="B55" s="198">
        <v>2009</v>
      </c>
      <c r="C55" s="198">
        <v>2009</v>
      </c>
      <c r="D55" s="198">
        <f>SUM(D1-C55)</f>
        <v>14</v>
      </c>
      <c r="E55" s="198"/>
      <c r="F55" s="198"/>
      <c r="G55" s="199">
        <v>7389</v>
      </c>
      <c r="H55" s="200"/>
      <c r="I55" s="200">
        <v>8636</v>
      </c>
      <c r="J55" s="200"/>
      <c r="M55" s="519">
        <f t="shared" si="2"/>
        <v>8636</v>
      </c>
    </row>
    <row r="56" spans="1:13" x14ac:dyDescent="0.2">
      <c r="A56" s="196" t="s">
        <v>582</v>
      </c>
      <c r="B56" s="198">
        <v>2003</v>
      </c>
      <c r="C56" s="198">
        <v>2003</v>
      </c>
      <c r="D56" s="198">
        <f>SUM(D1-C56)</f>
        <v>20</v>
      </c>
      <c r="E56" s="198"/>
      <c r="F56" s="198" t="s">
        <v>170</v>
      </c>
      <c r="G56" s="199">
        <v>215027</v>
      </c>
      <c r="H56" s="199"/>
      <c r="I56" s="185"/>
      <c r="J56" s="185"/>
      <c r="L56" s="518">
        <v>224027</v>
      </c>
      <c r="M56" s="519"/>
    </row>
    <row r="57" spans="1:13" x14ac:dyDescent="0.2">
      <c r="A57" s="201" t="s">
        <v>171</v>
      </c>
      <c r="B57" s="206" t="s">
        <v>172</v>
      </c>
      <c r="C57" s="206">
        <v>2005</v>
      </c>
      <c r="D57" s="198">
        <f>SUM(D1-C57)</f>
        <v>18</v>
      </c>
      <c r="E57" s="206"/>
      <c r="F57" s="198"/>
      <c r="G57" s="202">
        <v>1310</v>
      </c>
      <c r="H57" s="199"/>
      <c r="I57" s="200">
        <v>1310</v>
      </c>
      <c r="J57" s="200"/>
      <c r="M57" s="519">
        <f t="shared" si="2"/>
        <v>1310</v>
      </c>
    </row>
    <row r="58" spans="1:13" x14ac:dyDescent="0.2">
      <c r="A58" s="196" t="s">
        <v>173</v>
      </c>
      <c r="B58" s="198">
        <v>2004</v>
      </c>
      <c r="C58" s="198">
        <v>2004</v>
      </c>
      <c r="D58" s="198">
        <f>SUM(D1-C58)</f>
        <v>19</v>
      </c>
      <c r="E58" s="198"/>
      <c r="F58" s="198" t="s">
        <v>174</v>
      </c>
      <c r="G58" s="199">
        <v>58454</v>
      </c>
      <c r="H58" s="199"/>
      <c r="K58" s="200">
        <v>68568</v>
      </c>
      <c r="L58" s="200"/>
      <c r="M58" s="519">
        <f t="shared" si="2"/>
        <v>68568</v>
      </c>
    </row>
    <row r="59" spans="1:13" x14ac:dyDescent="0.2">
      <c r="A59" s="196" t="s">
        <v>175</v>
      </c>
      <c r="B59" s="198">
        <v>2005</v>
      </c>
      <c r="C59" s="198">
        <v>2005</v>
      </c>
      <c r="D59" s="198">
        <f>SUM(D1-C59)</f>
        <v>18</v>
      </c>
      <c r="E59" s="198"/>
      <c r="F59" s="198" t="s">
        <v>174</v>
      </c>
      <c r="G59" s="199">
        <v>77976</v>
      </c>
      <c r="H59" s="199"/>
      <c r="K59" s="200">
        <v>97333</v>
      </c>
      <c r="L59" s="200"/>
      <c r="M59" s="519">
        <f t="shared" si="2"/>
        <v>97333</v>
      </c>
    </row>
    <row r="60" spans="1:13" x14ac:dyDescent="0.2">
      <c r="A60" s="196" t="s">
        <v>176</v>
      </c>
      <c r="B60" s="198">
        <v>2005</v>
      </c>
      <c r="C60" s="198">
        <v>2005</v>
      </c>
      <c r="D60" s="198">
        <f>SUM(D1-C60)</f>
        <v>18</v>
      </c>
      <c r="E60" s="198"/>
      <c r="F60" s="198" t="s">
        <v>174</v>
      </c>
      <c r="G60" s="199">
        <v>82839</v>
      </c>
      <c r="H60" s="199"/>
      <c r="K60" s="200">
        <v>99362</v>
      </c>
      <c r="L60" s="200"/>
      <c r="M60" s="519">
        <f t="shared" si="2"/>
        <v>99362</v>
      </c>
    </row>
    <row r="61" spans="1:13" x14ac:dyDescent="0.2">
      <c r="A61" s="196" t="s">
        <v>177</v>
      </c>
      <c r="B61" s="198" t="s">
        <v>178</v>
      </c>
      <c r="C61" s="198">
        <v>2009</v>
      </c>
      <c r="D61" s="198">
        <f>SUM(D1-C61)</f>
        <v>14</v>
      </c>
      <c r="E61" s="198"/>
      <c r="F61" s="198"/>
      <c r="G61" s="205">
        <v>1343</v>
      </c>
      <c r="H61" s="199"/>
      <c r="I61" s="199">
        <v>1343</v>
      </c>
      <c r="J61" s="199"/>
      <c r="M61" s="519">
        <f t="shared" si="2"/>
        <v>1343</v>
      </c>
    </row>
    <row r="62" spans="1:13" x14ac:dyDescent="0.2">
      <c r="A62" s="196" t="s">
        <v>179</v>
      </c>
      <c r="B62" s="198" t="s">
        <v>178</v>
      </c>
      <c r="C62" s="198">
        <v>2009</v>
      </c>
      <c r="D62" s="198">
        <f>SUM(D1-C62)</f>
        <v>14</v>
      </c>
      <c r="E62" s="198"/>
      <c r="F62" s="198"/>
      <c r="G62" s="205">
        <v>1390</v>
      </c>
      <c r="H62" s="199"/>
      <c r="I62" s="199">
        <v>1390</v>
      </c>
      <c r="J62" s="199"/>
      <c r="M62" s="519">
        <f t="shared" si="2"/>
        <v>1390</v>
      </c>
    </row>
    <row r="63" spans="1:13" x14ac:dyDescent="0.2">
      <c r="A63" s="196" t="s">
        <v>180</v>
      </c>
      <c r="B63" s="198">
        <v>2001</v>
      </c>
      <c r="C63" s="198">
        <v>2001</v>
      </c>
      <c r="D63" s="198">
        <f>SUM(D1-C63)</f>
        <v>22</v>
      </c>
      <c r="E63" s="198"/>
      <c r="F63" s="198"/>
      <c r="G63" s="199">
        <v>7500</v>
      </c>
      <c r="H63" s="199"/>
      <c r="I63" s="200">
        <v>8305</v>
      </c>
      <c r="J63" s="200"/>
      <c r="M63" s="519">
        <f t="shared" si="2"/>
        <v>8305</v>
      </c>
    </row>
    <row r="64" spans="1:13" x14ac:dyDescent="0.2">
      <c r="A64" s="196" t="s">
        <v>181</v>
      </c>
      <c r="B64" s="198" t="s">
        <v>182</v>
      </c>
      <c r="C64" s="198">
        <v>2008</v>
      </c>
      <c r="D64" s="198">
        <f t="shared" ref="D64" si="3">SUM(2014-C64)</f>
        <v>6</v>
      </c>
      <c r="E64" s="198"/>
      <c r="F64" s="198"/>
      <c r="G64" s="199"/>
      <c r="H64" s="199"/>
      <c r="I64" s="199">
        <v>2146</v>
      </c>
      <c r="J64" s="199"/>
      <c r="M64" s="519">
        <f t="shared" si="2"/>
        <v>2146</v>
      </c>
    </row>
    <row r="65" spans="1:13" x14ac:dyDescent="0.2">
      <c r="A65" s="196" t="s">
        <v>183</v>
      </c>
      <c r="B65" s="198" t="s">
        <v>184</v>
      </c>
      <c r="C65" s="198">
        <v>2008</v>
      </c>
      <c r="D65" s="198">
        <f>SUM(D1-C65)</f>
        <v>15</v>
      </c>
      <c r="E65" s="198"/>
      <c r="F65" s="198"/>
      <c r="G65" s="199"/>
      <c r="H65" s="199"/>
      <c r="I65" s="199">
        <v>864</v>
      </c>
      <c r="J65" s="199"/>
      <c r="M65" s="519">
        <f t="shared" si="2"/>
        <v>864</v>
      </c>
    </row>
    <row r="66" spans="1:13" x14ac:dyDescent="0.2">
      <c r="A66" s="196" t="s">
        <v>185</v>
      </c>
      <c r="B66" s="198" t="s">
        <v>186</v>
      </c>
      <c r="C66" s="198">
        <v>2009</v>
      </c>
      <c r="D66" s="198">
        <f>SUM(D1-C66)</f>
        <v>14</v>
      </c>
      <c r="E66" s="198"/>
      <c r="F66" s="198"/>
      <c r="G66" s="199"/>
      <c r="H66" s="200"/>
      <c r="I66" s="200">
        <v>1264</v>
      </c>
      <c r="J66" s="200"/>
      <c r="M66" s="519">
        <f t="shared" si="2"/>
        <v>1264</v>
      </c>
    </row>
    <row r="67" spans="1:13" x14ac:dyDescent="0.2">
      <c r="A67" s="196" t="s">
        <v>187</v>
      </c>
      <c r="B67" s="198">
        <v>2011</v>
      </c>
      <c r="C67" s="198">
        <v>2011</v>
      </c>
      <c r="D67" s="198">
        <f>SUM(D1-C67)</f>
        <v>12</v>
      </c>
      <c r="E67" s="198"/>
      <c r="F67" s="198" t="s">
        <v>170</v>
      </c>
      <c r="G67" s="199">
        <v>242495</v>
      </c>
      <c r="H67" s="199"/>
      <c r="I67" s="517"/>
      <c r="L67" s="185">
        <v>247850</v>
      </c>
      <c r="M67" s="519"/>
    </row>
    <row r="68" spans="1:13" x14ac:dyDescent="0.2">
      <c r="A68" s="196" t="s">
        <v>188</v>
      </c>
      <c r="B68" s="198">
        <v>2013</v>
      </c>
      <c r="C68" s="198">
        <v>2013</v>
      </c>
      <c r="D68" s="198">
        <f>SUM(D1-C68)</f>
        <v>10</v>
      </c>
      <c r="E68" s="198"/>
      <c r="F68" s="198"/>
      <c r="G68" s="199">
        <v>6290</v>
      </c>
      <c r="H68" s="200"/>
      <c r="I68" s="200">
        <v>6797</v>
      </c>
      <c r="J68" s="200"/>
      <c r="M68" s="519">
        <f t="shared" si="2"/>
        <v>6797</v>
      </c>
    </row>
    <row r="69" spans="1:13" x14ac:dyDescent="0.2">
      <c r="A69" s="196" t="s">
        <v>189</v>
      </c>
      <c r="B69" s="198">
        <v>2013</v>
      </c>
      <c r="C69" s="198">
        <v>2013</v>
      </c>
      <c r="D69" s="198">
        <f>SUM(D1-C69)</f>
        <v>10</v>
      </c>
      <c r="E69" s="198"/>
      <c r="F69" s="198"/>
      <c r="G69" s="199">
        <v>5503</v>
      </c>
      <c r="H69" s="200"/>
      <c r="I69" s="200">
        <v>6204</v>
      </c>
      <c r="J69" s="200"/>
      <c r="M69" s="519">
        <f t="shared" si="2"/>
        <v>6204</v>
      </c>
    </row>
    <row r="70" spans="1:13" x14ac:dyDescent="0.2">
      <c r="A70" s="196" t="s">
        <v>584</v>
      </c>
      <c r="B70" s="198">
        <v>2015</v>
      </c>
      <c r="C70" s="198">
        <v>2015</v>
      </c>
      <c r="D70" s="198">
        <f>SUM(D1-C70)</f>
        <v>8</v>
      </c>
      <c r="E70" s="198"/>
      <c r="F70" s="198"/>
      <c r="G70" s="199">
        <v>107602</v>
      </c>
      <c r="H70" s="200"/>
      <c r="I70" s="200">
        <v>128118</v>
      </c>
      <c r="J70" s="200"/>
      <c r="M70" s="519">
        <f t="shared" si="2"/>
        <v>128118</v>
      </c>
    </row>
    <row r="71" spans="1:13" x14ac:dyDescent="0.2">
      <c r="A71" s="196" t="s">
        <v>585</v>
      </c>
      <c r="B71" s="198">
        <v>2012</v>
      </c>
      <c r="C71" s="198">
        <v>2012</v>
      </c>
      <c r="D71" s="198">
        <f>SUM(D1-C71)</f>
        <v>11</v>
      </c>
      <c r="E71" s="198"/>
      <c r="F71" s="198"/>
      <c r="G71" s="199">
        <v>939</v>
      </c>
      <c r="H71" s="200"/>
      <c r="I71" s="200">
        <v>1113</v>
      </c>
      <c r="J71" s="200"/>
      <c r="M71" s="519">
        <f t="shared" si="2"/>
        <v>1113</v>
      </c>
    </row>
    <row r="72" spans="1:13" x14ac:dyDescent="0.2">
      <c r="A72" s="196" t="s">
        <v>586</v>
      </c>
      <c r="B72" s="198">
        <v>1939</v>
      </c>
      <c r="C72" s="198">
        <v>1970</v>
      </c>
      <c r="D72" s="198">
        <f>SUM(D1-C72)</f>
        <v>53</v>
      </c>
      <c r="E72" s="198"/>
      <c r="F72" s="198"/>
      <c r="G72" s="199">
        <v>1416</v>
      </c>
      <c r="H72" s="200"/>
      <c r="I72" s="200">
        <v>1536</v>
      </c>
      <c r="J72" s="200"/>
      <c r="M72" s="519">
        <f t="shared" si="2"/>
        <v>1536</v>
      </c>
    </row>
    <row r="73" spans="1:13" x14ac:dyDescent="0.2">
      <c r="A73" s="196" t="s">
        <v>587</v>
      </c>
      <c r="B73" s="198">
        <v>1902</v>
      </c>
      <c r="C73" s="198">
        <v>1970</v>
      </c>
      <c r="D73" s="198">
        <f>SUM(D1-C73)</f>
        <v>53</v>
      </c>
      <c r="E73" s="198"/>
      <c r="F73" s="198"/>
      <c r="G73" s="199">
        <v>4410</v>
      </c>
      <c r="H73" s="200"/>
      <c r="I73" s="200">
        <v>5596</v>
      </c>
      <c r="J73" s="200"/>
      <c r="M73" s="519">
        <f t="shared" si="2"/>
        <v>5596</v>
      </c>
    </row>
    <row r="74" spans="1:13" x14ac:dyDescent="0.2">
      <c r="A74" s="196" t="s">
        <v>588</v>
      </c>
      <c r="B74" s="198">
        <v>1880</v>
      </c>
      <c r="C74" s="198">
        <v>1970</v>
      </c>
      <c r="D74" s="198">
        <f>SUM(D1-C74)</f>
        <v>53</v>
      </c>
      <c r="E74" s="198"/>
      <c r="F74" s="198"/>
      <c r="G74" s="199">
        <v>2758</v>
      </c>
      <c r="H74" s="200"/>
      <c r="I74" s="200">
        <v>3448</v>
      </c>
      <c r="J74" s="200"/>
      <c r="M74" s="519">
        <f t="shared" si="2"/>
        <v>3448</v>
      </c>
    </row>
    <row r="75" spans="1:13" x14ac:dyDescent="0.2">
      <c r="A75" s="196" t="s">
        <v>589</v>
      </c>
      <c r="B75" s="198">
        <v>1932</v>
      </c>
      <c r="C75" s="198">
        <v>2009</v>
      </c>
      <c r="D75" s="198">
        <f>SUM(D1-C75)</f>
        <v>14</v>
      </c>
      <c r="E75" s="198"/>
      <c r="F75" s="198"/>
      <c r="G75" s="199">
        <v>3131</v>
      </c>
      <c r="H75" s="200"/>
      <c r="I75" s="200">
        <v>3466</v>
      </c>
      <c r="J75" s="200"/>
      <c r="M75" s="519">
        <f t="shared" si="2"/>
        <v>3466</v>
      </c>
    </row>
    <row r="76" spans="1:13" x14ac:dyDescent="0.2">
      <c r="A76" s="196" t="s">
        <v>590</v>
      </c>
      <c r="B76" s="198">
        <v>2003</v>
      </c>
      <c r="C76" s="198">
        <v>2003</v>
      </c>
      <c r="D76" s="198">
        <f>SUM(D1-C76)</f>
        <v>20</v>
      </c>
      <c r="E76" s="198"/>
      <c r="F76" s="198"/>
      <c r="G76" s="199">
        <v>414</v>
      </c>
      <c r="H76" s="200"/>
      <c r="I76" s="200">
        <v>491</v>
      </c>
      <c r="J76" s="200"/>
      <c r="M76" s="519">
        <f t="shared" si="2"/>
        <v>491</v>
      </c>
    </row>
    <row r="77" spans="1:13" x14ac:dyDescent="0.2">
      <c r="A77" s="196"/>
      <c r="B77" s="198"/>
      <c r="C77" s="198"/>
      <c r="D77" s="198"/>
      <c r="E77" s="198"/>
      <c r="F77" s="198"/>
      <c r="G77" s="199"/>
      <c r="H77" s="200"/>
      <c r="I77" s="200"/>
      <c r="J77" s="200"/>
      <c r="M77" s="520"/>
    </row>
    <row r="78" spans="1:13" x14ac:dyDescent="0.2">
      <c r="A78" s="208" t="s">
        <v>97</v>
      </c>
      <c r="B78" s="209"/>
      <c r="C78" s="209"/>
      <c r="D78" s="209"/>
      <c r="E78" s="209"/>
      <c r="F78" s="209"/>
      <c r="G78" s="210"/>
      <c r="H78" s="210"/>
      <c r="I78" s="211">
        <f>SUM(I6:I76)</f>
        <v>942448</v>
      </c>
      <c r="J78" s="211">
        <f>SUM(J6:J71)</f>
        <v>0</v>
      </c>
      <c r="K78" s="211">
        <f>SUM(K6:K71)</f>
        <v>1029422</v>
      </c>
      <c r="L78" s="211">
        <f>SUM(L6:L71)</f>
        <v>471877</v>
      </c>
      <c r="M78" s="211">
        <f>SUM(M7:M76)</f>
        <v>1978596</v>
      </c>
    </row>
    <row r="79" spans="1:13" x14ac:dyDescent="0.2">
      <c r="D79" s="178"/>
    </row>
    <row r="80" spans="1:13" x14ac:dyDescent="0.2">
      <c r="D80" s="178"/>
    </row>
    <row r="81" spans="4:4" x14ac:dyDescent="0.2">
      <c r="D81" s="178"/>
    </row>
  </sheetData>
  <pageMargins left="0.7" right="0.7" top="0.75" bottom="0.75" header="0.3" footer="0.3"/>
  <pageSetup paperSize="17" scale="6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2616-3730-429F-9263-BA0A92F73888}">
  <sheetPr>
    <pageSetUpPr fitToPage="1"/>
  </sheetPr>
  <dimension ref="A1:M70"/>
  <sheetViews>
    <sheetView topLeftCell="A4" zoomScale="60" zoomScaleNormal="60" workbookViewId="0">
      <selection activeCell="M5" sqref="M5:M60"/>
    </sheetView>
  </sheetViews>
  <sheetFormatPr defaultRowHeight="12.75" x14ac:dyDescent="0.2"/>
  <cols>
    <col min="1" max="1" width="41" bestFit="1" customWidth="1"/>
    <col min="2" max="2" width="44.28515625" customWidth="1"/>
    <col min="3" max="3" width="21.28515625" style="195" customWidth="1"/>
    <col min="4" max="5" width="20.7109375" style="195" customWidth="1"/>
    <col min="6" max="6" width="11.28515625" customWidth="1"/>
    <col min="7" max="8" width="13.28515625" customWidth="1"/>
    <col min="9" max="9" width="18" style="465" customWidth="1"/>
    <col min="10" max="10" width="18" style="1" customWidth="1"/>
    <col min="11" max="11" width="13.42578125" style="178" customWidth="1"/>
    <col min="12" max="13" width="20.5703125" customWidth="1"/>
    <col min="250" max="250" width="41" bestFit="1" customWidth="1"/>
    <col min="251" max="251" width="44.28515625" bestFit="1" customWidth="1"/>
    <col min="252" max="252" width="21.28515625" customWidth="1"/>
    <col min="253" max="254" width="20.7109375" customWidth="1"/>
    <col min="255" max="255" width="11.28515625" customWidth="1"/>
    <col min="256" max="257" width="13.28515625" customWidth="1"/>
    <col min="258" max="259" width="18" customWidth="1"/>
    <col min="260" max="260" width="13.42578125" customWidth="1"/>
    <col min="261" max="262" width="20.5703125" customWidth="1"/>
    <col min="263" max="263" width="16.28515625" customWidth="1"/>
    <col min="264" max="264" width="16.7109375" customWidth="1"/>
    <col min="506" max="506" width="41" bestFit="1" customWidth="1"/>
    <col min="507" max="507" width="44.28515625" bestFit="1" customWidth="1"/>
    <col min="508" max="508" width="21.28515625" customWidth="1"/>
    <col min="509" max="510" width="20.7109375" customWidth="1"/>
    <col min="511" max="511" width="11.28515625" customWidth="1"/>
    <col min="512" max="513" width="13.28515625" customWidth="1"/>
    <col min="514" max="515" width="18" customWidth="1"/>
    <col min="516" max="516" width="13.42578125" customWidth="1"/>
    <col min="517" max="518" width="20.5703125" customWidth="1"/>
    <col min="519" max="519" width="16.28515625" customWidth="1"/>
    <col min="520" max="520" width="16.7109375" customWidth="1"/>
    <col min="762" max="762" width="41" bestFit="1" customWidth="1"/>
    <col min="763" max="763" width="44.28515625" bestFit="1" customWidth="1"/>
    <col min="764" max="764" width="21.28515625" customWidth="1"/>
    <col min="765" max="766" width="20.7109375" customWidth="1"/>
    <col min="767" max="767" width="11.28515625" customWidth="1"/>
    <col min="768" max="769" width="13.28515625" customWidth="1"/>
    <col min="770" max="771" width="18" customWidth="1"/>
    <col min="772" max="772" width="13.42578125" customWidth="1"/>
    <col min="773" max="774" width="20.5703125" customWidth="1"/>
    <col min="775" max="775" width="16.28515625" customWidth="1"/>
    <col min="776" max="776" width="16.7109375" customWidth="1"/>
    <col min="1018" max="1018" width="41" bestFit="1" customWidth="1"/>
    <col min="1019" max="1019" width="44.28515625" bestFit="1" customWidth="1"/>
    <col min="1020" max="1020" width="21.28515625" customWidth="1"/>
    <col min="1021" max="1022" width="20.7109375" customWidth="1"/>
    <col min="1023" max="1023" width="11.28515625" customWidth="1"/>
    <col min="1024" max="1025" width="13.28515625" customWidth="1"/>
    <col min="1026" max="1027" width="18" customWidth="1"/>
    <col min="1028" max="1028" width="13.42578125" customWidth="1"/>
    <col min="1029" max="1030" width="20.5703125" customWidth="1"/>
    <col min="1031" max="1031" width="16.28515625" customWidth="1"/>
    <col min="1032" max="1032" width="16.7109375" customWidth="1"/>
    <col min="1274" max="1274" width="41" bestFit="1" customWidth="1"/>
    <col min="1275" max="1275" width="44.28515625" bestFit="1" customWidth="1"/>
    <col min="1276" max="1276" width="21.28515625" customWidth="1"/>
    <col min="1277" max="1278" width="20.7109375" customWidth="1"/>
    <col min="1279" max="1279" width="11.28515625" customWidth="1"/>
    <col min="1280" max="1281" width="13.28515625" customWidth="1"/>
    <col min="1282" max="1283" width="18" customWidth="1"/>
    <col min="1284" max="1284" width="13.42578125" customWidth="1"/>
    <col min="1285" max="1286" width="20.5703125" customWidth="1"/>
    <col min="1287" max="1287" width="16.28515625" customWidth="1"/>
    <col min="1288" max="1288" width="16.7109375" customWidth="1"/>
    <col min="1530" max="1530" width="41" bestFit="1" customWidth="1"/>
    <col min="1531" max="1531" width="44.28515625" bestFit="1" customWidth="1"/>
    <col min="1532" max="1532" width="21.28515625" customWidth="1"/>
    <col min="1533" max="1534" width="20.7109375" customWidth="1"/>
    <col min="1535" max="1535" width="11.28515625" customWidth="1"/>
    <col min="1536" max="1537" width="13.28515625" customWidth="1"/>
    <col min="1538" max="1539" width="18" customWidth="1"/>
    <col min="1540" max="1540" width="13.42578125" customWidth="1"/>
    <col min="1541" max="1542" width="20.5703125" customWidth="1"/>
    <col min="1543" max="1543" width="16.28515625" customWidth="1"/>
    <col min="1544" max="1544" width="16.7109375" customWidth="1"/>
    <col min="1786" max="1786" width="41" bestFit="1" customWidth="1"/>
    <col min="1787" max="1787" width="44.28515625" bestFit="1" customWidth="1"/>
    <col min="1788" max="1788" width="21.28515625" customWidth="1"/>
    <col min="1789" max="1790" width="20.7109375" customWidth="1"/>
    <col min="1791" max="1791" width="11.28515625" customWidth="1"/>
    <col min="1792" max="1793" width="13.28515625" customWidth="1"/>
    <col min="1794" max="1795" width="18" customWidth="1"/>
    <col min="1796" max="1796" width="13.42578125" customWidth="1"/>
    <col min="1797" max="1798" width="20.5703125" customWidth="1"/>
    <col min="1799" max="1799" width="16.28515625" customWidth="1"/>
    <col min="1800" max="1800" width="16.7109375" customWidth="1"/>
    <col min="2042" max="2042" width="41" bestFit="1" customWidth="1"/>
    <col min="2043" max="2043" width="44.28515625" bestFit="1" customWidth="1"/>
    <col min="2044" max="2044" width="21.28515625" customWidth="1"/>
    <col min="2045" max="2046" width="20.7109375" customWidth="1"/>
    <col min="2047" max="2047" width="11.28515625" customWidth="1"/>
    <col min="2048" max="2049" width="13.28515625" customWidth="1"/>
    <col min="2050" max="2051" width="18" customWidth="1"/>
    <col min="2052" max="2052" width="13.42578125" customWidth="1"/>
    <col min="2053" max="2054" width="20.5703125" customWidth="1"/>
    <col min="2055" max="2055" width="16.28515625" customWidth="1"/>
    <col min="2056" max="2056" width="16.7109375" customWidth="1"/>
    <col min="2298" max="2298" width="41" bestFit="1" customWidth="1"/>
    <col min="2299" max="2299" width="44.28515625" bestFit="1" customWidth="1"/>
    <col min="2300" max="2300" width="21.28515625" customWidth="1"/>
    <col min="2301" max="2302" width="20.7109375" customWidth="1"/>
    <col min="2303" max="2303" width="11.28515625" customWidth="1"/>
    <col min="2304" max="2305" width="13.28515625" customWidth="1"/>
    <col min="2306" max="2307" width="18" customWidth="1"/>
    <col min="2308" max="2308" width="13.42578125" customWidth="1"/>
    <col min="2309" max="2310" width="20.5703125" customWidth="1"/>
    <col min="2311" max="2311" width="16.28515625" customWidth="1"/>
    <col min="2312" max="2312" width="16.7109375" customWidth="1"/>
    <col min="2554" max="2554" width="41" bestFit="1" customWidth="1"/>
    <col min="2555" max="2555" width="44.28515625" bestFit="1" customWidth="1"/>
    <col min="2556" max="2556" width="21.28515625" customWidth="1"/>
    <col min="2557" max="2558" width="20.7109375" customWidth="1"/>
    <col min="2559" max="2559" width="11.28515625" customWidth="1"/>
    <col min="2560" max="2561" width="13.28515625" customWidth="1"/>
    <col min="2562" max="2563" width="18" customWidth="1"/>
    <col min="2564" max="2564" width="13.42578125" customWidth="1"/>
    <col min="2565" max="2566" width="20.5703125" customWidth="1"/>
    <col min="2567" max="2567" width="16.28515625" customWidth="1"/>
    <col min="2568" max="2568" width="16.7109375" customWidth="1"/>
    <col min="2810" max="2810" width="41" bestFit="1" customWidth="1"/>
    <col min="2811" max="2811" width="44.28515625" bestFit="1" customWidth="1"/>
    <col min="2812" max="2812" width="21.28515625" customWidth="1"/>
    <col min="2813" max="2814" width="20.7109375" customWidth="1"/>
    <col min="2815" max="2815" width="11.28515625" customWidth="1"/>
    <col min="2816" max="2817" width="13.28515625" customWidth="1"/>
    <col min="2818" max="2819" width="18" customWidth="1"/>
    <col min="2820" max="2820" width="13.42578125" customWidth="1"/>
    <col min="2821" max="2822" width="20.5703125" customWidth="1"/>
    <col min="2823" max="2823" width="16.28515625" customWidth="1"/>
    <col min="2824" max="2824" width="16.7109375" customWidth="1"/>
    <col min="3066" max="3066" width="41" bestFit="1" customWidth="1"/>
    <col min="3067" max="3067" width="44.28515625" bestFit="1" customWidth="1"/>
    <col min="3068" max="3068" width="21.28515625" customWidth="1"/>
    <col min="3069" max="3070" width="20.7109375" customWidth="1"/>
    <col min="3071" max="3071" width="11.28515625" customWidth="1"/>
    <col min="3072" max="3073" width="13.28515625" customWidth="1"/>
    <col min="3074" max="3075" width="18" customWidth="1"/>
    <col min="3076" max="3076" width="13.42578125" customWidth="1"/>
    <col min="3077" max="3078" width="20.5703125" customWidth="1"/>
    <col min="3079" max="3079" width="16.28515625" customWidth="1"/>
    <col min="3080" max="3080" width="16.7109375" customWidth="1"/>
    <col min="3322" max="3322" width="41" bestFit="1" customWidth="1"/>
    <col min="3323" max="3323" width="44.28515625" bestFit="1" customWidth="1"/>
    <col min="3324" max="3324" width="21.28515625" customWidth="1"/>
    <col min="3325" max="3326" width="20.7109375" customWidth="1"/>
    <col min="3327" max="3327" width="11.28515625" customWidth="1"/>
    <col min="3328" max="3329" width="13.28515625" customWidth="1"/>
    <col min="3330" max="3331" width="18" customWidth="1"/>
    <col min="3332" max="3332" width="13.42578125" customWidth="1"/>
    <col min="3333" max="3334" width="20.5703125" customWidth="1"/>
    <col min="3335" max="3335" width="16.28515625" customWidth="1"/>
    <col min="3336" max="3336" width="16.7109375" customWidth="1"/>
    <col min="3578" max="3578" width="41" bestFit="1" customWidth="1"/>
    <col min="3579" max="3579" width="44.28515625" bestFit="1" customWidth="1"/>
    <col min="3580" max="3580" width="21.28515625" customWidth="1"/>
    <col min="3581" max="3582" width="20.7109375" customWidth="1"/>
    <col min="3583" max="3583" width="11.28515625" customWidth="1"/>
    <col min="3584" max="3585" width="13.28515625" customWidth="1"/>
    <col min="3586" max="3587" width="18" customWidth="1"/>
    <col min="3588" max="3588" width="13.42578125" customWidth="1"/>
    <col min="3589" max="3590" width="20.5703125" customWidth="1"/>
    <col min="3591" max="3591" width="16.28515625" customWidth="1"/>
    <col min="3592" max="3592" width="16.7109375" customWidth="1"/>
    <col min="3834" max="3834" width="41" bestFit="1" customWidth="1"/>
    <col min="3835" max="3835" width="44.28515625" bestFit="1" customWidth="1"/>
    <col min="3836" max="3836" width="21.28515625" customWidth="1"/>
    <col min="3837" max="3838" width="20.7109375" customWidth="1"/>
    <col min="3839" max="3839" width="11.28515625" customWidth="1"/>
    <col min="3840" max="3841" width="13.28515625" customWidth="1"/>
    <col min="3842" max="3843" width="18" customWidth="1"/>
    <col min="3844" max="3844" width="13.42578125" customWidth="1"/>
    <col min="3845" max="3846" width="20.5703125" customWidth="1"/>
    <col min="3847" max="3847" width="16.28515625" customWidth="1"/>
    <col min="3848" max="3848" width="16.7109375" customWidth="1"/>
    <col min="4090" max="4090" width="41" bestFit="1" customWidth="1"/>
    <col min="4091" max="4091" width="44.28515625" bestFit="1" customWidth="1"/>
    <col min="4092" max="4092" width="21.28515625" customWidth="1"/>
    <col min="4093" max="4094" width="20.7109375" customWidth="1"/>
    <col min="4095" max="4095" width="11.28515625" customWidth="1"/>
    <col min="4096" max="4097" width="13.28515625" customWidth="1"/>
    <col min="4098" max="4099" width="18" customWidth="1"/>
    <col min="4100" max="4100" width="13.42578125" customWidth="1"/>
    <col min="4101" max="4102" width="20.5703125" customWidth="1"/>
    <col min="4103" max="4103" width="16.28515625" customWidth="1"/>
    <col min="4104" max="4104" width="16.7109375" customWidth="1"/>
    <col min="4346" max="4346" width="41" bestFit="1" customWidth="1"/>
    <col min="4347" max="4347" width="44.28515625" bestFit="1" customWidth="1"/>
    <col min="4348" max="4348" width="21.28515625" customWidth="1"/>
    <col min="4349" max="4350" width="20.7109375" customWidth="1"/>
    <col min="4351" max="4351" width="11.28515625" customWidth="1"/>
    <col min="4352" max="4353" width="13.28515625" customWidth="1"/>
    <col min="4354" max="4355" width="18" customWidth="1"/>
    <col min="4356" max="4356" width="13.42578125" customWidth="1"/>
    <col min="4357" max="4358" width="20.5703125" customWidth="1"/>
    <col min="4359" max="4359" width="16.28515625" customWidth="1"/>
    <col min="4360" max="4360" width="16.7109375" customWidth="1"/>
    <col min="4602" max="4602" width="41" bestFit="1" customWidth="1"/>
    <col min="4603" max="4603" width="44.28515625" bestFit="1" customWidth="1"/>
    <col min="4604" max="4604" width="21.28515625" customWidth="1"/>
    <col min="4605" max="4606" width="20.7109375" customWidth="1"/>
    <col min="4607" max="4607" width="11.28515625" customWidth="1"/>
    <col min="4608" max="4609" width="13.28515625" customWidth="1"/>
    <col min="4610" max="4611" width="18" customWidth="1"/>
    <col min="4612" max="4612" width="13.42578125" customWidth="1"/>
    <col min="4613" max="4614" width="20.5703125" customWidth="1"/>
    <col min="4615" max="4615" width="16.28515625" customWidth="1"/>
    <col min="4616" max="4616" width="16.7109375" customWidth="1"/>
    <col min="4858" max="4858" width="41" bestFit="1" customWidth="1"/>
    <col min="4859" max="4859" width="44.28515625" bestFit="1" customWidth="1"/>
    <col min="4860" max="4860" width="21.28515625" customWidth="1"/>
    <col min="4861" max="4862" width="20.7109375" customWidth="1"/>
    <col min="4863" max="4863" width="11.28515625" customWidth="1"/>
    <col min="4864" max="4865" width="13.28515625" customWidth="1"/>
    <col min="4866" max="4867" width="18" customWidth="1"/>
    <col min="4868" max="4868" width="13.42578125" customWidth="1"/>
    <col min="4869" max="4870" width="20.5703125" customWidth="1"/>
    <col min="4871" max="4871" width="16.28515625" customWidth="1"/>
    <col min="4872" max="4872" width="16.7109375" customWidth="1"/>
    <col min="5114" max="5114" width="41" bestFit="1" customWidth="1"/>
    <col min="5115" max="5115" width="44.28515625" bestFit="1" customWidth="1"/>
    <col min="5116" max="5116" width="21.28515625" customWidth="1"/>
    <col min="5117" max="5118" width="20.7109375" customWidth="1"/>
    <col min="5119" max="5119" width="11.28515625" customWidth="1"/>
    <col min="5120" max="5121" width="13.28515625" customWidth="1"/>
    <col min="5122" max="5123" width="18" customWidth="1"/>
    <col min="5124" max="5124" width="13.42578125" customWidth="1"/>
    <col min="5125" max="5126" width="20.5703125" customWidth="1"/>
    <col min="5127" max="5127" width="16.28515625" customWidth="1"/>
    <col min="5128" max="5128" width="16.7109375" customWidth="1"/>
    <col min="5370" max="5370" width="41" bestFit="1" customWidth="1"/>
    <col min="5371" max="5371" width="44.28515625" bestFit="1" customWidth="1"/>
    <col min="5372" max="5372" width="21.28515625" customWidth="1"/>
    <col min="5373" max="5374" width="20.7109375" customWidth="1"/>
    <col min="5375" max="5375" width="11.28515625" customWidth="1"/>
    <col min="5376" max="5377" width="13.28515625" customWidth="1"/>
    <col min="5378" max="5379" width="18" customWidth="1"/>
    <col min="5380" max="5380" width="13.42578125" customWidth="1"/>
    <col min="5381" max="5382" width="20.5703125" customWidth="1"/>
    <col min="5383" max="5383" width="16.28515625" customWidth="1"/>
    <col min="5384" max="5384" width="16.7109375" customWidth="1"/>
    <col min="5626" max="5626" width="41" bestFit="1" customWidth="1"/>
    <col min="5627" max="5627" width="44.28515625" bestFit="1" customWidth="1"/>
    <col min="5628" max="5628" width="21.28515625" customWidth="1"/>
    <col min="5629" max="5630" width="20.7109375" customWidth="1"/>
    <col min="5631" max="5631" width="11.28515625" customWidth="1"/>
    <col min="5632" max="5633" width="13.28515625" customWidth="1"/>
    <col min="5634" max="5635" width="18" customWidth="1"/>
    <col min="5636" max="5636" width="13.42578125" customWidth="1"/>
    <col min="5637" max="5638" width="20.5703125" customWidth="1"/>
    <col min="5639" max="5639" width="16.28515625" customWidth="1"/>
    <col min="5640" max="5640" width="16.7109375" customWidth="1"/>
    <col min="5882" max="5882" width="41" bestFit="1" customWidth="1"/>
    <col min="5883" max="5883" width="44.28515625" bestFit="1" customWidth="1"/>
    <col min="5884" max="5884" width="21.28515625" customWidth="1"/>
    <col min="5885" max="5886" width="20.7109375" customWidth="1"/>
    <col min="5887" max="5887" width="11.28515625" customWidth="1"/>
    <col min="5888" max="5889" width="13.28515625" customWidth="1"/>
    <col min="5890" max="5891" width="18" customWidth="1"/>
    <col min="5892" max="5892" width="13.42578125" customWidth="1"/>
    <col min="5893" max="5894" width="20.5703125" customWidth="1"/>
    <col min="5895" max="5895" width="16.28515625" customWidth="1"/>
    <col min="5896" max="5896" width="16.7109375" customWidth="1"/>
    <col min="6138" max="6138" width="41" bestFit="1" customWidth="1"/>
    <col min="6139" max="6139" width="44.28515625" bestFit="1" customWidth="1"/>
    <col min="6140" max="6140" width="21.28515625" customWidth="1"/>
    <col min="6141" max="6142" width="20.7109375" customWidth="1"/>
    <col min="6143" max="6143" width="11.28515625" customWidth="1"/>
    <col min="6144" max="6145" width="13.28515625" customWidth="1"/>
    <col min="6146" max="6147" width="18" customWidth="1"/>
    <col min="6148" max="6148" width="13.42578125" customWidth="1"/>
    <col min="6149" max="6150" width="20.5703125" customWidth="1"/>
    <col min="6151" max="6151" width="16.28515625" customWidth="1"/>
    <col min="6152" max="6152" width="16.7109375" customWidth="1"/>
    <col min="6394" max="6394" width="41" bestFit="1" customWidth="1"/>
    <col min="6395" max="6395" width="44.28515625" bestFit="1" customWidth="1"/>
    <col min="6396" max="6396" width="21.28515625" customWidth="1"/>
    <col min="6397" max="6398" width="20.7109375" customWidth="1"/>
    <col min="6399" max="6399" width="11.28515625" customWidth="1"/>
    <col min="6400" max="6401" width="13.28515625" customWidth="1"/>
    <col min="6402" max="6403" width="18" customWidth="1"/>
    <col min="6404" max="6404" width="13.42578125" customWidth="1"/>
    <col min="6405" max="6406" width="20.5703125" customWidth="1"/>
    <col min="6407" max="6407" width="16.28515625" customWidth="1"/>
    <col min="6408" max="6408" width="16.7109375" customWidth="1"/>
    <col min="6650" max="6650" width="41" bestFit="1" customWidth="1"/>
    <col min="6651" max="6651" width="44.28515625" bestFit="1" customWidth="1"/>
    <col min="6652" max="6652" width="21.28515625" customWidth="1"/>
    <col min="6653" max="6654" width="20.7109375" customWidth="1"/>
    <col min="6655" max="6655" width="11.28515625" customWidth="1"/>
    <col min="6656" max="6657" width="13.28515625" customWidth="1"/>
    <col min="6658" max="6659" width="18" customWidth="1"/>
    <col min="6660" max="6660" width="13.42578125" customWidth="1"/>
    <col min="6661" max="6662" width="20.5703125" customWidth="1"/>
    <col min="6663" max="6663" width="16.28515625" customWidth="1"/>
    <col min="6664" max="6664" width="16.7109375" customWidth="1"/>
    <col min="6906" max="6906" width="41" bestFit="1" customWidth="1"/>
    <col min="6907" max="6907" width="44.28515625" bestFit="1" customWidth="1"/>
    <col min="6908" max="6908" width="21.28515625" customWidth="1"/>
    <col min="6909" max="6910" width="20.7109375" customWidth="1"/>
    <col min="6911" max="6911" width="11.28515625" customWidth="1"/>
    <col min="6912" max="6913" width="13.28515625" customWidth="1"/>
    <col min="6914" max="6915" width="18" customWidth="1"/>
    <col min="6916" max="6916" width="13.42578125" customWidth="1"/>
    <col min="6917" max="6918" width="20.5703125" customWidth="1"/>
    <col min="6919" max="6919" width="16.28515625" customWidth="1"/>
    <col min="6920" max="6920" width="16.7109375" customWidth="1"/>
    <col min="7162" max="7162" width="41" bestFit="1" customWidth="1"/>
    <col min="7163" max="7163" width="44.28515625" bestFit="1" customWidth="1"/>
    <col min="7164" max="7164" width="21.28515625" customWidth="1"/>
    <col min="7165" max="7166" width="20.7109375" customWidth="1"/>
    <col min="7167" max="7167" width="11.28515625" customWidth="1"/>
    <col min="7168" max="7169" width="13.28515625" customWidth="1"/>
    <col min="7170" max="7171" width="18" customWidth="1"/>
    <col min="7172" max="7172" width="13.42578125" customWidth="1"/>
    <col min="7173" max="7174" width="20.5703125" customWidth="1"/>
    <col min="7175" max="7175" width="16.28515625" customWidth="1"/>
    <col min="7176" max="7176" width="16.7109375" customWidth="1"/>
    <col min="7418" max="7418" width="41" bestFit="1" customWidth="1"/>
    <col min="7419" max="7419" width="44.28515625" bestFit="1" customWidth="1"/>
    <col min="7420" max="7420" width="21.28515625" customWidth="1"/>
    <col min="7421" max="7422" width="20.7109375" customWidth="1"/>
    <col min="7423" max="7423" width="11.28515625" customWidth="1"/>
    <col min="7424" max="7425" width="13.28515625" customWidth="1"/>
    <col min="7426" max="7427" width="18" customWidth="1"/>
    <col min="7428" max="7428" width="13.42578125" customWidth="1"/>
    <col min="7429" max="7430" width="20.5703125" customWidth="1"/>
    <col min="7431" max="7431" width="16.28515625" customWidth="1"/>
    <col min="7432" max="7432" width="16.7109375" customWidth="1"/>
    <col min="7674" max="7674" width="41" bestFit="1" customWidth="1"/>
    <col min="7675" max="7675" width="44.28515625" bestFit="1" customWidth="1"/>
    <col min="7676" max="7676" width="21.28515625" customWidth="1"/>
    <col min="7677" max="7678" width="20.7109375" customWidth="1"/>
    <col min="7679" max="7679" width="11.28515625" customWidth="1"/>
    <col min="7680" max="7681" width="13.28515625" customWidth="1"/>
    <col min="7682" max="7683" width="18" customWidth="1"/>
    <col min="7684" max="7684" width="13.42578125" customWidth="1"/>
    <col min="7685" max="7686" width="20.5703125" customWidth="1"/>
    <col min="7687" max="7687" width="16.28515625" customWidth="1"/>
    <col min="7688" max="7688" width="16.7109375" customWidth="1"/>
    <col min="7930" max="7930" width="41" bestFit="1" customWidth="1"/>
    <col min="7931" max="7931" width="44.28515625" bestFit="1" customWidth="1"/>
    <col min="7932" max="7932" width="21.28515625" customWidth="1"/>
    <col min="7933" max="7934" width="20.7109375" customWidth="1"/>
    <col min="7935" max="7935" width="11.28515625" customWidth="1"/>
    <col min="7936" max="7937" width="13.28515625" customWidth="1"/>
    <col min="7938" max="7939" width="18" customWidth="1"/>
    <col min="7940" max="7940" width="13.42578125" customWidth="1"/>
    <col min="7941" max="7942" width="20.5703125" customWidth="1"/>
    <col min="7943" max="7943" width="16.28515625" customWidth="1"/>
    <col min="7944" max="7944" width="16.7109375" customWidth="1"/>
    <col min="8186" max="8186" width="41" bestFit="1" customWidth="1"/>
    <col min="8187" max="8187" width="44.28515625" bestFit="1" customWidth="1"/>
    <col min="8188" max="8188" width="21.28515625" customWidth="1"/>
    <col min="8189" max="8190" width="20.7109375" customWidth="1"/>
    <col min="8191" max="8191" width="11.28515625" customWidth="1"/>
    <col min="8192" max="8193" width="13.28515625" customWidth="1"/>
    <col min="8194" max="8195" width="18" customWidth="1"/>
    <col min="8196" max="8196" width="13.42578125" customWidth="1"/>
    <col min="8197" max="8198" width="20.5703125" customWidth="1"/>
    <col min="8199" max="8199" width="16.28515625" customWidth="1"/>
    <col min="8200" max="8200" width="16.7109375" customWidth="1"/>
    <col min="8442" max="8442" width="41" bestFit="1" customWidth="1"/>
    <col min="8443" max="8443" width="44.28515625" bestFit="1" customWidth="1"/>
    <col min="8444" max="8444" width="21.28515625" customWidth="1"/>
    <col min="8445" max="8446" width="20.7109375" customWidth="1"/>
    <col min="8447" max="8447" width="11.28515625" customWidth="1"/>
    <col min="8448" max="8449" width="13.28515625" customWidth="1"/>
    <col min="8450" max="8451" width="18" customWidth="1"/>
    <col min="8452" max="8452" width="13.42578125" customWidth="1"/>
    <col min="8453" max="8454" width="20.5703125" customWidth="1"/>
    <col min="8455" max="8455" width="16.28515625" customWidth="1"/>
    <col min="8456" max="8456" width="16.7109375" customWidth="1"/>
    <col min="8698" max="8698" width="41" bestFit="1" customWidth="1"/>
    <col min="8699" max="8699" width="44.28515625" bestFit="1" customWidth="1"/>
    <col min="8700" max="8700" width="21.28515625" customWidth="1"/>
    <col min="8701" max="8702" width="20.7109375" customWidth="1"/>
    <col min="8703" max="8703" width="11.28515625" customWidth="1"/>
    <col min="8704" max="8705" width="13.28515625" customWidth="1"/>
    <col min="8706" max="8707" width="18" customWidth="1"/>
    <col min="8708" max="8708" width="13.42578125" customWidth="1"/>
    <col min="8709" max="8710" width="20.5703125" customWidth="1"/>
    <col min="8711" max="8711" width="16.28515625" customWidth="1"/>
    <col min="8712" max="8712" width="16.7109375" customWidth="1"/>
    <col min="8954" max="8954" width="41" bestFit="1" customWidth="1"/>
    <col min="8955" max="8955" width="44.28515625" bestFit="1" customWidth="1"/>
    <col min="8956" max="8956" width="21.28515625" customWidth="1"/>
    <col min="8957" max="8958" width="20.7109375" customWidth="1"/>
    <col min="8959" max="8959" width="11.28515625" customWidth="1"/>
    <col min="8960" max="8961" width="13.28515625" customWidth="1"/>
    <col min="8962" max="8963" width="18" customWidth="1"/>
    <col min="8964" max="8964" width="13.42578125" customWidth="1"/>
    <col min="8965" max="8966" width="20.5703125" customWidth="1"/>
    <col min="8967" max="8967" width="16.28515625" customWidth="1"/>
    <col min="8968" max="8968" width="16.7109375" customWidth="1"/>
    <col min="9210" max="9210" width="41" bestFit="1" customWidth="1"/>
    <col min="9211" max="9211" width="44.28515625" bestFit="1" customWidth="1"/>
    <col min="9212" max="9212" width="21.28515625" customWidth="1"/>
    <col min="9213" max="9214" width="20.7109375" customWidth="1"/>
    <col min="9215" max="9215" width="11.28515625" customWidth="1"/>
    <col min="9216" max="9217" width="13.28515625" customWidth="1"/>
    <col min="9218" max="9219" width="18" customWidth="1"/>
    <col min="9220" max="9220" width="13.42578125" customWidth="1"/>
    <col min="9221" max="9222" width="20.5703125" customWidth="1"/>
    <col min="9223" max="9223" width="16.28515625" customWidth="1"/>
    <col min="9224" max="9224" width="16.7109375" customWidth="1"/>
    <col min="9466" max="9466" width="41" bestFit="1" customWidth="1"/>
    <col min="9467" max="9467" width="44.28515625" bestFit="1" customWidth="1"/>
    <col min="9468" max="9468" width="21.28515625" customWidth="1"/>
    <col min="9469" max="9470" width="20.7109375" customWidth="1"/>
    <col min="9471" max="9471" width="11.28515625" customWidth="1"/>
    <col min="9472" max="9473" width="13.28515625" customWidth="1"/>
    <col min="9474" max="9475" width="18" customWidth="1"/>
    <col min="9476" max="9476" width="13.42578125" customWidth="1"/>
    <col min="9477" max="9478" width="20.5703125" customWidth="1"/>
    <col min="9479" max="9479" width="16.28515625" customWidth="1"/>
    <col min="9480" max="9480" width="16.7109375" customWidth="1"/>
    <col min="9722" max="9722" width="41" bestFit="1" customWidth="1"/>
    <col min="9723" max="9723" width="44.28515625" bestFit="1" customWidth="1"/>
    <col min="9724" max="9724" width="21.28515625" customWidth="1"/>
    <col min="9725" max="9726" width="20.7109375" customWidth="1"/>
    <col min="9727" max="9727" width="11.28515625" customWidth="1"/>
    <col min="9728" max="9729" width="13.28515625" customWidth="1"/>
    <col min="9730" max="9731" width="18" customWidth="1"/>
    <col min="9732" max="9732" width="13.42578125" customWidth="1"/>
    <col min="9733" max="9734" width="20.5703125" customWidth="1"/>
    <col min="9735" max="9735" width="16.28515625" customWidth="1"/>
    <col min="9736" max="9736" width="16.7109375" customWidth="1"/>
    <col min="9978" max="9978" width="41" bestFit="1" customWidth="1"/>
    <col min="9979" max="9979" width="44.28515625" bestFit="1" customWidth="1"/>
    <col min="9980" max="9980" width="21.28515625" customWidth="1"/>
    <col min="9981" max="9982" width="20.7109375" customWidth="1"/>
    <col min="9983" max="9983" width="11.28515625" customWidth="1"/>
    <col min="9984" max="9985" width="13.28515625" customWidth="1"/>
    <col min="9986" max="9987" width="18" customWidth="1"/>
    <col min="9988" max="9988" width="13.42578125" customWidth="1"/>
    <col min="9989" max="9990" width="20.5703125" customWidth="1"/>
    <col min="9991" max="9991" width="16.28515625" customWidth="1"/>
    <col min="9992" max="9992" width="16.7109375" customWidth="1"/>
    <col min="10234" max="10234" width="41" bestFit="1" customWidth="1"/>
    <col min="10235" max="10235" width="44.28515625" bestFit="1" customWidth="1"/>
    <col min="10236" max="10236" width="21.28515625" customWidth="1"/>
    <col min="10237" max="10238" width="20.7109375" customWidth="1"/>
    <col min="10239" max="10239" width="11.28515625" customWidth="1"/>
    <col min="10240" max="10241" width="13.28515625" customWidth="1"/>
    <col min="10242" max="10243" width="18" customWidth="1"/>
    <col min="10244" max="10244" width="13.42578125" customWidth="1"/>
    <col min="10245" max="10246" width="20.5703125" customWidth="1"/>
    <col min="10247" max="10247" width="16.28515625" customWidth="1"/>
    <col min="10248" max="10248" width="16.7109375" customWidth="1"/>
    <col min="10490" max="10490" width="41" bestFit="1" customWidth="1"/>
    <col min="10491" max="10491" width="44.28515625" bestFit="1" customWidth="1"/>
    <col min="10492" max="10492" width="21.28515625" customWidth="1"/>
    <col min="10493" max="10494" width="20.7109375" customWidth="1"/>
    <col min="10495" max="10495" width="11.28515625" customWidth="1"/>
    <col min="10496" max="10497" width="13.28515625" customWidth="1"/>
    <col min="10498" max="10499" width="18" customWidth="1"/>
    <col min="10500" max="10500" width="13.42578125" customWidth="1"/>
    <col min="10501" max="10502" width="20.5703125" customWidth="1"/>
    <col min="10503" max="10503" width="16.28515625" customWidth="1"/>
    <col min="10504" max="10504" width="16.7109375" customWidth="1"/>
    <col min="10746" max="10746" width="41" bestFit="1" customWidth="1"/>
    <col min="10747" max="10747" width="44.28515625" bestFit="1" customWidth="1"/>
    <col min="10748" max="10748" width="21.28515625" customWidth="1"/>
    <col min="10749" max="10750" width="20.7109375" customWidth="1"/>
    <col min="10751" max="10751" width="11.28515625" customWidth="1"/>
    <col min="10752" max="10753" width="13.28515625" customWidth="1"/>
    <col min="10754" max="10755" width="18" customWidth="1"/>
    <col min="10756" max="10756" width="13.42578125" customWidth="1"/>
    <col min="10757" max="10758" width="20.5703125" customWidth="1"/>
    <col min="10759" max="10759" width="16.28515625" customWidth="1"/>
    <col min="10760" max="10760" width="16.7109375" customWidth="1"/>
    <col min="11002" max="11002" width="41" bestFit="1" customWidth="1"/>
    <col min="11003" max="11003" width="44.28515625" bestFit="1" customWidth="1"/>
    <col min="11004" max="11004" width="21.28515625" customWidth="1"/>
    <col min="11005" max="11006" width="20.7109375" customWidth="1"/>
    <col min="11007" max="11007" width="11.28515625" customWidth="1"/>
    <col min="11008" max="11009" width="13.28515625" customWidth="1"/>
    <col min="11010" max="11011" width="18" customWidth="1"/>
    <col min="11012" max="11012" width="13.42578125" customWidth="1"/>
    <col min="11013" max="11014" width="20.5703125" customWidth="1"/>
    <col min="11015" max="11015" width="16.28515625" customWidth="1"/>
    <col min="11016" max="11016" width="16.7109375" customWidth="1"/>
    <col min="11258" max="11258" width="41" bestFit="1" customWidth="1"/>
    <col min="11259" max="11259" width="44.28515625" bestFit="1" customWidth="1"/>
    <col min="11260" max="11260" width="21.28515625" customWidth="1"/>
    <col min="11261" max="11262" width="20.7109375" customWidth="1"/>
    <col min="11263" max="11263" width="11.28515625" customWidth="1"/>
    <col min="11264" max="11265" width="13.28515625" customWidth="1"/>
    <col min="11266" max="11267" width="18" customWidth="1"/>
    <col min="11268" max="11268" width="13.42578125" customWidth="1"/>
    <col min="11269" max="11270" width="20.5703125" customWidth="1"/>
    <col min="11271" max="11271" width="16.28515625" customWidth="1"/>
    <col min="11272" max="11272" width="16.7109375" customWidth="1"/>
    <col min="11514" max="11514" width="41" bestFit="1" customWidth="1"/>
    <col min="11515" max="11515" width="44.28515625" bestFit="1" customWidth="1"/>
    <col min="11516" max="11516" width="21.28515625" customWidth="1"/>
    <col min="11517" max="11518" width="20.7109375" customWidth="1"/>
    <col min="11519" max="11519" width="11.28515625" customWidth="1"/>
    <col min="11520" max="11521" width="13.28515625" customWidth="1"/>
    <col min="11522" max="11523" width="18" customWidth="1"/>
    <col min="11524" max="11524" width="13.42578125" customWidth="1"/>
    <col min="11525" max="11526" width="20.5703125" customWidth="1"/>
    <col min="11527" max="11527" width="16.28515625" customWidth="1"/>
    <col min="11528" max="11528" width="16.7109375" customWidth="1"/>
    <col min="11770" max="11770" width="41" bestFit="1" customWidth="1"/>
    <col min="11771" max="11771" width="44.28515625" bestFit="1" customWidth="1"/>
    <col min="11772" max="11772" width="21.28515625" customWidth="1"/>
    <col min="11773" max="11774" width="20.7109375" customWidth="1"/>
    <col min="11775" max="11775" width="11.28515625" customWidth="1"/>
    <col min="11776" max="11777" width="13.28515625" customWidth="1"/>
    <col min="11778" max="11779" width="18" customWidth="1"/>
    <col min="11780" max="11780" width="13.42578125" customWidth="1"/>
    <col min="11781" max="11782" width="20.5703125" customWidth="1"/>
    <col min="11783" max="11783" width="16.28515625" customWidth="1"/>
    <col min="11784" max="11784" width="16.7109375" customWidth="1"/>
    <col min="12026" max="12026" width="41" bestFit="1" customWidth="1"/>
    <col min="12027" max="12027" width="44.28515625" bestFit="1" customWidth="1"/>
    <col min="12028" max="12028" width="21.28515625" customWidth="1"/>
    <col min="12029" max="12030" width="20.7109375" customWidth="1"/>
    <col min="12031" max="12031" width="11.28515625" customWidth="1"/>
    <col min="12032" max="12033" width="13.28515625" customWidth="1"/>
    <col min="12034" max="12035" width="18" customWidth="1"/>
    <col min="12036" max="12036" width="13.42578125" customWidth="1"/>
    <col min="12037" max="12038" width="20.5703125" customWidth="1"/>
    <col min="12039" max="12039" width="16.28515625" customWidth="1"/>
    <col min="12040" max="12040" width="16.7109375" customWidth="1"/>
    <col min="12282" max="12282" width="41" bestFit="1" customWidth="1"/>
    <col min="12283" max="12283" width="44.28515625" bestFit="1" customWidth="1"/>
    <col min="12284" max="12284" width="21.28515625" customWidth="1"/>
    <col min="12285" max="12286" width="20.7109375" customWidth="1"/>
    <col min="12287" max="12287" width="11.28515625" customWidth="1"/>
    <col min="12288" max="12289" width="13.28515625" customWidth="1"/>
    <col min="12290" max="12291" width="18" customWidth="1"/>
    <col min="12292" max="12292" width="13.42578125" customWidth="1"/>
    <col min="12293" max="12294" width="20.5703125" customWidth="1"/>
    <col min="12295" max="12295" width="16.28515625" customWidth="1"/>
    <col min="12296" max="12296" width="16.7109375" customWidth="1"/>
    <col min="12538" max="12538" width="41" bestFit="1" customWidth="1"/>
    <col min="12539" max="12539" width="44.28515625" bestFit="1" customWidth="1"/>
    <col min="12540" max="12540" width="21.28515625" customWidth="1"/>
    <col min="12541" max="12542" width="20.7109375" customWidth="1"/>
    <col min="12543" max="12543" width="11.28515625" customWidth="1"/>
    <col min="12544" max="12545" width="13.28515625" customWidth="1"/>
    <col min="12546" max="12547" width="18" customWidth="1"/>
    <col min="12548" max="12548" width="13.42578125" customWidth="1"/>
    <col min="12549" max="12550" width="20.5703125" customWidth="1"/>
    <col min="12551" max="12551" width="16.28515625" customWidth="1"/>
    <col min="12552" max="12552" width="16.7109375" customWidth="1"/>
    <col min="12794" max="12794" width="41" bestFit="1" customWidth="1"/>
    <col min="12795" max="12795" width="44.28515625" bestFit="1" customWidth="1"/>
    <col min="12796" max="12796" width="21.28515625" customWidth="1"/>
    <col min="12797" max="12798" width="20.7109375" customWidth="1"/>
    <col min="12799" max="12799" width="11.28515625" customWidth="1"/>
    <col min="12800" max="12801" width="13.28515625" customWidth="1"/>
    <col min="12802" max="12803" width="18" customWidth="1"/>
    <col min="12804" max="12804" width="13.42578125" customWidth="1"/>
    <col min="12805" max="12806" width="20.5703125" customWidth="1"/>
    <col min="12807" max="12807" width="16.28515625" customWidth="1"/>
    <col min="12808" max="12808" width="16.7109375" customWidth="1"/>
    <col min="13050" max="13050" width="41" bestFit="1" customWidth="1"/>
    <col min="13051" max="13051" width="44.28515625" bestFit="1" customWidth="1"/>
    <col min="13052" max="13052" width="21.28515625" customWidth="1"/>
    <col min="13053" max="13054" width="20.7109375" customWidth="1"/>
    <col min="13055" max="13055" width="11.28515625" customWidth="1"/>
    <col min="13056" max="13057" width="13.28515625" customWidth="1"/>
    <col min="13058" max="13059" width="18" customWidth="1"/>
    <col min="13060" max="13060" width="13.42578125" customWidth="1"/>
    <col min="13061" max="13062" width="20.5703125" customWidth="1"/>
    <col min="13063" max="13063" width="16.28515625" customWidth="1"/>
    <col min="13064" max="13064" width="16.7109375" customWidth="1"/>
    <col min="13306" max="13306" width="41" bestFit="1" customWidth="1"/>
    <col min="13307" max="13307" width="44.28515625" bestFit="1" customWidth="1"/>
    <col min="13308" max="13308" width="21.28515625" customWidth="1"/>
    <col min="13309" max="13310" width="20.7109375" customWidth="1"/>
    <col min="13311" max="13311" width="11.28515625" customWidth="1"/>
    <col min="13312" max="13313" width="13.28515625" customWidth="1"/>
    <col min="13314" max="13315" width="18" customWidth="1"/>
    <col min="13316" max="13316" width="13.42578125" customWidth="1"/>
    <col min="13317" max="13318" width="20.5703125" customWidth="1"/>
    <col min="13319" max="13319" width="16.28515625" customWidth="1"/>
    <col min="13320" max="13320" width="16.7109375" customWidth="1"/>
    <col min="13562" max="13562" width="41" bestFit="1" customWidth="1"/>
    <col min="13563" max="13563" width="44.28515625" bestFit="1" customWidth="1"/>
    <col min="13564" max="13564" width="21.28515625" customWidth="1"/>
    <col min="13565" max="13566" width="20.7109375" customWidth="1"/>
    <col min="13567" max="13567" width="11.28515625" customWidth="1"/>
    <col min="13568" max="13569" width="13.28515625" customWidth="1"/>
    <col min="13570" max="13571" width="18" customWidth="1"/>
    <col min="13572" max="13572" width="13.42578125" customWidth="1"/>
    <col min="13573" max="13574" width="20.5703125" customWidth="1"/>
    <col min="13575" max="13575" width="16.28515625" customWidth="1"/>
    <col min="13576" max="13576" width="16.7109375" customWidth="1"/>
    <col min="13818" max="13818" width="41" bestFit="1" customWidth="1"/>
    <col min="13819" max="13819" width="44.28515625" bestFit="1" customWidth="1"/>
    <col min="13820" max="13820" width="21.28515625" customWidth="1"/>
    <col min="13821" max="13822" width="20.7109375" customWidth="1"/>
    <col min="13823" max="13823" width="11.28515625" customWidth="1"/>
    <col min="13824" max="13825" width="13.28515625" customWidth="1"/>
    <col min="13826" max="13827" width="18" customWidth="1"/>
    <col min="13828" max="13828" width="13.42578125" customWidth="1"/>
    <col min="13829" max="13830" width="20.5703125" customWidth="1"/>
    <col min="13831" max="13831" width="16.28515625" customWidth="1"/>
    <col min="13832" max="13832" width="16.7109375" customWidth="1"/>
    <col min="14074" max="14074" width="41" bestFit="1" customWidth="1"/>
    <col min="14075" max="14075" width="44.28515625" bestFit="1" customWidth="1"/>
    <col min="14076" max="14076" width="21.28515625" customWidth="1"/>
    <col min="14077" max="14078" width="20.7109375" customWidth="1"/>
    <col min="14079" max="14079" width="11.28515625" customWidth="1"/>
    <col min="14080" max="14081" width="13.28515625" customWidth="1"/>
    <col min="14082" max="14083" width="18" customWidth="1"/>
    <col min="14084" max="14084" width="13.42578125" customWidth="1"/>
    <col min="14085" max="14086" width="20.5703125" customWidth="1"/>
    <col min="14087" max="14087" width="16.28515625" customWidth="1"/>
    <col min="14088" max="14088" width="16.7109375" customWidth="1"/>
    <col min="14330" max="14330" width="41" bestFit="1" customWidth="1"/>
    <col min="14331" max="14331" width="44.28515625" bestFit="1" customWidth="1"/>
    <col min="14332" max="14332" width="21.28515625" customWidth="1"/>
    <col min="14333" max="14334" width="20.7109375" customWidth="1"/>
    <col min="14335" max="14335" width="11.28515625" customWidth="1"/>
    <col min="14336" max="14337" width="13.28515625" customWidth="1"/>
    <col min="14338" max="14339" width="18" customWidth="1"/>
    <col min="14340" max="14340" width="13.42578125" customWidth="1"/>
    <col min="14341" max="14342" width="20.5703125" customWidth="1"/>
    <col min="14343" max="14343" width="16.28515625" customWidth="1"/>
    <col min="14344" max="14344" width="16.7109375" customWidth="1"/>
    <col min="14586" max="14586" width="41" bestFit="1" customWidth="1"/>
    <col min="14587" max="14587" width="44.28515625" bestFit="1" customWidth="1"/>
    <col min="14588" max="14588" width="21.28515625" customWidth="1"/>
    <col min="14589" max="14590" width="20.7109375" customWidth="1"/>
    <col min="14591" max="14591" width="11.28515625" customWidth="1"/>
    <col min="14592" max="14593" width="13.28515625" customWidth="1"/>
    <col min="14594" max="14595" width="18" customWidth="1"/>
    <col min="14596" max="14596" width="13.42578125" customWidth="1"/>
    <col min="14597" max="14598" width="20.5703125" customWidth="1"/>
    <col min="14599" max="14599" width="16.28515625" customWidth="1"/>
    <col min="14600" max="14600" width="16.7109375" customWidth="1"/>
    <col min="14842" max="14842" width="41" bestFit="1" customWidth="1"/>
    <col min="14843" max="14843" width="44.28515625" bestFit="1" customWidth="1"/>
    <col min="14844" max="14844" width="21.28515625" customWidth="1"/>
    <col min="14845" max="14846" width="20.7109375" customWidth="1"/>
    <col min="14847" max="14847" width="11.28515625" customWidth="1"/>
    <col min="14848" max="14849" width="13.28515625" customWidth="1"/>
    <col min="14850" max="14851" width="18" customWidth="1"/>
    <col min="14852" max="14852" width="13.42578125" customWidth="1"/>
    <col min="14853" max="14854" width="20.5703125" customWidth="1"/>
    <col min="14855" max="14855" width="16.28515625" customWidth="1"/>
    <col min="14856" max="14856" width="16.7109375" customWidth="1"/>
    <col min="15098" max="15098" width="41" bestFit="1" customWidth="1"/>
    <col min="15099" max="15099" width="44.28515625" bestFit="1" customWidth="1"/>
    <col min="15100" max="15100" width="21.28515625" customWidth="1"/>
    <col min="15101" max="15102" width="20.7109375" customWidth="1"/>
    <col min="15103" max="15103" width="11.28515625" customWidth="1"/>
    <col min="15104" max="15105" width="13.28515625" customWidth="1"/>
    <col min="15106" max="15107" width="18" customWidth="1"/>
    <col min="15108" max="15108" width="13.42578125" customWidth="1"/>
    <col min="15109" max="15110" width="20.5703125" customWidth="1"/>
    <col min="15111" max="15111" width="16.28515625" customWidth="1"/>
    <col min="15112" max="15112" width="16.7109375" customWidth="1"/>
    <col min="15354" max="15354" width="41" bestFit="1" customWidth="1"/>
    <col min="15355" max="15355" width="44.28515625" bestFit="1" customWidth="1"/>
    <col min="15356" max="15356" width="21.28515625" customWidth="1"/>
    <col min="15357" max="15358" width="20.7109375" customWidth="1"/>
    <col min="15359" max="15359" width="11.28515625" customWidth="1"/>
    <col min="15360" max="15361" width="13.28515625" customWidth="1"/>
    <col min="15362" max="15363" width="18" customWidth="1"/>
    <col min="15364" max="15364" width="13.42578125" customWidth="1"/>
    <col min="15365" max="15366" width="20.5703125" customWidth="1"/>
    <col min="15367" max="15367" width="16.28515625" customWidth="1"/>
    <col min="15368" max="15368" width="16.7109375" customWidth="1"/>
    <col min="15610" max="15610" width="41" bestFit="1" customWidth="1"/>
    <col min="15611" max="15611" width="44.28515625" bestFit="1" customWidth="1"/>
    <col min="15612" max="15612" width="21.28515625" customWidth="1"/>
    <col min="15613" max="15614" width="20.7109375" customWidth="1"/>
    <col min="15615" max="15615" width="11.28515625" customWidth="1"/>
    <col min="15616" max="15617" width="13.28515625" customWidth="1"/>
    <col min="15618" max="15619" width="18" customWidth="1"/>
    <col min="15620" max="15620" width="13.42578125" customWidth="1"/>
    <col min="15621" max="15622" width="20.5703125" customWidth="1"/>
    <col min="15623" max="15623" width="16.28515625" customWidth="1"/>
    <col min="15624" max="15624" width="16.7109375" customWidth="1"/>
    <col min="15866" max="15866" width="41" bestFit="1" customWidth="1"/>
    <col min="15867" max="15867" width="44.28515625" bestFit="1" customWidth="1"/>
    <col min="15868" max="15868" width="21.28515625" customWidth="1"/>
    <col min="15869" max="15870" width="20.7109375" customWidth="1"/>
    <col min="15871" max="15871" width="11.28515625" customWidth="1"/>
    <col min="15872" max="15873" width="13.28515625" customWidth="1"/>
    <col min="15874" max="15875" width="18" customWidth="1"/>
    <col min="15876" max="15876" width="13.42578125" customWidth="1"/>
    <col min="15877" max="15878" width="20.5703125" customWidth="1"/>
    <col min="15879" max="15879" width="16.28515625" customWidth="1"/>
    <col min="15880" max="15880" width="16.7109375" customWidth="1"/>
    <col min="16122" max="16122" width="41" bestFit="1" customWidth="1"/>
    <col min="16123" max="16123" width="44.28515625" bestFit="1" customWidth="1"/>
    <col min="16124" max="16124" width="21.28515625" customWidth="1"/>
    <col min="16125" max="16126" width="20.7109375" customWidth="1"/>
    <col min="16127" max="16127" width="11.28515625" customWidth="1"/>
    <col min="16128" max="16129" width="13.28515625" customWidth="1"/>
    <col min="16130" max="16131" width="18" customWidth="1"/>
    <col min="16132" max="16132" width="13.42578125" customWidth="1"/>
    <col min="16133" max="16134" width="20.5703125" customWidth="1"/>
    <col min="16135" max="16135" width="16.28515625" customWidth="1"/>
    <col min="16136" max="16136" width="16.7109375" customWidth="1"/>
  </cols>
  <sheetData>
    <row r="1" spans="1:13" s="471" customFormat="1" x14ac:dyDescent="0.2">
      <c r="A1" s="466"/>
      <c r="B1" s="467" t="s">
        <v>190</v>
      </c>
      <c r="C1" s="467">
        <v>2023</v>
      </c>
      <c r="D1" s="467"/>
      <c r="E1" s="467"/>
      <c r="F1" s="468"/>
      <c r="G1" s="468"/>
      <c r="H1" s="466"/>
      <c r="I1" s="469"/>
      <c r="J1" s="469"/>
      <c r="K1" s="470"/>
    </row>
    <row r="2" spans="1:13" s="471" customFormat="1" x14ac:dyDescent="0.2">
      <c r="A2" s="466"/>
      <c r="B2" s="467"/>
      <c r="C2" s="467"/>
      <c r="D2" s="467"/>
      <c r="E2" s="467"/>
      <c r="F2" s="468"/>
      <c r="G2" s="468"/>
      <c r="H2" s="466"/>
      <c r="I2" s="469"/>
      <c r="J2" s="469"/>
      <c r="K2" s="470"/>
    </row>
    <row r="3" spans="1:13" s="471" customFormat="1" x14ac:dyDescent="0.2">
      <c r="A3" s="466"/>
      <c r="B3" s="466"/>
      <c r="C3" s="468"/>
      <c r="D3" s="468"/>
      <c r="E3" s="468"/>
      <c r="F3" s="466"/>
      <c r="G3" s="466"/>
      <c r="H3" s="466"/>
      <c r="I3" s="469"/>
      <c r="J3" s="466"/>
      <c r="K3" s="470"/>
    </row>
    <row r="4" spans="1:13" s="473" customFormat="1" ht="72.599999999999994" customHeight="1" x14ac:dyDescent="0.2">
      <c r="A4" s="472" t="s">
        <v>13</v>
      </c>
      <c r="B4" s="472" t="s">
        <v>14</v>
      </c>
      <c r="C4" s="472" t="s">
        <v>191</v>
      </c>
      <c r="D4" s="472" t="s">
        <v>16</v>
      </c>
      <c r="E4" s="472" t="s">
        <v>17</v>
      </c>
      <c r="F4" s="472" t="s">
        <v>18</v>
      </c>
      <c r="G4" s="472" t="s">
        <v>19</v>
      </c>
      <c r="I4" s="474" t="s">
        <v>20</v>
      </c>
      <c r="J4" s="472" t="s">
        <v>21</v>
      </c>
      <c r="K4" s="475" t="s">
        <v>22</v>
      </c>
      <c r="L4" s="475" t="s">
        <v>23</v>
      </c>
      <c r="M4" s="475" t="s">
        <v>24</v>
      </c>
    </row>
    <row r="5" spans="1:13" s="471" customFormat="1" ht="14.65" customHeight="1" x14ac:dyDescent="0.2">
      <c r="A5" s="466"/>
      <c r="B5" s="468"/>
      <c r="C5" s="468"/>
      <c r="D5" s="476"/>
      <c r="E5" s="476"/>
      <c r="F5" s="477"/>
      <c r="G5" s="477"/>
      <c r="H5" s="466"/>
      <c r="I5" s="469"/>
      <c r="J5" s="469"/>
      <c r="K5" s="470"/>
      <c r="M5" s="521"/>
    </row>
    <row r="6" spans="1:13" s="471" customFormat="1" x14ac:dyDescent="0.2">
      <c r="A6" s="466" t="s">
        <v>192</v>
      </c>
      <c r="B6" s="468">
        <v>1890</v>
      </c>
      <c r="C6" s="476">
        <v>1998</v>
      </c>
      <c r="D6" s="476">
        <f>SUM(C1-C6)</f>
        <v>25</v>
      </c>
      <c r="E6" s="476"/>
      <c r="F6" s="468"/>
      <c r="G6" s="468">
        <v>3700</v>
      </c>
      <c r="H6" s="466"/>
      <c r="I6" s="479">
        <v>4188</v>
      </c>
      <c r="J6" s="479"/>
      <c r="K6" s="470"/>
      <c r="M6" s="522">
        <f>SUM(I6:L6)</f>
        <v>4188</v>
      </c>
    </row>
    <row r="7" spans="1:13" s="471" customFormat="1" x14ac:dyDescent="0.2">
      <c r="A7" s="466" t="s">
        <v>193</v>
      </c>
      <c r="B7" s="468" t="s">
        <v>194</v>
      </c>
      <c r="C7" s="476">
        <v>1992</v>
      </c>
      <c r="D7" s="476">
        <f>SUM(C1-C7)</f>
        <v>31</v>
      </c>
      <c r="E7" s="476"/>
      <c r="F7" s="468"/>
      <c r="G7" s="468">
        <v>6400</v>
      </c>
      <c r="H7" s="466"/>
      <c r="I7" s="479">
        <v>8661</v>
      </c>
      <c r="J7" s="479"/>
      <c r="K7" s="470"/>
      <c r="M7" s="522">
        <f t="shared" ref="M7:M29" si="0">SUM(I7:L7)</f>
        <v>8661</v>
      </c>
    </row>
    <row r="8" spans="1:13" s="471" customFormat="1" x14ac:dyDescent="0.2">
      <c r="A8" s="466" t="s">
        <v>195</v>
      </c>
      <c r="B8" s="468">
        <v>1952</v>
      </c>
      <c r="C8" s="476">
        <v>1994</v>
      </c>
      <c r="D8" s="476">
        <f>SUM(C1-C8)</f>
        <v>29</v>
      </c>
      <c r="E8" s="476"/>
      <c r="F8" s="468" t="s">
        <v>82</v>
      </c>
      <c r="G8" s="468"/>
      <c r="H8" s="466"/>
      <c r="I8" s="479">
        <v>72111</v>
      </c>
      <c r="J8" s="479"/>
      <c r="K8" s="470"/>
      <c r="M8" s="522">
        <f t="shared" si="0"/>
        <v>72111</v>
      </c>
    </row>
    <row r="9" spans="1:13" s="471" customFormat="1" x14ac:dyDescent="0.2">
      <c r="A9" s="466" t="s">
        <v>196</v>
      </c>
      <c r="B9" s="468">
        <v>1997</v>
      </c>
      <c r="C9" s="476">
        <v>1997</v>
      </c>
      <c r="D9" s="476">
        <f>SUM(C1-C9)</f>
        <v>26</v>
      </c>
      <c r="E9" s="476"/>
      <c r="F9" s="468"/>
      <c r="G9" s="468"/>
      <c r="H9" s="466"/>
      <c r="I9" s="479">
        <v>4200</v>
      </c>
      <c r="J9" s="479"/>
      <c r="K9" s="470"/>
      <c r="M9" s="522">
        <f t="shared" si="0"/>
        <v>4200</v>
      </c>
    </row>
    <row r="10" spans="1:13" s="471" customFormat="1" x14ac:dyDescent="0.2">
      <c r="A10" s="466" t="s">
        <v>197</v>
      </c>
      <c r="B10" s="468">
        <v>1953</v>
      </c>
      <c r="C10" s="476">
        <v>2006</v>
      </c>
      <c r="D10" s="476">
        <f>SUM(C1-C10)</f>
        <v>17</v>
      </c>
      <c r="E10" s="476"/>
      <c r="F10" s="468" t="s">
        <v>82</v>
      </c>
      <c r="G10" s="468"/>
      <c r="H10" s="480"/>
      <c r="I10" s="479">
        <v>160285</v>
      </c>
      <c r="J10" s="479"/>
      <c r="K10" s="470"/>
      <c r="M10" s="522">
        <f t="shared" si="0"/>
        <v>160285</v>
      </c>
    </row>
    <row r="11" spans="1:13" s="471" customFormat="1" x14ac:dyDescent="0.2">
      <c r="A11" s="466" t="s">
        <v>198</v>
      </c>
      <c r="B11" s="468">
        <v>2006</v>
      </c>
      <c r="C11" s="476">
        <v>2006</v>
      </c>
      <c r="D11" s="476">
        <f>SUM(C1-C11)</f>
        <v>17</v>
      </c>
      <c r="E11" s="476"/>
      <c r="F11" s="468" t="s">
        <v>82</v>
      </c>
      <c r="G11" s="468"/>
      <c r="H11" s="481"/>
      <c r="I11" s="479">
        <v>63314</v>
      </c>
      <c r="J11" s="479"/>
      <c r="K11" s="470"/>
      <c r="M11" s="522">
        <f t="shared" si="0"/>
        <v>63314</v>
      </c>
    </row>
    <row r="12" spans="1:13" s="471" customFormat="1" x14ac:dyDescent="0.2">
      <c r="A12" s="466" t="s">
        <v>199</v>
      </c>
      <c r="B12" s="468">
        <v>1960</v>
      </c>
      <c r="C12" s="476">
        <v>2008</v>
      </c>
      <c r="D12" s="476">
        <f>SUM(C1-C12)</f>
        <v>15</v>
      </c>
      <c r="E12" s="476"/>
      <c r="F12" s="468"/>
      <c r="G12" s="468"/>
      <c r="H12" s="466"/>
      <c r="I12" s="479">
        <v>46027</v>
      </c>
      <c r="J12" s="479"/>
      <c r="K12" s="470"/>
      <c r="M12" s="522">
        <f t="shared" si="0"/>
        <v>46027</v>
      </c>
    </row>
    <row r="13" spans="1:13" s="471" customFormat="1" x14ac:dyDescent="0.2">
      <c r="A13" s="466" t="s">
        <v>200</v>
      </c>
      <c r="B13" s="468">
        <v>1962</v>
      </c>
      <c r="C13" s="476">
        <v>2010</v>
      </c>
      <c r="D13" s="476">
        <f>SUM(C1-C13)</f>
        <v>13</v>
      </c>
      <c r="E13" s="476"/>
      <c r="F13" s="468"/>
      <c r="G13" s="468"/>
      <c r="H13" s="466"/>
      <c r="I13" s="479">
        <v>43590</v>
      </c>
      <c r="J13" s="479"/>
      <c r="K13" s="470"/>
      <c r="M13" s="522">
        <f t="shared" si="0"/>
        <v>43590</v>
      </c>
    </row>
    <row r="14" spans="1:13" s="471" customFormat="1" x14ac:dyDescent="0.2">
      <c r="A14" s="466" t="s">
        <v>201</v>
      </c>
      <c r="B14" s="468">
        <v>1959</v>
      </c>
      <c r="C14" s="476">
        <v>1994</v>
      </c>
      <c r="D14" s="476">
        <f>SUM(C1-C14)</f>
        <v>29</v>
      </c>
      <c r="E14" s="476"/>
      <c r="F14" s="468"/>
      <c r="G14" s="468"/>
      <c r="H14" s="466"/>
      <c r="I14" s="479">
        <v>42050</v>
      </c>
      <c r="J14" s="479"/>
      <c r="K14" s="470"/>
      <c r="M14" s="522">
        <f t="shared" si="0"/>
        <v>42050</v>
      </c>
    </row>
    <row r="15" spans="1:13" s="471" customFormat="1" x14ac:dyDescent="0.2">
      <c r="A15" s="466" t="s">
        <v>202</v>
      </c>
      <c r="B15" s="468">
        <v>1957</v>
      </c>
      <c r="C15" s="476">
        <v>1998</v>
      </c>
      <c r="D15" s="476">
        <f>SUM(C1-C15)</f>
        <v>25</v>
      </c>
      <c r="E15" s="476"/>
      <c r="F15" s="468" t="s">
        <v>203</v>
      </c>
      <c r="G15" s="468"/>
      <c r="H15" s="466"/>
      <c r="I15" s="482"/>
      <c r="J15" s="483"/>
      <c r="K15" s="479">
        <v>100293</v>
      </c>
      <c r="M15" s="522">
        <f t="shared" si="0"/>
        <v>100293</v>
      </c>
    </row>
    <row r="16" spans="1:13" s="471" customFormat="1" x14ac:dyDescent="0.2">
      <c r="A16" s="466" t="s">
        <v>204</v>
      </c>
      <c r="B16" s="468">
        <v>1964</v>
      </c>
      <c r="C16" s="476">
        <v>1998</v>
      </c>
      <c r="D16" s="476">
        <f>SUM(C1-C16)</f>
        <v>25</v>
      </c>
      <c r="E16" s="476"/>
      <c r="F16" s="468" t="s">
        <v>205</v>
      </c>
      <c r="G16" s="468"/>
      <c r="H16" s="466"/>
      <c r="I16" s="482"/>
      <c r="J16" s="483"/>
      <c r="K16" s="479">
        <v>57047</v>
      </c>
      <c r="M16" s="522">
        <f t="shared" si="0"/>
        <v>57047</v>
      </c>
    </row>
    <row r="17" spans="1:13" s="471" customFormat="1" x14ac:dyDescent="0.2">
      <c r="A17" s="466" t="s">
        <v>206</v>
      </c>
      <c r="B17" s="468">
        <v>1965</v>
      </c>
      <c r="C17" s="476">
        <v>2011</v>
      </c>
      <c r="D17" s="476">
        <f>SUM(C1-C17)</f>
        <v>12</v>
      </c>
      <c r="E17" s="476"/>
      <c r="F17" s="468" t="s">
        <v>207</v>
      </c>
      <c r="G17" s="468"/>
      <c r="H17" s="466"/>
      <c r="I17" s="482"/>
      <c r="J17" s="483"/>
      <c r="K17" s="479">
        <v>63828</v>
      </c>
      <c r="M17" s="522">
        <f t="shared" si="0"/>
        <v>63828</v>
      </c>
    </row>
    <row r="18" spans="1:13" s="471" customFormat="1" x14ac:dyDescent="0.2">
      <c r="A18" s="466" t="s">
        <v>208</v>
      </c>
      <c r="B18" s="468">
        <v>1967</v>
      </c>
      <c r="C18" s="476">
        <v>1995</v>
      </c>
      <c r="D18" s="476">
        <f>SUM(C1-C18)</f>
        <v>28</v>
      </c>
      <c r="E18" s="476"/>
      <c r="F18" s="468" t="s">
        <v>209</v>
      </c>
      <c r="G18" s="484">
        <v>36770</v>
      </c>
      <c r="H18" s="466"/>
      <c r="I18" s="482"/>
      <c r="J18" s="483"/>
      <c r="K18" s="479">
        <v>59266</v>
      </c>
      <c r="M18" s="522">
        <f t="shared" si="0"/>
        <v>59266</v>
      </c>
    </row>
    <row r="19" spans="1:13" s="471" customFormat="1" x14ac:dyDescent="0.2">
      <c r="A19" s="466" t="s">
        <v>210</v>
      </c>
      <c r="B19" s="468">
        <v>1967</v>
      </c>
      <c r="C19" s="476">
        <v>1998</v>
      </c>
      <c r="D19" s="476">
        <f>SUM(C1-C19)</f>
        <v>25</v>
      </c>
      <c r="E19" s="476"/>
      <c r="F19" s="468" t="s">
        <v>209</v>
      </c>
      <c r="G19" s="468"/>
      <c r="H19" s="466"/>
      <c r="I19" s="482"/>
      <c r="J19" s="483"/>
      <c r="K19" s="479">
        <v>59266</v>
      </c>
      <c r="M19" s="522">
        <f t="shared" si="0"/>
        <v>59266</v>
      </c>
    </row>
    <row r="20" spans="1:13" s="471" customFormat="1" x14ac:dyDescent="0.2">
      <c r="A20" s="466" t="s">
        <v>211</v>
      </c>
      <c r="B20" s="468">
        <v>1968</v>
      </c>
      <c r="C20" s="476">
        <v>2015</v>
      </c>
      <c r="D20" s="476">
        <f>SUM(C1-C20)</f>
        <v>8</v>
      </c>
      <c r="E20" s="476"/>
      <c r="F20" s="468"/>
      <c r="G20" s="468">
        <v>96143</v>
      </c>
      <c r="H20" s="480"/>
      <c r="I20" s="479">
        <v>113982</v>
      </c>
      <c r="J20" s="479"/>
      <c r="K20" s="470"/>
      <c r="M20" s="522">
        <f t="shared" si="0"/>
        <v>113982</v>
      </c>
    </row>
    <row r="21" spans="1:13" s="471" customFormat="1" x14ac:dyDescent="0.2">
      <c r="A21" s="466" t="s">
        <v>212</v>
      </c>
      <c r="B21" s="468">
        <v>2011</v>
      </c>
      <c r="C21" s="476">
        <v>2011</v>
      </c>
      <c r="D21" s="476">
        <f>SUM(C1-C21)</f>
        <v>12</v>
      </c>
      <c r="E21" s="476"/>
      <c r="F21" s="468"/>
      <c r="G21" s="468"/>
      <c r="H21" s="481"/>
      <c r="I21" s="479">
        <v>135430</v>
      </c>
      <c r="J21" s="479"/>
      <c r="K21" s="470"/>
      <c r="M21" s="522">
        <f t="shared" si="0"/>
        <v>135430</v>
      </c>
    </row>
    <row r="22" spans="1:13" s="471" customFormat="1" x14ac:dyDescent="0.2">
      <c r="A22" s="466" t="s">
        <v>213</v>
      </c>
      <c r="B22" s="468">
        <v>1967</v>
      </c>
      <c r="C22" s="476">
        <v>1993</v>
      </c>
      <c r="D22" s="476">
        <f>SUM(C1-C22)</f>
        <v>30</v>
      </c>
      <c r="E22" s="476"/>
      <c r="F22" s="468" t="s">
        <v>214</v>
      </c>
      <c r="G22" s="468"/>
      <c r="H22" s="466"/>
      <c r="I22" s="479">
        <v>53058</v>
      </c>
      <c r="J22" s="479"/>
      <c r="K22" s="470"/>
      <c r="M22" s="522">
        <f t="shared" si="0"/>
        <v>53058</v>
      </c>
    </row>
    <row r="23" spans="1:13" s="471" customFormat="1" x14ac:dyDescent="0.2">
      <c r="A23" s="466" t="s">
        <v>215</v>
      </c>
      <c r="B23" s="468">
        <v>1968</v>
      </c>
      <c r="C23" s="476">
        <v>1995</v>
      </c>
      <c r="D23" s="476">
        <f>SUM(C1-C23)</f>
        <v>28</v>
      </c>
      <c r="E23" s="476"/>
      <c r="F23" s="468"/>
      <c r="G23" s="468"/>
      <c r="H23" s="466"/>
      <c r="I23" s="482"/>
      <c r="J23" s="483"/>
      <c r="K23" s="479">
        <v>45569</v>
      </c>
      <c r="M23" s="522">
        <f t="shared" si="0"/>
        <v>45569</v>
      </c>
    </row>
    <row r="24" spans="1:13" s="471" customFormat="1" x14ac:dyDescent="0.2">
      <c r="A24" s="466" t="s">
        <v>216</v>
      </c>
      <c r="B24" s="468">
        <v>1969</v>
      </c>
      <c r="C24" s="476">
        <v>1998</v>
      </c>
      <c r="D24" s="476">
        <f>SUM(C1-C24)</f>
        <v>25</v>
      </c>
      <c r="E24" s="476"/>
      <c r="F24" s="468" t="s">
        <v>217</v>
      </c>
      <c r="G24" s="468"/>
      <c r="H24" s="466"/>
      <c r="I24" s="482"/>
      <c r="J24" s="483"/>
      <c r="K24" s="479">
        <v>48150</v>
      </c>
      <c r="M24" s="522">
        <f t="shared" si="0"/>
        <v>48150</v>
      </c>
    </row>
    <row r="25" spans="1:13" s="471" customFormat="1" x14ac:dyDescent="0.2">
      <c r="A25" s="466" t="s">
        <v>553</v>
      </c>
      <c r="B25" s="468">
        <v>1964</v>
      </c>
      <c r="C25" s="476">
        <v>1964</v>
      </c>
      <c r="D25" s="476">
        <f>SUM(C1-C25)</f>
        <v>59</v>
      </c>
      <c r="E25" s="476"/>
      <c r="F25" s="468"/>
      <c r="G25" s="468"/>
      <c r="H25" s="466"/>
      <c r="I25" s="479">
        <v>1000</v>
      </c>
      <c r="J25" s="479"/>
      <c r="K25" s="470"/>
      <c r="M25" s="522">
        <f t="shared" si="0"/>
        <v>1000</v>
      </c>
    </row>
    <row r="26" spans="1:13" s="471" customFormat="1" x14ac:dyDescent="0.2">
      <c r="A26" s="466" t="s">
        <v>218</v>
      </c>
      <c r="B26" s="468">
        <v>1970</v>
      </c>
      <c r="C26" s="476">
        <v>1970</v>
      </c>
      <c r="D26" s="476">
        <f>SUM(C1-C26)</f>
        <v>53</v>
      </c>
      <c r="E26" s="476"/>
      <c r="F26" s="468"/>
      <c r="G26" s="468">
        <v>9500</v>
      </c>
      <c r="H26" s="466"/>
      <c r="I26" s="479">
        <v>10874</v>
      </c>
      <c r="J26" s="479"/>
      <c r="K26" s="470"/>
      <c r="M26" s="522">
        <f t="shared" si="0"/>
        <v>10874</v>
      </c>
    </row>
    <row r="27" spans="1:13" s="471" customFormat="1" x14ac:dyDescent="0.2">
      <c r="A27" s="466" t="s">
        <v>219</v>
      </c>
      <c r="B27" s="468">
        <v>1972</v>
      </c>
      <c r="C27" s="476">
        <v>1996</v>
      </c>
      <c r="D27" s="476">
        <f>SUM(C1-C27)</f>
        <v>27</v>
      </c>
      <c r="E27" s="476"/>
      <c r="F27" s="468" t="s">
        <v>82</v>
      </c>
      <c r="G27" s="468"/>
      <c r="H27" s="466"/>
      <c r="I27" s="479">
        <v>145998</v>
      </c>
      <c r="J27" s="479"/>
      <c r="K27" s="470"/>
      <c r="M27" s="522">
        <f t="shared" si="0"/>
        <v>145998</v>
      </c>
    </row>
    <row r="28" spans="1:13" s="471" customFormat="1" x14ac:dyDescent="0.2">
      <c r="A28" s="466" t="s">
        <v>220</v>
      </c>
      <c r="B28" s="468">
        <v>1982</v>
      </c>
      <c r="C28" s="476">
        <v>1982</v>
      </c>
      <c r="D28" s="476">
        <f>SUM(C1-C28)</f>
        <v>41</v>
      </c>
      <c r="E28" s="476"/>
      <c r="F28" s="468"/>
      <c r="G28" s="468">
        <v>109338</v>
      </c>
      <c r="H28" s="466"/>
      <c r="I28" s="479">
        <v>130062</v>
      </c>
      <c r="J28" s="479"/>
      <c r="K28" s="470"/>
      <c r="M28" s="522">
        <f t="shared" si="0"/>
        <v>130062</v>
      </c>
    </row>
    <row r="29" spans="1:13" s="471" customFormat="1" x14ac:dyDescent="0.2">
      <c r="A29" s="466" t="s">
        <v>221</v>
      </c>
      <c r="B29" s="468">
        <v>1982</v>
      </c>
      <c r="C29" s="476">
        <v>2011</v>
      </c>
      <c r="D29" s="476">
        <f>SUM(C1-C29)</f>
        <v>12</v>
      </c>
      <c r="E29" s="476"/>
      <c r="F29" s="468" t="s">
        <v>222</v>
      </c>
      <c r="G29" s="484">
        <v>46514</v>
      </c>
      <c r="H29" s="466"/>
      <c r="I29" s="482"/>
      <c r="J29" s="483"/>
      <c r="K29" s="479">
        <v>67157</v>
      </c>
      <c r="M29" s="522">
        <f t="shared" si="0"/>
        <v>67157</v>
      </c>
    </row>
    <row r="30" spans="1:13" s="471" customFormat="1" x14ac:dyDescent="0.2">
      <c r="A30" s="466" t="s">
        <v>554</v>
      </c>
      <c r="B30" s="468">
        <v>2000</v>
      </c>
      <c r="C30" s="476">
        <v>2000</v>
      </c>
      <c r="D30" s="476">
        <f>SUM(C1-C30)</f>
        <v>23</v>
      </c>
      <c r="E30" s="476"/>
      <c r="F30" s="468"/>
      <c r="G30" s="484"/>
      <c r="H30" s="466"/>
      <c r="I30" s="479">
        <v>4961</v>
      </c>
      <c r="J30" s="479"/>
      <c r="K30" s="470"/>
      <c r="M30" s="522">
        <f t="shared" ref="M30:M53" si="1">SUM(I30:L30)</f>
        <v>4961</v>
      </c>
    </row>
    <row r="31" spans="1:13" s="471" customFormat="1" x14ac:dyDescent="0.2">
      <c r="A31" s="466" t="s">
        <v>223</v>
      </c>
      <c r="B31" s="468">
        <v>2006</v>
      </c>
      <c r="C31" s="476">
        <v>2006</v>
      </c>
      <c r="D31" s="476">
        <f>SUM(C1-C31)</f>
        <v>17</v>
      </c>
      <c r="E31" s="476"/>
      <c r="F31" s="468"/>
      <c r="G31" s="484"/>
      <c r="H31" s="466"/>
      <c r="I31" s="479">
        <v>12000</v>
      </c>
      <c r="J31" s="479"/>
      <c r="K31" s="470"/>
      <c r="M31" s="522">
        <f t="shared" si="1"/>
        <v>12000</v>
      </c>
    </row>
    <row r="32" spans="1:13" s="471" customFormat="1" x14ac:dyDescent="0.2">
      <c r="A32" s="466" t="s">
        <v>224</v>
      </c>
      <c r="B32" s="468" t="s">
        <v>225</v>
      </c>
      <c r="C32" s="476">
        <v>1986</v>
      </c>
      <c r="D32" s="476">
        <f>SUM(C1-C32)</f>
        <v>37</v>
      </c>
      <c r="E32" s="476"/>
      <c r="F32" s="468" t="s">
        <v>226</v>
      </c>
      <c r="G32" s="468">
        <v>132000</v>
      </c>
      <c r="H32" s="466"/>
      <c r="I32" s="482"/>
      <c r="J32" s="483"/>
      <c r="K32" s="479">
        <v>152517</v>
      </c>
      <c r="M32" s="522">
        <f t="shared" si="1"/>
        <v>152517</v>
      </c>
    </row>
    <row r="33" spans="1:13" s="471" customFormat="1" x14ac:dyDescent="0.2">
      <c r="A33" s="466" t="s">
        <v>227</v>
      </c>
      <c r="B33" s="468" t="s">
        <v>228</v>
      </c>
      <c r="C33" s="476">
        <v>2004</v>
      </c>
      <c r="D33" s="476">
        <f>SUM(C1-C33)</f>
        <v>19</v>
      </c>
      <c r="E33" s="476"/>
      <c r="F33" s="468" t="s">
        <v>229</v>
      </c>
      <c r="G33" s="468"/>
      <c r="H33" s="466"/>
      <c r="I33" s="482"/>
      <c r="J33" s="483"/>
      <c r="K33" s="479">
        <v>9165</v>
      </c>
      <c r="M33" s="522">
        <f t="shared" si="1"/>
        <v>9165</v>
      </c>
    </row>
    <row r="34" spans="1:13" s="471" customFormat="1" x14ac:dyDescent="0.2">
      <c r="A34" s="466" t="s">
        <v>230</v>
      </c>
      <c r="B34" s="468" t="s">
        <v>228</v>
      </c>
      <c r="C34" s="476">
        <v>2004</v>
      </c>
      <c r="D34" s="476">
        <f>SUM(C1-C34)</f>
        <v>19</v>
      </c>
      <c r="E34" s="476"/>
      <c r="F34" s="468"/>
      <c r="G34" s="468"/>
      <c r="H34" s="466"/>
      <c r="I34" s="482"/>
      <c r="J34" s="483"/>
      <c r="K34" s="479">
        <v>9165</v>
      </c>
      <c r="M34" s="522">
        <f t="shared" si="1"/>
        <v>9165</v>
      </c>
    </row>
    <row r="35" spans="1:13" s="471" customFormat="1" x14ac:dyDescent="0.2">
      <c r="A35" s="466" t="s">
        <v>231</v>
      </c>
      <c r="B35" s="468" t="s">
        <v>228</v>
      </c>
      <c r="C35" s="476">
        <v>2004</v>
      </c>
      <c r="D35" s="476">
        <f>SUM(C1-C35)</f>
        <v>19</v>
      </c>
      <c r="E35" s="476"/>
      <c r="F35" s="468"/>
      <c r="G35" s="468"/>
      <c r="H35" s="466"/>
      <c r="I35" s="482"/>
      <c r="J35" s="483"/>
      <c r="K35" s="479">
        <v>9165</v>
      </c>
      <c r="M35" s="522">
        <f t="shared" si="1"/>
        <v>9165</v>
      </c>
    </row>
    <row r="36" spans="1:13" s="471" customFormat="1" x14ac:dyDescent="0.2">
      <c r="A36" s="466" t="s">
        <v>232</v>
      </c>
      <c r="B36" s="468" t="s">
        <v>228</v>
      </c>
      <c r="C36" s="476">
        <v>2004</v>
      </c>
      <c r="D36" s="476">
        <f>SUM(C1-C36)</f>
        <v>19</v>
      </c>
      <c r="E36" s="476"/>
      <c r="F36" s="468"/>
      <c r="G36" s="468"/>
      <c r="H36" s="466"/>
      <c r="I36" s="482"/>
      <c r="J36" s="483"/>
      <c r="K36" s="479">
        <v>9165</v>
      </c>
      <c r="M36" s="522">
        <f t="shared" si="1"/>
        <v>9165</v>
      </c>
    </row>
    <row r="37" spans="1:13" s="471" customFormat="1" x14ac:dyDescent="0.2">
      <c r="A37" s="466" t="s">
        <v>233</v>
      </c>
      <c r="B37" s="468">
        <v>1973</v>
      </c>
      <c r="C37" s="476">
        <v>1998</v>
      </c>
      <c r="D37" s="476">
        <f>SUM(C1-C37)</f>
        <v>25</v>
      </c>
      <c r="E37" s="476"/>
      <c r="F37" s="468"/>
      <c r="G37" s="468"/>
      <c r="H37" s="466"/>
      <c r="I37" s="479">
        <v>49614</v>
      </c>
      <c r="J37" s="479"/>
      <c r="K37" s="470"/>
      <c r="M37" s="522">
        <f t="shared" si="1"/>
        <v>49614</v>
      </c>
    </row>
    <row r="38" spans="1:13" s="471" customFormat="1" ht="16.899999999999999" customHeight="1" x14ac:dyDescent="0.2">
      <c r="A38" s="466" t="s">
        <v>234</v>
      </c>
      <c r="B38" s="468">
        <v>198909</v>
      </c>
      <c r="C38" s="476">
        <v>1989</v>
      </c>
      <c r="D38" s="476">
        <f>SUM(C1-C38)</f>
        <v>34</v>
      </c>
      <c r="E38" s="476"/>
      <c r="F38" s="468" t="s">
        <v>82</v>
      </c>
      <c r="G38" s="468"/>
      <c r="H38" s="466"/>
      <c r="I38" s="479">
        <v>1980</v>
      </c>
      <c r="J38" s="479"/>
      <c r="K38" s="470"/>
      <c r="M38" s="522">
        <f t="shared" si="1"/>
        <v>1980</v>
      </c>
    </row>
    <row r="39" spans="1:13" s="471" customFormat="1" x14ac:dyDescent="0.2">
      <c r="A39" s="466" t="s">
        <v>555</v>
      </c>
      <c r="B39" s="468" t="s">
        <v>235</v>
      </c>
      <c r="C39" s="476">
        <v>1997</v>
      </c>
      <c r="D39" s="476">
        <f>SUM(C1-C39)</f>
        <v>26</v>
      </c>
      <c r="E39" s="476"/>
      <c r="F39" s="468"/>
      <c r="G39" s="484">
        <v>2921</v>
      </c>
      <c r="H39" s="466"/>
      <c r="I39" s="479">
        <v>6299</v>
      </c>
      <c r="J39" s="479"/>
      <c r="K39" s="470"/>
      <c r="M39" s="522">
        <f t="shared" si="1"/>
        <v>6299</v>
      </c>
    </row>
    <row r="40" spans="1:13" s="490" customFormat="1" x14ac:dyDescent="0.2">
      <c r="A40" s="485" t="s">
        <v>236</v>
      </c>
      <c r="B40" s="486">
        <v>1994</v>
      </c>
      <c r="C40" s="487">
        <v>1994</v>
      </c>
      <c r="D40" s="476">
        <f>SUM(C1-C40)</f>
        <v>29</v>
      </c>
      <c r="E40" s="487"/>
      <c r="F40" s="486"/>
      <c r="G40" s="486"/>
      <c r="H40" s="485"/>
      <c r="I40" s="488">
        <v>48806</v>
      </c>
      <c r="J40" s="488"/>
      <c r="K40" s="489"/>
      <c r="M40" s="522">
        <f t="shared" si="1"/>
        <v>48806</v>
      </c>
    </row>
    <row r="41" spans="1:13" s="490" customFormat="1" x14ac:dyDescent="0.2">
      <c r="A41" s="485" t="s">
        <v>556</v>
      </c>
      <c r="B41" s="486">
        <v>2000</v>
      </c>
      <c r="C41" s="487">
        <v>2000</v>
      </c>
      <c r="D41" s="476">
        <f>SUM(C1-C41)</f>
        <v>23</v>
      </c>
      <c r="E41" s="487"/>
      <c r="F41" s="486"/>
      <c r="G41" s="486"/>
      <c r="H41" s="485"/>
      <c r="I41" s="488">
        <v>44609</v>
      </c>
      <c r="J41" s="488"/>
      <c r="K41" s="489"/>
      <c r="M41" s="522">
        <f t="shared" si="1"/>
        <v>44609</v>
      </c>
    </row>
    <row r="42" spans="1:13" s="490" customFormat="1" x14ac:dyDescent="0.2">
      <c r="A42" s="485" t="s">
        <v>314</v>
      </c>
      <c r="B42" s="486">
        <v>2000</v>
      </c>
      <c r="C42" s="487">
        <v>2000</v>
      </c>
      <c r="D42" s="476">
        <f>SUM(C1-C42)</f>
        <v>23</v>
      </c>
      <c r="E42" s="487"/>
      <c r="F42" s="486"/>
      <c r="G42" s="486"/>
      <c r="H42" s="485"/>
      <c r="I42" s="488">
        <v>9855</v>
      </c>
      <c r="J42" s="488"/>
      <c r="K42" s="489"/>
      <c r="M42" s="522">
        <f t="shared" si="1"/>
        <v>9855</v>
      </c>
    </row>
    <row r="43" spans="1:13" s="471" customFormat="1" x14ac:dyDescent="0.2">
      <c r="A43" s="466" t="s">
        <v>237</v>
      </c>
      <c r="B43" s="468">
        <v>2000</v>
      </c>
      <c r="C43" s="476">
        <v>2000</v>
      </c>
      <c r="D43" s="476">
        <f>SUM(C1-C43)</f>
        <v>23</v>
      </c>
      <c r="E43" s="476"/>
      <c r="F43" s="468" t="s">
        <v>238</v>
      </c>
      <c r="G43" s="468"/>
      <c r="H43" s="481"/>
      <c r="I43" s="479"/>
      <c r="J43" s="479">
        <v>193605</v>
      </c>
      <c r="K43" s="470"/>
      <c r="M43" s="522"/>
    </row>
    <row r="44" spans="1:13" s="471" customFormat="1" x14ac:dyDescent="0.2">
      <c r="A44" s="466" t="s">
        <v>239</v>
      </c>
      <c r="B44" s="468">
        <v>2006</v>
      </c>
      <c r="C44" s="476">
        <v>2006</v>
      </c>
      <c r="D44" s="476">
        <f>SUM(C1-C44)</f>
        <v>17</v>
      </c>
      <c r="E44" s="476"/>
      <c r="F44" s="468"/>
      <c r="G44" s="468"/>
      <c r="H44" s="466"/>
      <c r="I44" s="482"/>
      <c r="J44" s="483"/>
      <c r="K44" s="480">
        <v>129607</v>
      </c>
      <c r="M44" s="522">
        <f t="shared" si="1"/>
        <v>129607</v>
      </c>
    </row>
    <row r="45" spans="1:13" s="490" customFormat="1" x14ac:dyDescent="0.2">
      <c r="A45" s="485" t="s">
        <v>310</v>
      </c>
      <c r="B45" s="486">
        <v>2004</v>
      </c>
      <c r="C45" s="487">
        <v>2004</v>
      </c>
      <c r="D45" s="476">
        <f>SUM(C1-C45)</f>
        <v>19</v>
      </c>
      <c r="E45" s="487"/>
      <c r="F45" s="486"/>
      <c r="G45" s="491"/>
      <c r="H45" s="485"/>
      <c r="I45" s="488">
        <v>16580</v>
      </c>
      <c r="J45" s="492"/>
      <c r="K45" s="489"/>
      <c r="M45" s="522">
        <f t="shared" si="1"/>
        <v>16580</v>
      </c>
    </row>
    <row r="46" spans="1:13" s="471" customFormat="1" x14ac:dyDescent="0.2">
      <c r="A46" s="466" t="s">
        <v>240</v>
      </c>
      <c r="B46" s="468" t="s">
        <v>241</v>
      </c>
      <c r="C46" s="476">
        <v>2002</v>
      </c>
      <c r="D46" s="476">
        <f>SUM(C1-C46)</f>
        <v>21</v>
      </c>
      <c r="E46" s="476"/>
      <c r="F46" s="468"/>
      <c r="G46" s="493">
        <v>1456</v>
      </c>
      <c r="H46" s="466"/>
      <c r="I46" s="494">
        <v>1456</v>
      </c>
      <c r="J46" s="469"/>
      <c r="K46" s="470"/>
      <c r="M46" s="522">
        <f t="shared" si="1"/>
        <v>1456</v>
      </c>
    </row>
    <row r="47" spans="1:13" s="471" customFormat="1" x14ac:dyDescent="0.2">
      <c r="A47" s="466" t="s">
        <v>242</v>
      </c>
      <c r="B47" s="468" t="s">
        <v>243</v>
      </c>
      <c r="C47" s="476">
        <v>2002</v>
      </c>
      <c r="D47" s="476">
        <f>SUM(C1-C47)</f>
        <v>21</v>
      </c>
      <c r="E47" s="476"/>
      <c r="F47" s="468"/>
      <c r="G47" s="493">
        <v>1988</v>
      </c>
      <c r="H47" s="466"/>
      <c r="I47" s="494">
        <v>1988</v>
      </c>
      <c r="J47" s="469"/>
      <c r="K47" s="470"/>
      <c r="M47" s="522">
        <f t="shared" si="1"/>
        <v>1988</v>
      </c>
    </row>
    <row r="48" spans="1:13" s="471" customFormat="1" x14ac:dyDescent="0.2">
      <c r="A48" s="466" t="s">
        <v>244</v>
      </c>
      <c r="B48" s="468" t="s">
        <v>245</v>
      </c>
      <c r="C48" s="476">
        <v>2002</v>
      </c>
      <c r="D48" s="476">
        <f>SUM(C1-C48)</f>
        <v>21</v>
      </c>
      <c r="E48" s="476"/>
      <c r="F48" s="468"/>
      <c r="G48" s="493">
        <v>3640</v>
      </c>
      <c r="H48" s="466"/>
      <c r="I48" s="494">
        <v>3640</v>
      </c>
      <c r="J48" s="469"/>
      <c r="K48" s="470"/>
      <c r="M48" s="522">
        <f t="shared" si="1"/>
        <v>3640</v>
      </c>
    </row>
    <row r="49" spans="1:13" s="471" customFormat="1" x14ac:dyDescent="0.2">
      <c r="A49" s="466" t="s">
        <v>246</v>
      </c>
      <c r="B49" s="468" t="s">
        <v>247</v>
      </c>
      <c r="C49" s="476">
        <v>2002</v>
      </c>
      <c r="D49" s="476">
        <f>SUM(C1-C49)</f>
        <v>21</v>
      </c>
      <c r="E49" s="476"/>
      <c r="F49" s="468"/>
      <c r="G49" s="493">
        <v>2352</v>
      </c>
      <c r="H49" s="466"/>
      <c r="I49" s="494">
        <v>2352</v>
      </c>
      <c r="J49" s="469"/>
      <c r="K49" s="470"/>
      <c r="M49" s="522">
        <f t="shared" si="1"/>
        <v>2352</v>
      </c>
    </row>
    <row r="50" spans="1:13" s="471" customFormat="1" x14ac:dyDescent="0.2">
      <c r="A50" s="466" t="s">
        <v>248</v>
      </c>
      <c r="B50" s="468" t="s">
        <v>249</v>
      </c>
      <c r="C50" s="476">
        <v>2002</v>
      </c>
      <c r="D50" s="476">
        <f>SUM(C1-C50)</f>
        <v>21</v>
      </c>
      <c r="E50" s="476"/>
      <c r="F50" s="468"/>
      <c r="G50" s="493">
        <v>1200</v>
      </c>
      <c r="H50" s="466"/>
      <c r="I50" s="494">
        <v>1200</v>
      </c>
      <c r="J50" s="469"/>
      <c r="K50" s="470"/>
      <c r="M50" s="522">
        <f t="shared" si="1"/>
        <v>1200</v>
      </c>
    </row>
    <row r="51" spans="1:13" s="471" customFormat="1" x14ac:dyDescent="0.2">
      <c r="A51" s="466" t="s">
        <v>250</v>
      </c>
      <c r="B51" s="468" t="s">
        <v>251</v>
      </c>
      <c r="C51" s="476">
        <v>2002</v>
      </c>
      <c r="D51" s="476">
        <f>SUM(C1-C51)</f>
        <v>21</v>
      </c>
      <c r="E51" s="476"/>
      <c r="F51" s="468"/>
      <c r="G51" s="493">
        <v>1788</v>
      </c>
      <c r="H51" s="466"/>
      <c r="I51" s="494">
        <v>1788</v>
      </c>
      <c r="J51" s="469"/>
      <c r="K51" s="470"/>
      <c r="M51" s="522">
        <f t="shared" si="1"/>
        <v>1788</v>
      </c>
    </row>
    <row r="52" spans="1:13" s="471" customFormat="1" x14ac:dyDescent="0.2">
      <c r="A52" s="466" t="s">
        <v>252</v>
      </c>
      <c r="B52" s="468" t="s">
        <v>253</v>
      </c>
      <c r="C52" s="476">
        <v>2002</v>
      </c>
      <c r="D52" s="476">
        <f>SUM(C1-C52)</f>
        <v>21</v>
      </c>
      <c r="E52" s="487"/>
      <c r="F52" s="468"/>
      <c r="G52" s="493">
        <v>1512</v>
      </c>
      <c r="H52" s="466"/>
      <c r="I52" s="494">
        <v>1512</v>
      </c>
      <c r="J52" s="469"/>
      <c r="K52" s="470"/>
      <c r="M52" s="522">
        <f t="shared" si="1"/>
        <v>1512</v>
      </c>
    </row>
    <row r="53" spans="1:13" s="490" customFormat="1" ht="12" customHeight="1" x14ac:dyDescent="0.2">
      <c r="A53" s="485" t="s">
        <v>254</v>
      </c>
      <c r="B53" s="486">
        <v>2004</v>
      </c>
      <c r="C53" s="487">
        <v>2004</v>
      </c>
      <c r="D53" s="476">
        <f>SUM(C1-C53)</f>
        <v>19</v>
      </c>
      <c r="E53" s="487"/>
      <c r="F53" s="486" t="s">
        <v>255</v>
      </c>
      <c r="G53" s="486"/>
      <c r="H53" s="492">
        <v>61627</v>
      </c>
      <c r="I53" s="495"/>
      <c r="K53" s="492">
        <v>112722</v>
      </c>
      <c r="M53" s="522">
        <f t="shared" si="1"/>
        <v>112722</v>
      </c>
    </row>
    <row r="54" spans="1:13" s="490" customFormat="1" x14ac:dyDescent="0.2">
      <c r="A54" s="485" t="s">
        <v>256</v>
      </c>
      <c r="B54" s="486">
        <v>2004</v>
      </c>
      <c r="C54" s="487">
        <v>2004</v>
      </c>
      <c r="D54" s="476">
        <f>SUM(C1-C54)</f>
        <v>19</v>
      </c>
      <c r="E54" s="487"/>
      <c r="F54" s="486" t="s">
        <v>257</v>
      </c>
      <c r="G54" s="486"/>
      <c r="H54" s="492">
        <v>99000</v>
      </c>
      <c r="I54" s="488"/>
      <c r="J54" s="492">
        <v>148098</v>
      </c>
      <c r="K54" s="489"/>
      <c r="M54" s="522"/>
    </row>
    <row r="55" spans="1:13" s="490" customFormat="1" ht="14.65" customHeight="1" x14ac:dyDescent="0.2">
      <c r="A55" s="485" t="s">
        <v>258</v>
      </c>
      <c r="B55" s="486">
        <v>2013</v>
      </c>
      <c r="C55" s="487">
        <v>2013</v>
      </c>
      <c r="D55" s="476">
        <f>SUM(C1-C55)</f>
        <v>10</v>
      </c>
      <c r="E55" s="487"/>
      <c r="F55" s="486" t="s">
        <v>259</v>
      </c>
      <c r="G55" s="486"/>
      <c r="H55" s="496"/>
      <c r="I55" s="495"/>
      <c r="L55" s="492">
        <v>399552</v>
      </c>
      <c r="M55" s="522"/>
    </row>
    <row r="56" spans="1:13" s="490" customFormat="1" x14ac:dyDescent="0.2">
      <c r="A56" s="485" t="s">
        <v>260</v>
      </c>
      <c r="B56" s="486">
        <v>2005</v>
      </c>
      <c r="C56" s="487">
        <v>2005</v>
      </c>
      <c r="D56" s="476">
        <f>SUM(C1-C56)</f>
        <v>18</v>
      </c>
      <c r="E56" s="487"/>
      <c r="F56" s="486"/>
      <c r="G56" s="486"/>
      <c r="H56" s="497">
        <v>3643</v>
      </c>
      <c r="I56" s="488">
        <v>5004</v>
      </c>
      <c r="J56" s="492"/>
      <c r="K56" s="489"/>
      <c r="M56" s="522">
        <f t="shared" ref="M56:M60" si="2">SUM(I56:L56)</f>
        <v>5004</v>
      </c>
    </row>
    <row r="57" spans="1:13" s="471" customFormat="1" x14ac:dyDescent="0.2">
      <c r="A57" s="466" t="s">
        <v>557</v>
      </c>
      <c r="B57" s="468">
        <v>1970</v>
      </c>
      <c r="C57" s="476">
        <v>2002</v>
      </c>
      <c r="D57" s="476">
        <f>SUM(C1-C57)</f>
        <v>21</v>
      </c>
      <c r="E57" s="487"/>
      <c r="F57" s="468"/>
      <c r="G57" s="468"/>
      <c r="H57" s="481"/>
      <c r="I57" s="479">
        <v>13690</v>
      </c>
      <c r="J57" s="480"/>
      <c r="K57" s="470"/>
      <c r="M57" s="522">
        <f t="shared" si="2"/>
        <v>13690</v>
      </c>
    </row>
    <row r="58" spans="1:13" s="490" customFormat="1" x14ac:dyDescent="0.2">
      <c r="A58" s="485" t="s">
        <v>261</v>
      </c>
      <c r="B58" s="486">
        <v>2017</v>
      </c>
      <c r="C58" s="487">
        <v>2017</v>
      </c>
      <c r="D58" s="476">
        <f>SUM(C1-C58)</f>
        <v>6</v>
      </c>
      <c r="E58" s="487"/>
      <c r="F58" s="486"/>
      <c r="G58" s="486"/>
      <c r="H58" s="496"/>
      <c r="I58" s="488">
        <v>92627</v>
      </c>
      <c r="J58" s="492"/>
      <c r="K58" s="489"/>
      <c r="M58" s="522">
        <f t="shared" si="2"/>
        <v>92627</v>
      </c>
    </row>
    <row r="59" spans="1:13" s="471" customFormat="1" x14ac:dyDescent="0.2">
      <c r="A59" s="466" t="s">
        <v>262</v>
      </c>
      <c r="B59" s="468">
        <v>2021</v>
      </c>
      <c r="C59" s="468">
        <v>2021</v>
      </c>
      <c r="D59" s="476">
        <f>SUM(C1-C59)</f>
        <v>2</v>
      </c>
      <c r="E59" s="470"/>
      <c r="F59" s="468"/>
      <c r="G59" s="468"/>
      <c r="H59" s="481"/>
      <c r="I59" s="479">
        <v>68000</v>
      </c>
      <c r="J59" s="480"/>
      <c r="K59" s="470"/>
      <c r="M59" s="522">
        <f t="shared" si="2"/>
        <v>68000</v>
      </c>
    </row>
    <row r="60" spans="1:13" s="471" customFormat="1" x14ac:dyDescent="0.2">
      <c r="A60" s="466" t="s">
        <v>263</v>
      </c>
      <c r="B60" s="468">
        <v>2023</v>
      </c>
      <c r="C60" s="468">
        <v>2023</v>
      </c>
      <c r="D60" s="476">
        <f>SUM(C1-C60)</f>
        <v>0</v>
      </c>
      <c r="E60" s="470"/>
      <c r="F60" s="498"/>
      <c r="G60" s="498">
        <v>64000</v>
      </c>
      <c r="H60" s="499"/>
      <c r="I60" s="500">
        <v>94000</v>
      </c>
      <c r="J60" s="501"/>
      <c r="K60" s="502"/>
      <c r="M60" s="522">
        <f t="shared" si="2"/>
        <v>94000</v>
      </c>
    </row>
    <row r="61" spans="1:13" s="471" customFormat="1" x14ac:dyDescent="0.2">
      <c r="A61" s="466"/>
      <c r="B61" s="468"/>
      <c r="C61" s="468"/>
      <c r="D61" s="468"/>
      <c r="E61" s="468"/>
      <c r="F61" s="468"/>
      <c r="G61" s="468"/>
      <c r="H61" s="481"/>
      <c r="I61" s="479"/>
      <c r="J61" s="480"/>
      <c r="K61" s="470"/>
      <c r="M61" s="478"/>
    </row>
    <row r="62" spans="1:13" s="471" customFormat="1" x14ac:dyDescent="0.2">
      <c r="A62" s="503"/>
      <c r="B62" s="504"/>
      <c r="C62" s="504"/>
      <c r="D62" s="504"/>
      <c r="E62" s="504"/>
      <c r="F62" s="504"/>
      <c r="G62" s="504"/>
      <c r="H62" s="503"/>
      <c r="I62" s="505">
        <f t="shared" ref="I62:M62" si="3">SUM(I5:I61)</f>
        <v>1516791</v>
      </c>
      <c r="J62" s="505">
        <f t="shared" si="3"/>
        <v>341703</v>
      </c>
      <c r="K62" s="505">
        <f t="shared" si="3"/>
        <v>932082</v>
      </c>
      <c r="L62" s="505">
        <f t="shared" si="3"/>
        <v>399552</v>
      </c>
      <c r="M62" s="505">
        <f t="shared" si="3"/>
        <v>2448873</v>
      </c>
    </row>
    <row r="63" spans="1:13" s="471" customFormat="1" x14ac:dyDescent="0.2">
      <c r="C63" s="476"/>
      <c r="D63" s="470"/>
      <c r="E63" s="476"/>
      <c r="I63" s="482"/>
      <c r="J63" s="483"/>
      <c r="K63" s="470"/>
    </row>
    <row r="64" spans="1:13" s="471" customFormat="1" x14ac:dyDescent="0.2">
      <c r="C64" s="476"/>
      <c r="D64" s="470"/>
      <c r="E64" s="476"/>
      <c r="I64" s="482"/>
      <c r="J64" s="483"/>
      <c r="K64" s="470"/>
    </row>
    <row r="65" spans="3:11" s="471" customFormat="1" x14ac:dyDescent="0.2">
      <c r="C65" s="476"/>
      <c r="D65" s="470"/>
      <c r="E65" s="476"/>
      <c r="I65" s="482"/>
      <c r="J65" s="483"/>
      <c r="K65" s="470"/>
    </row>
    <row r="66" spans="3:11" s="471" customFormat="1" x14ac:dyDescent="0.2">
      <c r="C66" s="476"/>
      <c r="D66" s="476"/>
      <c r="E66" s="476"/>
      <c r="I66" s="506"/>
      <c r="J66" s="507"/>
      <c r="K66" s="470"/>
    </row>
    <row r="67" spans="3:11" s="471" customFormat="1" x14ac:dyDescent="0.2">
      <c r="C67" s="476"/>
      <c r="D67" s="476"/>
      <c r="E67" s="476"/>
      <c r="I67" s="506"/>
      <c r="J67" s="507"/>
      <c r="K67" s="470"/>
    </row>
    <row r="68" spans="3:11" s="471" customFormat="1" x14ac:dyDescent="0.2">
      <c r="C68" s="476"/>
      <c r="D68" s="476"/>
      <c r="E68" s="476"/>
      <c r="I68" s="506"/>
      <c r="J68" s="507"/>
      <c r="K68" s="470"/>
    </row>
    <row r="69" spans="3:11" s="471" customFormat="1" x14ac:dyDescent="0.2">
      <c r="C69" s="476"/>
      <c r="D69" s="476"/>
      <c r="E69" s="476"/>
      <c r="I69" s="506"/>
      <c r="J69" s="507"/>
      <c r="K69" s="470"/>
    </row>
    <row r="70" spans="3:11" s="471" customFormat="1" x14ac:dyDescent="0.2">
      <c r="C70" s="476"/>
      <c r="D70" s="476"/>
      <c r="E70" s="476"/>
      <c r="I70" s="506"/>
      <c r="J70" s="507"/>
      <c r="K70" s="470"/>
    </row>
  </sheetData>
  <pageMargins left="0.7" right="0.7" top="0.75" bottom="0.75" header="0.3" footer="0.3"/>
  <pageSetup paperSize="17" scale="58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388F-385F-4A8C-9C3B-4DFCB78FE76F}">
  <sheetPr>
    <pageSetUpPr fitToPage="1"/>
  </sheetPr>
  <dimension ref="A1:L52"/>
  <sheetViews>
    <sheetView zoomScale="66" zoomScaleNormal="66" workbookViewId="0">
      <selection activeCell="Q22" sqref="Q22"/>
    </sheetView>
  </sheetViews>
  <sheetFormatPr defaultRowHeight="12.75" x14ac:dyDescent="0.2"/>
  <cols>
    <col min="1" max="1" width="41" bestFit="1" customWidth="1"/>
    <col min="2" max="2" width="43.28515625" customWidth="1"/>
    <col min="3" max="3" width="20.7109375" style="195" customWidth="1"/>
    <col min="4" max="4" width="13.7109375" style="195" customWidth="1"/>
    <col min="5" max="5" width="15.5703125" customWidth="1"/>
    <col min="6" max="6" width="12.28515625" customWidth="1"/>
    <col min="7" max="7" width="10.28515625" customWidth="1"/>
    <col min="8" max="8" width="20.28515625" style="195" customWidth="1"/>
    <col min="9" max="9" width="17" style="195" customWidth="1"/>
    <col min="10" max="10" width="22.28515625" customWidth="1"/>
    <col min="11" max="11" width="18" customWidth="1"/>
    <col min="12" max="12" width="16" customWidth="1"/>
    <col min="252" max="252" width="41" bestFit="1" customWidth="1"/>
    <col min="253" max="253" width="43.28515625" bestFit="1" customWidth="1"/>
    <col min="254" max="254" width="20.7109375" customWidth="1"/>
    <col min="255" max="255" width="13.7109375" customWidth="1"/>
    <col min="256" max="256" width="15.5703125" customWidth="1"/>
    <col min="257" max="257" width="12.28515625" customWidth="1"/>
    <col min="258" max="258" width="10.28515625" customWidth="1"/>
    <col min="259" max="259" width="20.28515625" customWidth="1"/>
    <col min="260" max="260" width="17" customWidth="1"/>
    <col min="261" max="261" width="22.28515625" customWidth="1"/>
    <col min="262" max="263" width="16" customWidth="1"/>
    <col min="264" max="264" width="18.7109375" customWidth="1"/>
    <col min="265" max="265" width="14.28515625" customWidth="1"/>
    <col min="508" max="508" width="41" bestFit="1" customWidth="1"/>
    <col min="509" max="509" width="43.28515625" bestFit="1" customWidth="1"/>
    <col min="510" max="510" width="20.7109375" customWidth="1"/>
    <col min="511" max="511" width="13.7109375" customWidth="1"/>
    <col min="512" max="512" width="15.5703125" customWidth="1"/>
    <col min="513" max="513" width="12.28515625" customWidth="1"/>
    <col min="514" max="514" width="10.28515625" customWidth="1"/>
    <col min="515" max="515" width="20.28515625" customWidth="1"/>
    <col min="516" max="516" width="17" customWidth="1"/>
    <col min="517" max="517" width="22.28515625" customWidth="1"/>
    <col min="518" max="519" width="16" customWidth="1"/>
    <col min="520" max="520" width="18.7109375" customWidth="1"/>
    <col min="521" max="521" width="14.28515625" customWidth="1"/>
    <col min="764" max="764" width="41" bestFit="1" customWidth="1"/>
    <col min="765" max="765" width="43.28515625" bestFit="1" customWidth="1"/>
    <col min="766" max="766" width="20.7109375" customWidth="1"/>
    <col min="767" max="767" width="13.7109375" customWidth="1"/>
    <col min="768" max="768" width="15.5703125" customWidth="1"/>
    <col min="769" max="769" width="12.28515625" customWidth="1"/>
    <col min="770" max="770" width="10.28515625" customWidth="1"/>
    <col min="771" max="771" width="20.28515625" customWidth="1"/>
    <col min="772" max="772" width="17" customWidth="1"/>
    <col min="773" max="773" width="22.28515625" customWidth="1"/>
    <col min="774" max="775" width="16" customWidth="1"/>
    <col min="776" max="776" width="18.7109375" customWidth="1"/>
    <col min="777" max="777" width="14.28515625" customWidth="1"/>
    <col min="1020" max="1020" width="41" bestFit="1" customWidth="1"/>
    <col min="1021" max="1021" width="43.28515625" bestFit="1" customWidth="1"/>
    <col min="1022" max="1022" width="20.7109375" customWidth="1"/>
    <col min="1023" max="1023" width="13.7109375" customWidth="1"/>
    <col min="1024" max="1024" width="15.5703125" customWidth="1"/>
    <col min="1025" max="1025" width="12.28515625" customWidth="1"/>
    <col min="1026" max="1026" width="10.28515625" customWidth="1"/>
    <col min="1027" max="1027" width="20.28515625" customWidth="1"/>
    <col min="1028" max="1028" width="17" customWidth="1"/>
    <col min="1029" max="1029" width="22.28515625" customWidth="1"/>
    <col min="1030" max="1031" width="16" customWidth="1"/>
    <col min="1032" max="1032" width="18.7109375" customWidth="1"/>
    <col min="1033" max="1033" width="14.28515625" customWidth="1"/>
    <col min="1276" max="1276" width="41" bestFit="1" customWidth="1"/>
    <col min="1277" max="1277" width="43.28515625" bestFit="1" customWidth="1"/>
    <col min="1278" max="1278" width="20.7109375" customWidth="1"/>
    <col min="1279" max="1279" width="13.7109375" customWidth="1"/>
    <col min="1280" max="1280" width="15.5703125" customWidth="1"/>
    <col min="1281" max="1281" width="12.28515625" customWidth="1"/>
    <col min="1282" max="1282" width="10.28515625" customWidth="1"/>
    <col min="1283" max="1283" width="20.28515625" customWidth="1"/>
    <col min="1284" max="1284" width="17" customWidth="1"/>
    <col min="1285" max="1285" width="22.28515625" customWidth="1"/>
    <col min="1286" max="1287" width="16" customWidth="1"/>
    <col min="1288" max="1288" width="18.7109375" customWidth="1"/>
    <col min="1289" max="1289" width="14.28515625" customWidth="1"/>
    <col min="1532" max="1532" width="41" bestFit="1" customWidth="1"/>
    <col min="1533" max="1533" width="43.28515625" bestFit="1" customWidth="1"/>
    <col min="1534" max="1534" width="20.7109375" customWidth="1"/>
    <col min="1535" max="1535" width="13.7109375" customWidth="1"/>
    <col min="1536" max="1536" width="15.5703125" customWidth="1"/>
    <col min="1537" max="1537" width="12.28515625" customWidth="1"/>
    <col min="1538" max="1538" width="10.28515625" customWidth="1"/>
    <col min="1539" max="1539" width="20.28515625" customWidth="1"/>
    <col min="1540" max="1540" width="17" customWidth="1"/>
    <col min="1541" max="1541" width="22.28515625" customWidth="1"/>
    <col min="1542" max="1543" width="16" customWidth="1"/>
    <col min="1544" max="1544" width="18.7109375" customWidth="1"/>
    <col min="1545" max="1545" width="14.28515625" customWidth="1"/>
    <col min="1788" max="1788" width="41" bestFit="1" customWidth="1"/>
    <col min="1789" max="1789" width="43.28515625" bestFit="1" customWidth="1"/>
    <col min="1790" max="1790" width="20.7109375" customWidth="1"/>
    <col min="1791" max="1791" width="13.7109375" customWidth="1"/>
    <col min="1792" max="1792" width="15.5703125" customWidth="1"/>
    <col min="1793" max="1793" width="12.28515625" customWidth="1"/>
    <col min="1794" max="1794" width="10.28515625" customWidth="1"/>
    <col min="1795" max="1795" width="20.28515625" customWidth="1"/>
    <col min="1796" max="1796" width="17" customWidth="1"/>
    <col min="1797" max="1797" width="22.28515625" customWidth="1"/>
    <col min="1798" max="1799" width="16" customWidth="1"/>
    <col min="1800" max="1800" width="18.7109375" customWidth="1"/>
    <col min="1801" max="1801" width="14.28515625" customWidth="1"/>
    <col min="2044" max="2044" width="41" bestFit="1" customWidth="1"/>
    <col min="2045" max="2045" width="43.28515625" bestFit="1" customWidth="1"/>
    <col min="2046" max="2046" width="20.7109375" customWidth="1"/>
    <col min="2047" max="2047" width="13.7109375" customWidth="1"/>
    <col min="2048" max="2048" width="15.5703125" customWidth="1"/>
    <col min="2049" max="2049" width="12.28515625" customWidth="1"/>
    <col min="2050" max="2050" width="10.28515625" customWidth="1"/>
    <col min="2051" max="2051" width="20.28515625" customWidth="1"/>
    <col min="2052" max="2052" width="17" customWidth="1"/>
    <col min="2053" max="2053" width="22.28515625" customWidth="1"/>
    <col min="2054" max="2055" width="16" customWidth="1"/>
    <col min="2056" max="2056" width="18.7109375" customWidth="1"/>
    <col min="2057" max="2057" width="14.28515625" customWidth="1"/>
    <col min="2300" max="2300" width="41" bestFit="1" customWidth="1"/>
    <col min="2301" max="2301" width="43.28515625" bestFit="1" customWidth="1"/>
    <col min="2302" max="2302" width="20.7109375" customWidth="1"/>
    <col min="2303" max="2303" width="13.7109375" customWidth="1"/>
    <col min="2304" max="2304" width="15.5703125" customWidth="1"/>
    <col min="2305" max="2305" width="12.28515625" customWidth="1"/>
    <col min="2306" max="2306" width="10.28515625" customWidth="1"/>
    <col min="2307" max="2307" width="20.28515625" customWidth="1"/>
    <col min="2308" max="2308" width="17" customWidth="1"/>
    <col min="2309" max="2309" width="22.28515625" customWidth="1"/>
    <col min="2310" max="2311" width="16" customWidth="1"/>
    <col min="2312" max="2312" width="18.7109375" customWidth="1"/>
    <col min="2313" max="2313" width="14.28515625" customWidth="1"/>
    <col min="2556" max="2556" width="41" bestFit="1" customWidth="1"/>
    <col min="2557" max="2557" width="43.28515625" bestFit="1" customWidth="1"/>
    <col min="2558" max="2558" width="20.7109375" customWidth="1"/>
    <col min="2559" max="2559" width="13.7109375" customWidth="1"/>
    <col min="2560" max="2560" width="15.5703125" customWidth="1"/>
    <col min="2561" max="2561" width="12.28515625" customWidth="1"/>
    <col min="2562" max="2562" width="10.28515625" customWidth="1"/>
    <col min="2563" max="2563" width="20.28515625" customWidth="1"/>
    <col min="2564" max="2564" width="17" customWidth="1"/>
    <col min="2565" max="2565" width="22.28515625" customWidth="1"/>
    <col min="2566" max="2567" width="16" customWidth="1"/>
    <col min="2568" max="2568" width="18.7109375" customWidth="1"/>
    <col min="2569" max="2569" width="14.28515625" customWidth="1"/>
    <col min="2812" max="2812" width="41" bestFit="1" customWidth="1"/>
    <col min="2813" max="2813" width="43.28515625" bestFit="1" customWidth="1"/>
    <col min="2814" max="2814" width="20.7109375" customWidth="1"/>
    <col min="2815" max="2815" width="13.7109375" customWidth="1"/>
    <col min="2816" max="2816" width="15.5703125" customWidth="1"/>
    <col min="2817" max="2817" width="12.28515625" customWidth="1"/>
    <col min="2818" max="2818" width="10.28515625" customWidth="1"/>
    <col min="2819" max="2819" width="20.28515625" customWidth="1"/>
    <col min="2820" max="2820" width="17" customWidth="1"/>
    <col min="2821" max="2821" width="22.28515625" customWidth="1"/>
    <col min="2822" max="2823" width="16" customWidth="1"/>
    <col min="2824" max="2824" width="18.7109375" customWidth="1"/>
    <col min="2825" max="2825" width="14.28515625" customWidth="1"/>
    <col min="3068" max="3068" width="41" bestFit="1" customWidth="1"/>
    <col min="3069" max="3069" width="43.28515625" bestFit="1" customWidth="1"/>
    <col min="3070" max="3070" width="20.7109375" customWidth="1"/>
    <col min="3071" max="3071" width="13.7109375" customWidth="1"/>
    <col min="3072" max="3072" width="15.5703125" customWidth="1"/>
    <col min="3073" max="3073" width="12.28515625" customWidth="1"/>
    <col min="3074" max="3074" width="10.28515625" customWidth="1"/>
    <col min="3075" max="3075" width="20.28515625" customWidth="1"/>
    <col min="3076" max="3076" width="17" customWidth="1"/>
    <col min="3077" max="3077" width="22.28515625" customWidth="1"/>
    <col min="3078" max="3079" width="16" customWidth="1"/>
    <col min="3080" max="3080" width="18.7109375" customWidth="1"/>
    <col min="3081" max="3081" width="14.28515625" customWidth="1"/>
    <col min="3324" max="3324" width="41" bestFit="1" customWidth="1"/>
    <col min="3325" max="3325" width="43.28515625" bestFit="1" customWidth="1"/>
    <col min="3326" max="3326" width="20.7109375" customWidth="1"/>
    <col min="3327" max="3327" width="13.7109375" customWidth="1"/>
    <col min="3328" max="3328" width="15.5703125" customWidth="1"/>
    <col min="3329" max="3329" width="12.28515625" customWidth="1"/>
    <col min="3330" max="3330" width="10.28515625" customWidth="1"/>
    <col min="3331" max="3331" width="20.28515625" customWidth="1"/>
    <col min="3332" max="3332" width="17" customWidth="1"/>
    <col min="3333" max="3333" width="22.28515625" customWidth="1"/>
    <col min="3334" max="3335" width="16" customWidth="1"/>
    <col min="3336" max="3336" width="18.7109375" customWidth="1"/>
    <col min="3337" max="3337" width="14.28515625" customWidth="1"/>
    <col min="3580" max="3580" width="41" bestFit="1" customWidth="1"/>
    <col min="3581" max="3581" width="43.28515625" bestFit="1" customWidth="1"/>
    <col min="3582" max="3582" width="20.7109375" customWidth="1"/>
    <col min="3583" max="3583" width="13.7109375" customWidth="1"/>
    <col min="3584" max="3584" width="15.5703125" customWidth="1"/>
    <col min="3585" max="3585" width="12.28515625" customWidth="1"/>
    <col min="3586" max="3586" width="10.28515625" customWidth="1"/>
    <col min="3587" max="3587" width="20.28515625" customWidth="1"/>
    <col min="3588" max="3588" width="17" customWidth="1"/>
    <col min="3589" max="3589" width="22.28515625" customWidth="1"/>
    <col min="3590" max="3591" width="16" customWidth="1"/>
    <col min="3592" max="3592" width="18.7109375" customWidth="1"/>
    <col min="3593" max="3593" width="14.28515625" customWidth="1"/>
    <col min="3836" max="3836" width="41" bestFit="1" customWidth="1"/>
    <col min="3837" max="3837" width="43.28515625" bestFit="1" customWidth="1"/>
    <col min="3838" max="3838" width="20.7109375" customWidth="1"/>
    <col min="3839" max="3839" width="13.7109375" customWidth="1"/>
    <col min="3840" max="3840" width="15.5703125" customWidth="1"/>
    <col min="3841" max="3841" width="12.28515625" customWidth="1"/>
    <col min="3842" max="3842" width="10.28515625" customWidth="1"/>
    <col min="3843" max="3843" width="20.28515625" customWidth="1"/>
    <col min="3844" max="3844" width="17" customWidth="1"/>
    <col min="3845" max="3845" width="22.28515625" customWidth="1"/>
    <col min="3846" max="3847" width="16" customWidth="1"/>
    <col min="3848" max="3848" width="18.7109375" customWidth="1"/>
    <col min="3849" max="3849" width="14.28515625" customWidth="1"/>
    <col min="4092" max="4092" width="41" bestFit="1" customWidth="1"/>
    <col min="4093" max="4093" width="43.28515625" bestFit="1" customWidth="1"/>
    <col min="4094" max="4094" width="20.7109375" customWidth="1"/>
    <col min="4095" max="4095" width="13.7109375" customWidth="1"/>
    <col min="4096" max="4096" width="15.5703125" customWidth="1"/>
    <col min="4097" max="4097" width="12.28515625" customWidth="1"/>
    <col min="4098" max="4098" width="10.28515625" customWidth="1"/>
    <col min="4099" max="4099" width="20.28515625" customWidth="1"/>
    <col min="4100" max="4100" width="17" customWidth="1"/>
    <col min="4101" max="4101" width="22.28515625" customWidth="1"/>
    <col min="4102" max="4103" width="16" customWidth="1"/>
    <col min="4104" max="4104" width="18.7109375" customWidth="1"/>
    <col min="4105" max="4105" width="14.28515625" customWidth="1"/>
    <col min="4348" max="4348" width="41" bestFit="1" customWidth="1"/>
    <col min="4349" max="4349" width="43.28515625" bestFit="1" customWidth="1"/>
    <col min="4350" max="4350" width="20.7109375" customWidth="1"/>
    <col min="4351" max="4351" width="13.7109375" customWidth="1"/>
    <col min="4352" max="4352" width="15.5703125" customWidth="1"/>
    <col min="4353" max="4353" width="12.28515625" customWidth="1"/>
    <col min="4354" max="4354" width="10.28515625" customWidth="1"/>
    <col min="4355" max="4355" width="20.28515625" customWidth="1"/>
    <col min="4356" max="4356" width="17" customWidth="1"/>
    <col min="4357" max="4357" width="22.28515625" customWidth="1"/>
    <col min="4358" max="4359" width="16" customWidth="1"/>
    <col min="4360" max="4360" width="18.7109375" customWidth="1"/>
    <col min="4361" max="4361" width="14.28515625" customWidth="1"/>
    <col min="4604" max="4604" width="41" bestFit="1" customWidth="1"/>
    <col min="4605" max="4605" width="43.28515625" bestFit="1" customWidth="1"/>
    <col min="4606" max="4606" width="20.7109375" customWidth="1"/>
    <col min="4607" max="4607" width="13.7109375" customWidth="1"/>
    <col min="4608" max="4608" width="15.5703125" customWidth="1"/>
    <col min="4609" max="4609" width="12.28515625" customWidth="1"/>
    <col min="4610" max="4610" width="10.28515625" customWidth="1"/>
    <col min="4611" max="4611" width="20.28515625" customWidth="1"/>
    <col min="4612" max="4612" width="17" customWidth="1"/>
    <col min="4613" max="4613" width="22.28515625" customWidth="1"/>
    <col min="4614" max="4615" width="16" customWidth="1"/>
    <col min="4616" max="4616" width="18.7109375" customWidth="1"/>
    <col min="4617" max="4617" width="14.28515625" customWidth="1"/>
    <col min="4860" max="4860" width="41" bestFit="1" customWidth="1"/>
    <col min="4861" max="4861" width="43.28515625" bestFit="1" customWidth="1"/>
    <col min="4862" max="4862" width="20.7109375" customWidth="1"/>
    <col min="4863" max="4863" width="13.7109375" customWidth="1"/>
    <col min="4864" max="4864" width="15.5703125" customWidth="1"/>
    <col min="4865" max="4865" width="12.28515625" customWidth="1"/>
    <col min="4866" max="4866" width="10.28515625" customWidth="1"/>
    <col min="4867" max="4867" width="20.28515625" customWidth="1"/>
    <col min="4868" max="4868" width="17" customWidth="1"/>
    <col min="4869" max="4869" width="22.28515625" customWidth="1"/>
    <col min="4870" max="4871" width="16" customWidth="1"/>
    <col min="4872" max="4872" width="18.7109375" customWidth="1"/>
    <col min="4873" max="4873" width="14.28515625" customWidth="1"/>
    <col min="5116" max="5116" width="41" bestFit="1" customWidth="1"/>
    <col min="5117" max="5117" width="43.28515625" bestFit="1" customWidth="1"/>
    <col min="5118" max="5118" width="20.7109375" customWidth="1"/>
    <col min="5119" max="5119" width="13.7109375" customWidth="1"/>
    <col min="5120" max="5120" width="15.5703125" customWidth="1"/>
    <col min="5121" max="5121" width="12.28515625" customWidth="1"/>
    <col min="5122" max="5122" width="10.28515625" customWidth="1"/>
    <col min="5123" max="5123" width="20.28515625" customWidth="1"/>
    <col min="5124" max="5124" width="17" customWidth="1"/>
    <col min="5125" max="5125" width="22.28515625" customWidth="1"/>
    <col min="5126" max="5127" width="16" customWidth="1"/>
    <col min="5128" max="5128" width="18.7109375" customWidth="1"/>
    <col min="5129" max="5129" width="14.28515625" customWidth="1"/>
    <col min="5372" max="5372" width="41" bestFit="1" customWidth="1"/>
    <col min="5373" max="5373" width="43.28515625" bestFit="1" customWidth="1"/>
    <col min="5374" max="5374" width="20.7109375" customWidth="1"/>
    <col min="5375" max="5375" width="13.7109375" customWidth="1"/>
    <col min="5376" max="5376" width="15.5703125" customWidth="1"/>
    <col min="5377" max="5377" width="12.28515625" customWidth="1"/>
    <col min="5378" max="5378" width="10.28515625" customWidth="1"/>
    <col min="5379" max="5379" width="20.28515625" customWidth="1"/>
    <col min="5380" max="5380" width="17" customWidth="1"/>
    <col min="5381" max="5381" width="22.28515625" customWidth="1"/>
    <col min="5382" max="5383" width="16" customWidth="1"/>
    <col min="5384" max="5384" width="18.7109375" customWidth="1"/>
    <col min="5385" max="5385" width="14.28515625" customWidth="1"/>
    <col min="5628" max="5628" width="41" bestFit="1" customWidth="1"/>
    <col min="5629" max="5629" width="43.28515625" bestFit="1" customWidth="1"/>
    <col min="5630" max="5630" width="20.7109375" customWidth="1"/>
    <col min="5631" max="5631" width="13.7109375" customWidth="1"/>
    <col min="5632" max="5632" width="15.5703125" customWidth="1"/>
    <col min="5633" max="5633" width="12.28515625" customWidth="1"/>
    <col min="5634" max="5634" width="10.28515625" customWidth="1"/>
    <col min="5635" max="5635" width="20.28515625" customWidth="1"/>
    <col min="5636" max="5636" width="17" customWidth="1"/>
    <col min="5637" max="5637" width="22.28515625" customWidth="1"/>
    <col min="5638" max="5639" width="16" customWidth="1"/>
    <col min="5640" max="5640" width="18.7109375" customWidth="1"/>
    <col min="5641" max="5641" width="14.28515625" customWidth="1"/>
    <col min="5884" max="5884" width="41" bestFit="1" customWidth="1"/>
    <col min="5885" max="5885" width="43.28515625" bestFit="1" customWidth="1"/>
    <col min="5886" max="5886" width="20.7109375" customWidth="1"/>
    <col min="5887" max="5887" width="13.7109375" customWidth="1"/>
    <col min="5888" max="5888" width="15.5703125" customWidth="1"/>
    <col min="5889" max="5889" width="12.28515625" customWidth="1"/>
    <col min="5890" max="5890" width="10.28515625" customWidth="1"/>
    <col min="5891" max="5891" width="20.28515625" customWidth="1"/>
    <col min="5892" max="5892" width="17" customWidth="1"/>
    <col min="5893" max="5893" width="22.28515625" customWidth="1"/>
    <col min="5894" max="5895" width="16" customWidth="1"/>
    <col min="5896" max="5896" width="18.7109375" customWidth="1"/>
    <col min="5897" max="5897" width="14.28515625" customWidth="1"/>
    <col min="6140" max="6140" width="41" bestFit="1" customWidth="1"/>
    <col min="6141" max="6141" width="43.28515625" bestFit="1" customWidth="1"/>
    <col min="6142" max="6142" width="20.7109375" customWidth="1"/>
    <col min="6143" max="6143" width="13.7109375" customWidth="1"/>
    <col min="6144" max="6144" width="15.5703125" customWidth="1"/>
    <col min="6145" max="6145" width="12.28515625" customWidth="1"/>
    <col min="6146" max="6146" width="10.28515625" customWidth="1"/>
    <col min="6147" max="6147" width="20.28515625" customWidth="1"/>
    <col min="6148" max="6148" width="17" customWidth="1"/>
    <col min="6149" max="6149" width="22.28515625" customWidth="1"/>
    <col min="6150" max="6151" width="16" customWidth="1"/>
    <col min="6152" max="6152" width="18.7109375" customWidth="1"/>
    <col min="6153" max="6153" width="14.28515625" customWidth="1"/>
    <col min="6396" max="6396" width="41" bestFit="1" customWidth="1"/>
    <col min="6397" max="6397" width="43.28515625" bestFit="1" customWidth="1"/>
    <col min="6398" max="6398" width="20.7109375" customWidth="1"/>
    <col min="6399" max="6399" width="13.7109375" customWidth="1"/>
    <col min="6400" max="6400" width="15.5703125" customWidth="1"/>
    <col min="6401" max="6401" width="12.28515625" customWidth="1"/>
    <col min="6402" max="6402" width="10.28515625" customWidth="1"/>
    <col min="6403" max="6403" width="20.28515625" customWidth="1"/>
    <col min="6404" max="6404" width="17" customWidth="1"/>
    <col min="6405" max="6405" width="22.28515625" customWidth="1"/>
    <col min="6406" max="6407" width="16" customWidth="1"/>
    <col min="6408" max="6408" width="18.7109375" customWidth="1"/>
    <col min="6409" max="6409" width="14.28515625" customWidth="1"/>
    <col min="6652" max="6652" width="41" bestFit="1" customWidth="1"/>
    <col min="6653" max="6653" width="43.28515625" bestFit="1" customWidth="1"/>
    <col min="6654" max="6654" width="20.7109375" customWidth="1"/>
    <col min="6655" max="6655" width="13.7109375" customWidth="1"/>
    <col min="6656" max="6656" width="15.5703125" customWidth="1"/>
    <col min="6657" max="6657" width="12.28515625" customWidth="1"/>
    <col min="6658" max="6658" width="10.28515625" customWidth="1"/>
    <col min="6659" max="6659" width="20.28515625" customWidth="1"/>
    <col min="6660" max="6660" width="17" customWidth="1"/>
    <col min="6661" max="6661" width="22.28515625" customWidth="1"/>
    <col min="6662" max="6663" width="16" customWidth="1"/>
    <col min="6664" max="6664" width="18.7109375" customWidth="1"/>
    <col min="6665" max="6665" width="14.28515625" customWidth="1"/>
    <col min="6908" max="6908" width="41" bestFit="1" customWidth="1"/>
    <col min="6909" max="6909" width="43.28515625" bestFit="1" customWidth="1"/>
    <col min="6910" max="6910" width="20.7109375" customWidth="1"/>
    <col min="6911" max="6911" width="13.7109375" customWidth="1"/>
    <col min="6912" max="6912" width="15.5703125" customWidth="1"/>
    <col min="6913" max="6913" width="12.28515625" customWidth="1"/>
    <col min="6914" max="6914" width="10.28515625" customWidth="1"/>
    <col min="6915" max="6915" width="20.28515625" customWidth="1"/>
    <col min="6916" max="6916" width="17" customWidth="1"/>
    <col min="6917" max="6917" width="22.28515625" customWidth="1"/>
    <col min="6918" max="6919" width="16" customWidth="1"/>
    <col min="6920" max="6920" width="18.7109375" customWidth="1"/>
    <col min="6921" max="6921" width="14.28515625" customWidth="1"/>
    <col min="7164" max="7164" width="41" bestFit="1" customWidth="1"/>
    <col min="7165" max="7165" width="43.28515625" bestFit="1" customWidth="1"/>
    <col min="7166" max="7166" width="20.7109375" customWidth="1"/>
    <col min="7167" max="7167" width="13.7109375" customWidth="1"/>
    <col min="7168" max="7168" width="15.5703125" customWidth="1"/>
    <col min="7169" max="7169" width="12.28515625" customWidth="1"/>
    <col min="7170" max="7170" width="10.28515625" customWidth="1"/>
    <col min="7171" max="7171" width="20.28515625" customWidth="1"/>
    <col min="7172" max="7172" width="17" customWidth="1"/>
    <col min="7173" max="7173" width="22.28515625" customWidth="1"/>
    <col min="7174" max="7175" width="16" customWidth="1"/>
    <col min="7176" max="7176" width="18.7109375" customWidth="1"/>
    <col min="7177" max="7177" width="14.28515625" customWidth="1"/>
    <col min="7420" max="7420" width="41" bestFit="1" customWidth="1"/>
    <col min="7421" max="7421" width="43.28515625" bestFit="1" customWidth="1"/>
    <col min="7422" max="7422" width="20.7109375" customWidth="1"/>
    <col min="7423" max="7423" width="13.7109375" customWidth="1"/>
    <col min="7424" max="7424" width="15.5703125" customWidth="1"/>
    <col min="7425" max="7425" width="12.28515625" customWidth="1"/>
    <col min="7426" max="7426" width="10.28515625" customWidth="1"/>
    <col min="7427" max="7427" width="20.28515625" customWidth="1"/>
    <col min="7428" max="7428" width="17" customWidth="1"/>
    <col min="7429" max="7429" width="22.28515625" customWidth="1"/>
    <col min="7430" max="7431" width="16" customWidth="1"/>
    <col min="7432" max="7432" width="18.7109375" customWidth="1"/>
    <col min="7433" max="7433" width="14.28515625" customWidth="1"/>
    <col min="7676" max="7676" width="41" bestFit="1" customWidth="1"/>
    <col min="7677" max="7677" width="43.28515625" bestFit="1" customWidth="1"/>
    <col min="7678" max="7678" width="20.7109375" customWidth="1"/>
    <col min="7679" max="7679" width="13.7109375" customWidth="1"/>
    <col min="7680" max="7680" width="15.5703125" customWidth="1"/>
    <col min="7681" max="7681" width="12.28515625" customWidth="1"/>
    <col min="7682" max="7682" width="10.28515625" customWidth="1"/>
    <col min="7683" max="7683" width="20.28515625" customWidth="1"/>
    <col min="7684" max="7684" width="17" customWidth="1"/>
    <col min="7685" max="7685" width="22.28515625" customWidth="1"/>
    <col min="7686" max="7687" width="16" customWidth="1"/>
    <col min="7688" max="7688" width="18.7109375" customWidth="1"/>
    <col min="7689" max="7689" width="14.28515625" customWidth="1"/>
    <col min="7932" max="7932" width="41" bestFit="1" customWidth="1"/>
    <col min="7933" max="7933" width="43.28515625" bestFit="1" customWidth="1"/>
    <col min="7934" max="7934" width="20.7109375" customWidth="1"/>
    <col min="7935" max="7935" width="13.7109375" customWidth="1"/>
    <col min="7936" max="7936" width="15.5703125" customWidth="1"/>
    <col min="7937" max="7937" width="12.28515625" customWidth="1"/>
    <col min="7938" max="7938" width="10.28515625" customWidth="1"/>
    <col min="7939" max="7939" width="20.28515625" customWidth="1"/>
    <col min="7940" max="7940" width="17" customWidth="1"/>
    <col min="7941" max="7941" width="22.28515625" customWidth="1"/>
    <col min="7942" max="7943" width="16" customWidth="1"/>
    <col min="7944" max="7944" width="18.7109375" customWidth="1"/>
    <col min="7945" max="7945" width="14.28515625" customWidth="1"/>
    <col min="8188" max="8188" width="41" bestFit="1" customWidth="1"/>
    <col min="8189" max="8189" width="43.28515625" bestFit="1" customWidth="1"/>
    <col min="8190" max="8190" width="20.7109375" customWidth="1"/>
    <col min="8191" max="8191" width="13.7109375" customWidth="1"/>
    <col min="8192" max="8192" width="15.5703125" customWidth="1"/>
    <col min="8193" max="8193" width="12.28515625" customWidth="1"/>
    <col min="8194" max="8194" width="10.28515625" customWidth="1"/>
    <col min="8195" max="8195" width="20.28515625" customWidth="1"/>
    <col min="8196" max="8196" width="17" customWidth="1"/>
    <col min="8197" max="8197" width="22.28515625" customWidth="1"/>
    <col min="8198" max="8199" width="16" customWidth="1"/>
    <col min="8200" max="8200" width="18.7109375" customWidth="1"/>
    <col min="8201" max="8201" width="14.28515625" customWidth="1"/>
    <col min="8444" max="8444" width="41" bestFit="1" customWidth="1"/>
    <col min="8445" max="8445" width="43.28515625" bestFit="1" customWidth="1"/>
    <col min="8446" max="8446" width="20.7109375" customWidth="1"/>
    <col min="8447" max="8447" width="13.7109375" customWidth="1"/>
    <col min="8448" max="8448" width="15.5703125" customWidth="1"/>
    <col min="8449" max="8449" width="12.28515625" customWidth="1"/>
    <col min="8450" max="8450" width="10.28515625" customWidth="1"/>
    <col min="8451" max="8451" width="20.28515625" customWidth="1"/>
    <col min="8452" max="8452" width="17" customWidth="1"/>
    <col min="8453" max="8453" width="22.28515625" customWidth="1"/>
    <col min="8454" max="8455" width="16" customWidth="1"/>
    <col min="8456" max="8456" width="18.7109375" customWidth="1"/>
    <col min="8457" max="8457" width="14.28515625" customWidth="1"/>
    <col min="8700" max="8700" width="41" bestFit="1" customWidth="1"/>
    <col min="8701" max="8701" width="43.28515625" bestFit="1" customWidth="1"/>
    <col min="8702" max="8702" width="20.7109375" customWidth="1"/>
    <col min="8703" max="8703" width="13.7109375" customWidth="1"/>
    <col min="8704" max="8704" width="15.5703125" customWidth="1"/>
    <col min="8705" max="8705" width="12.28515625" customWidth="1"/>
    <col min="8706" max="8706" width="10.28515625" customWidth="1"/>
    <col min="8707" max="8707" width="20.28515625" customWidth="1"/>
    <col min="8708" max="8708" width="17" customWidth="1"/>
    <col min="8709" max="8709" width="22.28515625" customWidth="1"/>
    <col min="8710" max="8711" width="16" customWidth="1"/>
    <col min="8712" max="8712" width="18.7109375" customWidth="1"/>
    <col min="8713" max="8713" width="14.28515625" customWidth="1"/>
    <col min="8956" max="8956" width="41" bestFit="1" customWidth="1"/>
    <col min="8957" max="8957" width="43.28515625" bestFit="1" customWidth="1"/>
    <col min="8958" max="8958" width="20.7109375" customWidth="1"/>
    <col min="8959" max="8959" width="13.7109375" customWidth="1"/>
    <col min="8960" max="8960" width="15.5703125" customWidth="1"/>
    <col min="8961" max="8961" width="12.28515625" customWidth="1"/>
    <col min="8962" max="8962" width="10.28515625" customWidth="1"/>
    <col min="8963" max="8963" width="20.28515625" customWidth="1"/>
    <col min="8964" max="8964" width="17" customWidth="1"/>
    <col min="8965" max="8965" width="22.28515625" customWidth="1"/>
    <col min="8966" max="8967" width="16" customWidth="1"/>
    <col min="8968" max="8968" width="18.7109375" customWidth="1"/>
    <col min="8969" max="8969" width="14.28515625" customWidth="1"/>
    <col min="9212" max="9212" width="41" bestFit="1" customWidth="1"/>
    <col min="9213" max="9213" width="43.28515625" bestFit="1" customWidth="1"/>
    <col min="9214" max="9214" width="20.7109375" customWidth="1"/>
    <col min="9215" max="9215" width="13.7109375" customWidth="1"/>
    <col min="9216" max="9216" width="15.5703125" customWidth="1"/>
    <col min="9217" max="9217" width="12.28515625" customWidth="1"/>
    <col min="9218" max="9218" width="10.28515625" customWidth="1"/>
    <col min="9219" max="9219" width="20.28515625" customWidth="1"/>
    <col min="9220" max="9220" width="17" customWidth="1"/>
    <col min="9221" max="9221" width="22.28515625" customWidth="1"/>
    <col min="9222" max="9223" width="16" customWidth="1"/>
    <col min="9224" max="9224" width="18.7109375" customWidth="1"/>
    <col min="9225" max="9225" width="14.28515625" customWidth="1"/>
    <col min="9468" max="9468" width="41" bestFit="1" customWidth="1"/>
    <col min="9469" max="9469" width="43.28515625" bestFit="1" customWidth="1"/>
    <col min="9470" max="9470" width="20.7109375" customWidth="1"/>
    <col min="9471" max="9471" width="13.7109375" customWidth="1"/>
    <col min="9472" max="9472" width="15.5703125" customWidth="1"/>
    <col min="9473" max="9473" width="12.28515625" customWidth="1"/>
    <col min="9474" max="9474" width="10.28515625" customWidth="1"/>
    <col min="9475" max="9475" width="20.28515625" customWidth="1"/>
    <col min="9476" max="9476" width="17" customWidth="1"/>
    <col min="9477" max="9477" width="22.28515625" customWidth="1"/>
    <col min="9478" max="9479" width="16" customWidth="1"/>
    <col min="9480" max="9480" width="18.7109375" customWidth="1"/>
    <col min="9481" max="9481" width="14.28515625" customWidth="1"/>
    <col min="9724" max="9724" width="41" bestFit="1" customWidth="1"/>
    <col min="9725" max="9725" width="43.28515625" bestFit="1" customWidth="1"/>
    <col min="9726" max="9726" width="20.7109375" customWidth="1"/>
    <col min="9727" max="9727" width="13.7109375" customWidth="1"/>
    <col min="9728" max="9728" width="15.5703125" customWidth="1"/>
    <col min="9729" max="9729" width="12.28515625" customWidth="1"/>
    <col min="9730" max="9730" width="10.28515625" customWidth="1"/>
    <col min="9731" max="9731" width="20.28515625" customWidth="1"/>
    <col min="9732" max="9732" width="17" customWidth="1"/>
    <col min="9733" max="9733" width="22.28515625" customWidth="1"/>
    <col min="9734" max="9735" width="16" customWidth="1"/>
    <col min="9736" max="9736" width="18.7109375" customWidth="1"/>
    <col min="9737" max="9737" width="14.28515625" customWidth="1"/>
    <col min="9980" max="9980" width="41" bestFit="1" customWidth="1"/>
    <col min="9981" max="9981" width="43.28515625" bestFit="1" customWidth="1"/>
    <col min="9982" max="9982" width="20.7109375" customWidth="1"/>
    <col min="9983" max="9983" width="13.7109375" customWidth="1"/>
    <col min="9984" max="9984" width="15.5703125" customWidth="1"/>
    <col min="9985" max="9985" width="12.28515625" customWidth="1"/>
    <col min="9986" max="9986" width="10.28515625" customWidth="1"/>
    <col min="9987" max="9987" width="20.28515625" customWidth="1"/>
    <col min="9988" max="9988" width="17" customWidth="1"/>
    <col min="9989" max="9989" width="22.28515625" customWidth="1"/>
    <col min="9990" max="9991" width="16" customWidth="1"/>
    <col min="9992" max="9992" width="18.7109375" customWidth="1"/>
    <col min="9993" max="9993" width="14.28515625" customWidth="1"/>
    <col min="10236" max="10236" width="41" bestFit="1" customWidth="1"/>
    <col min="10237" max="10237" width="43.28515625" bestFit="1" customWidth="1"/>
    <col min="10238" max="10238" width="20.7109375" customWidth="1"/>
    <col min="10239" max="10239" width="13.7109375" customWidth="1"/>
    <col min="10240" max="10240" width="15.5703125" customWidth="1"/>
    <col min="10241" max="10241" width="12.28515625" customWidth="1"/>
    <col min="10242" max="10242" width="10.28515625" customWidth="1"/>
    <col min="10243" max="10243" width="20.28515625" customWidth="1"/>
    <col min="10244" max="10244" width="17" customWidth="1"/>
    <col min="10245" max="10245" width="22.28515625" customWidth="1"/>
    <col min="10246" max="10247" width="16" customWidth="1"/>
    <col min="10248" max="10248" width="18.7109375" customWidth="1"/>
    <col min="10249" max="10249" width="14.28515625" customWidth="1"/>
    <col min="10492" max="10492" width="41" bestFit="1" customWidth="1"/>
    <col min="10493" max="10493" width="43.28515625" bestFit="1" customWidth="1"/>
    <col min="10494" max="10494" width="20.7109375" customWidth="1"/>
    <col min="10495" max="10495" width="13.7109375" customWidth="1"/>
    <col min="10496" max="10496" width="15.5703125" customWidth="1"/>
    <col min="10497" max="10497" width="12.28515625" customWidth="1"/>
    <col min="10498" max="10498" width="10.28515625" customWidth="1"/>
    <col min="10499" max="10499" width="20.28515625" customWidth="1"/>
    <col min="10500" max="10500" width="17" customWidth="1"/>
    <col min="10501" max="10501" width="22.28515625" customWidth="1"/>
    <col min="10502" max="10503" width="16" customWidth="1"/>
    <col min="10504" max="10504" width="18.7109375" customWidth="1"/>
    <col min="10505" max="10505" width="14.28515625" customWidth="1"/>
    <col min="10748" max="10748" width="41" bestFit="1" customWidth="1"/>
    <col min="10749" max="10749" width="43.28515625" bestFit="1" customWidth="1"/>
    <col min="10750" max="10750" width="20.7109375" customWidth="1"/>
    <col min="10751" max="10751" width="13.7109375" customWidth="1"/>
    <col min="10752" max="10752" width="15.5703125" customWidth="1"/>
    <col min="10753" max="10753" width="12.28515625" customWidth="1"/>
    <col min="10754" max="10754" width="10.28515625" customWidth="1"/>
    <col min="10755" max="10755" width="20.28515625" customWidth="1"/>
    <col min="10756" max="10756" width="17" customWidth="1"/>
    <col min="10757" max="10757" width="22.28515625" customWidth="1"/>
    <col min="10758" max="10759" width="16" customWidth="1"/>
    <col min="10760" max="10760" width="18.7109375" customWidth="1"/>
    <col min="10761" max="10761" width="14.28515625" customWidth="1"/>
    <col min="11004" max="11004" width="41" bestFit="1" customWidth="1"/>
    <col min="11005" max="11005" width="43.28515625" bestFit="1" customWidth="1"/>
    <col min="11006" max="11006" width="20.7109375" customWidth="1"/>
    <col min="11007" max="11007" width="13.7109375" customWidth="1"/>
    <col min="11008" max="11008" width="15.5703125" customWidth="1"/>
    <col min="11009" max="11009" width="12.28515625" customWidth="1"/>
    <col min="11010" max="11010" width="10.28515625" customWidth="1"/>
    <col min="11011" max="11011" width="20.28515625" customWidth="1"/>
    <col min="11012" max="11012" width="17" customWidth="1"/>
    <col min="11013" max="11013" width="22.28515625" customWidth="1"/>
    <col min="11014" max="11015" width="16" customWidth="1"/>
    <col min="11016" max="11016" width="18.7109375" customWidth="1"/>
    <col min="11017" max="11017" width="14.28515625" customWidth="1"/>
    <col min="11260" max="11260" width="41" bestFit="1" customWidth="1"/>
    <col min="11261" max="11261" width="43.28515625" bestFit="1" customWidth="1"/>
    <col min="11262" max="11262" width="20.7109375" customWidth="1"/>
    <col min="11263" max="11263" width="13.7109375" customWidth="1"/>
    <col min="11264" max="11264" width="15.5703125" customWidth="1"/>
    <col min="11265" max="11265" width="12.28515625" customWidth="1"/>
    <col min="11266" max="11266" width="10.28515625" customWidth="1"/>
    <col min="11267" max="11267" width="20.28515625" customWidth="1"/>
    <col min="11268" max="11268" width="17" customWidth="1"/>
    <col min="11269" max="11269" width="22.28515625" customWidth="1"/>
    <col min="11270" max="11271" width="16" customWidth="1"/>
    <col min="11272" max="11272" width="18.7109375" customWidth="1"/>
    <col min="11273" max="11273" width="14.28515625" customWidth="1"/>
    <col min="11516" max="11516" width="41" bestFit="1" customWidth="1"/>
    <col min="11517" max="11517" width="43.28515625" bestFit="1" customWidth="1"/>
    <col min="11518" max="11518" width="20.7109375" customWidth="1"/>
    <col min="11519" max="11519" width="13.7109375" customWidth="1"/>
    <col min="11520" max="11520" width="15.5703125" customWidth="1"/>
    <col min="11521" max="11521" width="12.28515625" customWidth="1"/>
    <col min="11522" max="11522" width="10.28515625" customWidth="1"/>
    <col min="11523" max="11523" width="20.28515625" customWidth="1"/>
    <col min="11524" max="11524" width="17" customWidth="1"/>
    <col min="11525" max="11525" width="22.28515625" customWidth="1"/>
    <col min="11526" max="11527" width="16" customWidth="1"/>
    <col min="11528" max="11528" width="18.7109375" customWidth="1"/>
    <col min="11529" max="11529" width="14.28515625" customWidth="1"/>
    <col min="11772" max="11772" width="41" bestFit="1" customWidth="1"/>
    <col min="11773" max="11773" width="43.28515625" bestFit="1" customWidth="1"/>
    <col min="11774" max="11774" width="20.7109375" customWidth="1"/>
    <col min="11775" max="11775" width="13.7109375" customWidth="1"/>
    <col min="11776" max="11776" width="15.5703125" customWidth="1"/>
    <col min="11777" max="11777" width="12.28515625" customWidth="1"/>
    <col min="11778" max="11778" width="10.28515625" customWidth="1"/>
    <col min="11779" max="11779" width="20.28515625" customWidth="1"/>
    <col min="11780" max="11780" width="17" customWidth="1"/>
    <col min="11781" max="11781" width="22.28515625" customWidth="1"/>
    <col min="11782" max="11783" width="16" customWidth="1"/>
    <col min="11784" max="11784" width="18.7109375" customWidth="1"/>
    <col min="11785" max="11785" width="14.28515625" customWidth="1"/>
    <col min="12028" max="12028" width="41" bestFit="1" customWidth="1"/>
    <col min="12029" max="12029" width="43.28515625" bestFit="1" customWidth="1"/>
    <col min="12030" max="12030" width="20.7109375" customWidth="1"/>
    <col min="12031" max="12031" width="13.7109375" customWidth="1"/>
    <col min="12032" max="12032" width="15.5703125" customWidth="1"/>
    <col min="12033" max="12033" width="12.28515625" customWidth="1"/>
    <col min="12034" max="12034" width="10.28515625" customWidth="1"/>
    <col min="12035" max="12035" width="20.28515625" customWidth="1"/>
    <col min="12036" max="12036" width="17" customWidth="1"/>
    <col min="12037" max="12037" width="22.28515625" customWidth="1"/>
    <col min="12038" max="12039" width="16" customWidth="1"/>
    <col min="12040" max="12040" width="18.7109375" customWidth="1"/>
    <col min="12041" max="12041" width="14.28515625" customWidth="1"/>
    <col min="12284" max="12284" width="41" bestFit="1" customWidth="1"/>
    <col min="12285" max="12285" width="43.28515625" bestFit="1" customWidth="1"/>
    <col min="12286" max="12286" width="20.7109375" customWidth="1"/>
    <col min="12287" max="12287" width="13.7109375" customWidth="1"/>
    <col min="12288" max="12288" width="15.5703125" customWidth="1"/>
    <col min="12289" max="12289" width="12.28515625" customWidth="1"/>
    <col min="12290" max="12290" width="10.28515625" customWidth="1"/>
    <col min="12291" max="12291" width="20.28515625" customWidth="1"/>
    <col min="12292" max="12292" width="17" customWidth="1"/>
    <col min="12293" max="12293" width="22.28515625" customWidth="1"/>
    <col min="12294" max="12295" width="16" customWidth="1"/>
    <col min="12296" max="12296" width="18.7109375" customWidth="1"/>
    <col min="12297" max="12297" width="14.28515625" customWidth="1"/>
    <col min="12540" max="12540" width="41" bestFit="1" customWidth="1"/>
    <col min="12541" max="12541" width="43.28515625" bestFit="1" customWidth="1"/>
    <col min="12542" max="12542" width="20.7109375" customWidth="1"/>
    <col min="12543" max="12543" width="13.7109375" customWidth="1"/>
    <col min="12544" max="12544" width="15.5703125" customWidth="1"/>
    <col min="12545" max="12545" width="12.28515625" customWidth="1"/>
    <col min="12546" max="12546" width="10.28515625" customWidth="1"/>
    <col min="12547" max="12547" width="20.28515625" customWidth="1"/>
    <col min="12548" max="12548" width="17" customWidth="1"/>
    <col min="12549" max="12549" width="22.28515625" customWidth="1"/>
    <col min="12550" max="12551" width="16" customWidth="1"/>
    <col min="12552" max="12552" width="18.7109375" customWidth="1"/>
    <col min="12553" max="12553" width="14.28515625" customWidth="1"/>
    <col min="12796" max="12796" width="41" bestFit="1" customWidth="1"/>
    <col min="12797" max="12797" width="43.28515625" bestFit="1" customWidth="1"/>
    <col min="12798" max="12798" width="20.7109375" customWidth="1"/>
    <col min="12799" max="12799" width="13.7109375" customWidth="1"/>
    <col min="12800" max="12800" width="15.5703125" customWidth="1"/>
    <col min="12801" max="12801" width="12.28515625" customWidth="1"/>
    <col min="12802" max="12802" width="10.28515625" customWidth="1"/>
    <col min="12803" max="12803" width="20.28515625" customWidth="1"/>
    <col min="12804" max="12804" width="17" customWidth="1"/>
    <col min="12805" max="12805" width="22.28515625" customWidth="1"/>
    <col min="12806" max="12807" width="16" customWidth="1"/>
    <col min="12808" max="12808" width="18.7109375" customWidth="1"/>
    <col min="12809" max="12809" width="14.28515625" customWidth="1"/>
    <col min="13052" max="13052" width="41" bestFit="1" customWidth="1"/>
    <col min="13053" max="13053" width="43.28515625" bestFit="1" customWidth="1"/>
    <col min="13054" max="13054" width="20.7109375" customWidth="1"/>
    <col min="13055" max="13055" width="13.7109375" customWidth="1"/>
    <col min="13056" max="13056" width="15.5703125" customWidth="1"/>
    <col min="13057" max="13057" width="12.28515625" customWidth="1"/>
    <col min="13058" max="13058" width="10.28515625" customWidth="1"/>
    <col min="13059" max="13059" width="20.28515625" customWidth="1"/>
    <col min="13060" max="13060" width="17" customWidth="1"/>
    <col min="13061" max="13061" width="22.28515625" customWidth="1"/>
    <col min="13062" max="13063" width="16" customWidth="1"/>
    <col min="13064" max="13064" width="18.7109375" customWidth="1"/>
    <col min="13065" max="13065" width="14.28515625" customWidth="1"/>
    <col min="13308" max="13308" width="41" bestFit="1" customWidth="1"/>
    <col min="13309" max="13309" width="43.28515625" bestFit="1" customWidth="1"/>
    <col min="13310" max="13310" width="20.7109375" customWidth="1"/>
    <col min="13311" max="13311" width="13.7109375" customWidth="1"/>
    <col min="13312" max="13312" width="15.5703125" customWidth="1"/>
    <col min="13313" max="13313" width="12.28515625" customWidth="1"/>
    <col min="13314" max="13314" width="10.28515625" customWidth="1"/>
    <col min="13315" max="13315" width="20.28515625" customWidth="1"/>
    <col min="13316" max="13316" width="17" customWidth="1"/>
    <col min="13317" max="13317" width="22.28515625" customWidth="1"/>
    <col min="13318" max="13319" width="16" customWidth="1"/>
    <col min="13320" max="13320" width="18.7109375" customWidth="1"/>
    <col min="13321" max="13321" width="14.28515625" customWidth="1"/>
    <col min="13564" max="13564" width="41" bestFit="1" customWidth="1"/>
    <col min="13565" max="13565" width="43.28515625" bestFit="1" customWidth="1"/>
    <col min="13566" max="13566" width="20.7109375" customWidth="1"/>
    <col min="13567" max="13567" width="13.7109375" customWidth="1"/>
    <col min="13568" max="13568" width="15.5703125" customWidth="1"/>
    <col min="13569" max="13569" width="12.28515625" customWidth="1"/>
    <col min="13570" max="13570" width="10.28515625" customWidth="1"/>
    <col min="13571" max="13571" width="20.28515625" customWidth="1"/>
    <col min="13572" max="13572" width="17" customWidth="1"/>
    <col min="13573" max="13573" width="22.28515625" customWidth="1"/>
    <col min="13574" max="13575" width="16" customWidth="1"/>
    <col min="13576" max="13576" width="18.7109375" customWidth="1"/>
    <col min="13577" max="13577" width="14.28515625" customWidth="1"/>
    <col min="13820" max="13820" width="41" bestFit="1" customWidth="1"/>
    <col min="13821" max="13821" width="43.28515625" bestFit="1" customWidth="1"/>
    <col min="13822" max="13822" width="20.7109375" customWidth="1"/>
    <col min="13823" max="13823" width="13.7109375" customWidth="1"/>
    <col min="13824" max="13824" width="15.5703125" customWidth="1"/>
    <col min="13825" max="13825" width="12.28515625" customWidth="1"/>
    <col min="13826" max="13826" width="10.28515625" customWidth="1"/>
    <col min="13827" max="13827" width="20.28515625" customWidth="1"/>
    <col min="13828" max="13828" width="17" customWidth="1"/>
    <col min="13829" max="13829" width="22.28515625" customWidth="1"/>
    <col min="13830" max="13831" width="16" customWidth="1"/>
    <col min="13832" max="13832" width="18.7109375" customWidth="1"/>
    <col min="13833" max="13833" width="14.28515625" customWidth="1"/>
    <col min="14076" max="14076" width="41" bestFit="1" customWidth="1"/>
    <col min="14077" max="14077" width="43.28515625" bestFit="1" customWidth="1"/>
    <col min="14078" max="14078" width="20.7109375" customWidth="1"/>
    <col min="14079" max="14079" width="13.7109375" customWidth="1"/>
    <col min="14080" max="14080" width="15.5703125" customWidth="1"/>
    <col min="14081" max="14081" width="12.28515625" customWidth="1"/>
    <col min="14082" max="14082" width="10.28515625" customWidth="1"/>
    <col min="14083" max="14083" width="20.28515625" customWidth="1"/>
    <col min="14084" max="14084" width="17" customWidth="1"/>
    <col min="14085" max="14085" width="22.28515625" customWidth="1"/>
    <col min="14086" max="14087" width="16" customWidth="1"/>
    <col min="14088" max="14088" width="18.7109375" customWidth="1"/>
    <col min="14089" max="14089" width="14.28515625" customWidth="1"/>
    <col min="14332" max="14332" width="41" bestFit="1" customWidth="1"/>
    <col min="14333" max="14333" width="43.28515625" bestFit="1" customWidth="1"/>
    <col min="14334" max="14334" width="20.7109375" customWidth="1"/>
    <col min="14335" max="14335" width="13.7109375" customWidth="1"/>
    <col min="14336" max="14336" width="15.5703125" customWidth="1"/>
    <col min="14337" max="14337" width="12.28515625" customWidth="1"/>
    <col min="14338" max="14338" width="10.28515625" customWidth="1"/>
    <col min="14339" max="14339" width="20.28515625" customWidth="1"/>
    <col min="14340" max="14340" width="17" customWidth="1"/>
    <col min="14341" max="14341" width="22.28515625" customWidth="1"/>
    <col min="14342" max="14343" width="16" customWidth="1"/>
    <col min="14344" max="14344" width="18.7109375" customWidth="1"/>
    <col min="14345" max="14345" width="14.28515625" customWidth="1"/>
    <col min="14588" max="14588" width="41" bestFit="1" customWidth="1"/>
    <col min="14589" max="14589" width="43.28515625" bestFit="1" customWidth="1"/>
    <col min="14590" max="14590" width="20.7109375" customWidth="1"/>
    <col min="14591" max="14591" width="13.7109375" customWidth="1"/>
    <col min="14592" max="14592" width="15.5703125" customWidth="1"/>
    <col min="14593" max="14593" width="12.28515625" customWidth="1"/>
    <col min="14594" max="14594" width="10.28515625" customWidth="1"/>
    <col min="14595" max="14595" width="20.28515625" customWidth="1"/>
    <col min="14596" max="14596" width="17" customWidth="1"/>
    <col min="14597" max="14597" width="22.28515625" customWidth="1"/>
    <col min="14598" max="14599" width="16" customWidth="1"/>
    <col min="14600" max="14600" width="18.7109375" customWidth="1"/>
    <col min="14601" max="14601" width="14.28515625" customWidth="1"/>
    <col min="14844" max="14844" width="41" bestFit="1" customWidth="1"/>
    <col min="14845" max="14845" width="43.28515625" bestFit="1" customWidth="1"/>
    <col min="14846" max="14846" width="20.7109375" customWidth="1"/>
    <col min="14847" max="14847" width="13.7109375" customWidth="1"/>
    <col min="14848" max="14848" width="15.5703125" customWidth="1"/>
    <col min="14849" max="14849" width="12.28515625" customWidth="1"/>
    <col min="14850" max="14850" width="10.28515625" customWidth="1"/>
    <col min="14851" max="14851" width="20.28515625" customWidth="1"/>
    <col min="14852" max="14852" width="17" customWidth="1"/>
    <col min="14853" max="14853" width="22.28515625" customWidth="1"/>
    <col min="14854" max="14855" width="16" customWidth="1"/>
    <col min="14856" max="14856" width="18.7109375" customWidth="1"/>
    <col min="14857" max="14857" width="14.28515625" customWidth="1"/>
    <col min="15100" max="15100" width="41" bestFit="1" customWidth="1"/>
    <col min="15101" max="15101" width="43.28515625" bestFit="1" customWidth="1"/>
    <col min="15102" max="15102" width="20.7109375" customWidth="1"/>
    <col min="15103" max="15103" width="13.7109375" customWidth="1"/>
    <col min="15104" max="15104" width="15.5703125" customWidth="1"/>
    <col min="15105" max="15105" width="12.28515625" customWidth="1"/>
    <col min="15106" max="15106" width="10.28515625" customWidth="1"/>
    <col min="15107" max="15107" width="20.28515625" customWidth="1"/>
    <col min="15108" max="15108" width="17" customWidth="1"/>
    <col min="15109" max="15109" width="22.28515625" customWidth="1"/>
    <col min="15110" max="15111" width="16" customWidth="1"/>
    <col min="15112" max="15112" width="18.7109375" customWidth="1"/>
    <col min="15113" max="15113" width="14.28515625" customWidth="1"/>
    <col min="15356" max="15356" width="41" bestFit="1" customWidth="1"/>
    <col min="15357" max="15357" width="43.28515625" bestFit="1" customWidth="1"/>
    <col min="15358" max="15358" width="20.7109375" customWidth="1"/>
    <col min="15359" max="15359" width="13.7109375" customWidth="1"/>
    <col min="15360" max="15360" width="15.5703125" customWidth="1"/>
    <col min="15361" max="15361" width="12.28515625" customWidth="1"/>
    <col min="15362" max="15362" width="10.28515625" customWidth="1"/>
    <col min="15363" max="15363" width="20.28515625" customWidth="1"/>
    <col min="15364" max="15364" width="17" customWidth="1"/>
    <col min="15365" max="15365" width="22.28515625" customWidth="1"/>
    <col min="15366" max="15367" width="16" customWidth="1"/>
    <col min="15368" max="15368" width="18.7109375" customWidth="1"/>
    <col min="15369" max="15369" width="14.28515625" customWidth="1"/>
    <col min="15612" max="15612" width="41" bestFit="1" customWidth="1"/>
    <col min="15613" max="15613" width="43.28515625" bestFit="1" customWidth="1"/>
    <col min="15614" max="15614" width="20.7109375" customWidth="1"/>
    <col min="15615" max="15615" width="13.7109375" customWidth="1"/>
    <col min="15616" max="15616" width="15.5703125" customWidth="1"/>
    <col min="15617" max="15617" width="12.28515625" customWidth="1"/>
    <col min="15618" max="15618" width="10.28515625" customWidth="1"/>
    <col min="15619" max="15619" width="20.28515625" customWidth="1"/>
    <col min="15620" max="15620" width="17" customWidth="1"/>
    <col min="15621" max="15621" width="22.28515625" customWidth="1"/>
    <col min="15622" max="15623" width="16" customWidth="1"/>
    <col min="15624" max="15624" width="18.7109375" customWidth="1"/>
    <col min="15625" max="15625" width="14.28515625" customWidth="1"/>
    <col min="15868" max="15868" width="41" bestFit="1" customWidth="1"/>
    <col min="15869" max="15869" width="43.28515625" bestFit="1" customWidth="1"/>
    <col min="15870" max="15870" width="20.7109375" customWidth="1"/>
    <col min="15871" max="15871" width="13.7109375" customWidth="1"/>
    <col min="15872" max="15872" width="15.5703125" customWidth="1"/>
    <col min="15873" max="15873" width="12.28515625" customWidth="1"/>
    <col min="15874" max="15874" width="10.28515625" customWidth="1"/>
    <col min="15875" max="15875" width="20.28515625" customWidth="1"/>
    <col min="15876" max="15876" width="17" customWidth="1"/>
    <col min="15877" max="15877" width="22.28515625" customWidth="1"/>
    <col min="15878" max="15879" width="16" customWidth="1"/>
    <col min="15880" max="15880" width="18.7109375" customWidth="1"/>
    <col min="15881" max="15881" width="14.28515625" customWidth="1"/>
    <col min="16124" max="16124" width="41" bestFit="1" customWidth="1"/>
    <col min="16125" max="16125" width="43.28515625" bestFit="1" customWidth="1"/>
    <col min="16126" max="16126" width="20.7109375" customWidth="1"/>
    <col min="16127" max="16127" width="13.7109375" customWidth="1"/>
    <col min="16128" max="16128" width="15.5703125" customWidth="1"/>
    <col min="16129" max="16129" width="12.28515625" customWidth="1"/>
    <col min="16130" max="16130" width="10.28515625" customWidth="1"/>
    <col min="16131" max="16131" width="20.28515625" customWidth="1"/>
    <col min="16132" max="16132" width="17" customWidth="1"/>
    <col min="16133" max="16133" width="22.28515625" customWidth="1"/>
    <col min="16134" max="16135" width="16" customWidth="1"/>
    <col min="16136" max="16136" width="18.7109375" customWidth="1"/>
    <col min="16137" max="16137" width="14.28515625" customWidth="1"/>
  </cols>
  <sheetData>
    <row r="1" spans="1:12" x14ac:dyDescent="0.2">
      <c r="A1" s="212"/>
      <c r="B1" s="212"/>
      <c r="C1" s="213"/>
      <c r="D1" s="213"/>
      <c r="E1" s="212"/>
      <c r="F1" s="212"/>
      <c r="G1" s="212"/>
    </row>
    <row r="2" spans="1:12" x14ac:dyDescent="0.2">
      <c r="A2" s="212"/>
      <c r="B2" s="214" t="s">
        <v>264</v>
      </c>
      <c r="C2" s="214"/>
      <c r="D2" s="214">
        <v>2023</v>
      </c>
      <c r="E2" s="212"/>
      <c r="F2" s="215"/>
      <c r="G2" s="215"/>
    </row>
    <row r="3" spans="1:12" x14ac:dyDescent="0.2">
      <c r="A3" s="212"/>
      <c r="B3" s="214"/>
      <c r="E3" s="212"/>
      <c r="F3" s="215"/>
      <c r="G3" s="215"/>
    </row>
    <row r="4" spans="1:12" x14ac:dyDescent="0.2">
      <c r="A4" s="212"/>
      <c r="B4" s="213"/>
      <c r="C4" s="213"/>
      <c r="D4" s="213"/>
      <c r="E4" s="212"/>
      <c r="F4" s="216"/>
      <c r="G4" s="216"/>
    </row>
    <row r="5" spans="1:12" x14ac:dyDescent="0.2">
      <c r="A5" s="217" t="s">
        <v>13</v>
      </c>
      <c r="B5" s="217" t="s">
        <v>265</v>
      </c>
      <c r="C5" s="217"/>
      <c r="D5" s="217"/>
      <c r="E5" s="212"/>
      <c r="F5" s="216"/>
      <c r="G5" s="216"/>
      <c r="H5" s="178"/>
      <c r="I5" s="204"/>
      <c r="J5" s="204"/>
      <c r="K5" s="184"/>
      <c r="L5" s="184"/>
    </row>
    <row r="6" spans="1:12" x14ac:dyDescent="0.2">
      <c r="A6" s="212"/>
      <c r="B6" s="213"/>
      <c r="C6" s="213"/>
      <c r="D6" s="217"/>
      <c r="E6" s="212"/>
      <c r="F6" s="216"/>
      <c r="G6" s="216"/>
      <c r="I6" s="178"/>
      <c r="J6" s="192"/>
    </row>
    <row r="7" spans="1:12" x14ac:dyDescent="0.2">
      <c r="A7" s="212"/>
      <c r="B7" s="213"/>
      <c r="C7" s="213"/>
      <c r="D7" s="217"/>
      <c r="E7" s="212"/>
      <c r="F7" s="216"/>
      <c r="G7" s="216"/>
    </row>
    <row r="8" spans="1:12" x14ac:dyDescent="0.2">
      <c r="A8" s="212"/>
      <c r="B8" s="213"/>
      <c r="C8" s="213"/>
      <c r="D8" s="217"/>
      <c r="E8" s="212"/>
      <c r="F8" s="216"/>
      <c r="G8" s="216"/>
    </row>
    <row r="9" spans="1:12" s="182" customFormat="1" ht="72.599999999999994" customHeight="1" x14ac:dyDescent="0.2">
      <c r="A9" s="180" t="s">
        <v>13</v>
      </c>
      <c r="B9" s="180" t="s">
        <v>14</v>
      </c>
      <c r="C9" s="180" t="s">
        <v>15</v>
      </c>
      <c r="D9" s="180" t="s">
        <v>16</v>
      </c>
      <c r="E9" s="180" t="s">
        <v>17</v>
      </c>
      <c r="F9" s="180" t="s">
        <v>18</v>
      </c>
      <c r="G9" s="180" t="s">
        <v>19</v>
      </c>
      <c r="H9" s="180" t="s">
        <v>20</v>
      </c>
      <c r="I9" s="180" t="s">
        <v>21</v>
      </c>
      <c r="J9" s="181" t="s">
        <v>22</v>
      </c>
      <c r="K9" s="181" t="s">
        <v>23</v>
      </c>
      <c r="L9" s="181" t="s">
        <v>24</v>
      </c>
    </row>
    <row r="10" spans="1:12" x14ac:dyDescent="0.2">
      <c r="A10" s="212"/>
      <c r="B10" s="213"/>
      <c r="D10" s="217"/>
      <c r="E10" s="212"/>
      <c r="F10" s="215"/>
      <c r="G10" s="215"/>
    </row>
    <row r="11" spans="1:12" x14ac:dyDescent="0.2">
      <c r="A11" s="212" t="s">
        <v>266</v>
      </c>
      <c r="B11" s="213" t="s">
        <v>548</v>
      </c>
      <c r="C11" s="195">
        <v>2005</v>
      </c>
      <c r="D11" s="195">
        <f>SUM(D2-C11)</f>
        <v>18</v>
      </c>
      <c r="E11" s="218"/>
      <c r="F11" s="219"/>
      <c r="G11" s="219">
        <v>28822</v>
      </c>
      <c r="H11" s="220">
        <v>42207</v>
      </c>
      <c r="J11" s="178"/>
      <c r="L11" s="523">
        <f>SUM(H11:K11)</f>
        <v>42207</v>
      </c>
    </row>
    <row r="12" spans="1:12" x14ac:dyDescent="0.2">
      <c r="A12" s="212" t="s">
        <v>267</v>
      </c>
      <c r="B12" s="213">
        <v>1925</v>
      </c>
      <c r="C12" s="195">
        <v>1971</v>
      </c>
      <c r="D12" s="195">
        <f>SUM(D2-C12)</f>
        <v>52</v>
      </c>
      <c r="E12" s="218"/>
      <c r="F12" s="213" t="s">
        <v>268</v>
      </c>
      <c r="G12" s="219">
        <v>79690</v>
      </c>
      <c r="H12" s="220">
        <v>133869</v>
      </c>
      <c r="J12" s="178"/>
      <c r="L12" s="523">
        <f t="shared" ref="L12:L47" si="0">SUM(H12:K12)</f>
        <v>133869</v>
      </c>
    </row>
    <row r="13" spans="1:12" x14ac:dyDescent="0.2">
      <c r="A13" s="464" t="s">
        <v>269</v>
      </c>
      <c r="B13" s="213">
        <v>1999</v>
      </c>
      <c r="C13" s="195">
        <v>2005</v>
      </c>
      <c r="D13" s="195">
        <f>SUM(D2-C13)</f>
        <v>18</v>
      </c>
      <c r="E13" s="212"/>
      <c r="F13" s="213"/>
      <c r="G13" s="219">
        <v>22260</v>
      </c>
      <c r="H13" s="220">
        <v>34078</v>
      </c>
      <c r="J13" s="178"/>
      <c r="L13" s="523">
        <f t="shared" si="0"/>
        <v>34078</v>
      </c>
    </row>
    <row r="14" spans="1:12" x14ac:dyDescent="0.2">
      <c r="A14" s="212" t="s">
        <v>270</v>
      </c>
      <c r="B14" s="213" t="s">
        <v>271</v>
      </c>
      <c r="C14" s="195">
        <v>2012</v>
      </c>
      <c r="D14" s="195">
        <f>SUM(D2-C14)</f>
        <v>11</v>
      </c>
      <c r="E14" s="221"/>
      <c r="F14" s="213" t="s">
        <v>272</v>
      </c>
      <c r="G14" s="219">
        <v>21427</v>
      </c>
      <c r="J14" s="219">
        <v>37771</v>
      </c>
      <c r="L14" s="523">
        <f t="shared" si="0"/>
        <v>37771</v>
      </c>
    </row>
    <row r="15" spans="1:12" x14ac:dyDescent="0.2">
      <c r="A15" s="212" t="s">
        <v>273</v>
      </c>
      <c r="B15" s="213">
        <v>1950</v>
      </c>
      <c r="C15" s="195">
        <v>2018</v>
      </c>
      <c r="D15" s="195">
        <f>SUM(D2-C15)</f>
        <v>5</v>
      </c>
      <c r="E15" s="221"/>
      <c r="F15" s="213"/>
      <c r="G15" s="219">
        <v>29018</v>
      </c>
      <c r="H15" s="220">
        <v>44954</v>
      </c>
      <c r="J15" s="178"/>
      <c r="L15" s="523">
        <f t="shared" si="0"/>
        <v>44954</v>
      </c>
    </row>
    <row r="16" spans="1:12" x14ac:dyDescent="0.2">
      <c r="A16" s="212" t="s">
        <v>274</v>
      </c>
      <c r="B16" s="213">
        <v>1971</v>
      </c>
      <c r="C16" s="195">
        <v>2020</v>
      </c>
      <c r="D16" s="195">
        <f>SUM(D2-C16)</f>
        <v>3</v>
      </c>
      <c r="E16" s="212"/>
      <c r="F16" s="213"/>
      <c r="G16" s="215">
        <v>26293</v>
      </c>
      <c r="H16" s="220">
        <v>40720</v>
      </c>
      <c r="J16" s="178"/>
      <c r="L16" s="523">
        <f t="shared" si="0"/>
        <v>40720</v>
      </c>
    </row>
    <row r="17" spans="1:12" x14ac:dyDescent="0.2">
      <c r="A17" s="212" t="s">
        <v>275</v>
      </c>
      <c r="B17" s="213">
        <v>1971</v>
      </c>
      <c r="C17" s="195">
        <v>2020</v>
      </c>
      <c r="D17" s="195">
        <f>SUM(D2-C17)</f>
        <v>3</v>
      </c>
      <c r="E17" s="221"/>
      <c r="F17" s="213"/>
      <c r="G17" s="215"/>
      <c r="H17" s="220">
        <v>1000</v>
      </c>
      <c r="J17" s="178"/>
      <c r="L17" s="523">
        <f t="shared" si="0"/>
        <v>1000</v>
      </c>
    </row>
    <row r="18" spans="1:12" x14ac:dyDescent="0.2">
      <c r="A18" s="212" t="s">
        <v>276</v>
      </c>
      <c r="B18" s="213" t="s">
        <v>549</v>
      </c>
      <c r="C18" s="195">
        <v>2023</v>
      </c>
      <c r="D18" s="195">
        <f>SUM(D2-C18)</f>
        <v>0</v>
      </c>
      <c r="E18" s="231" t="s">
        <v>559</v>
      </c>
      <c r="F18" s="232"/>
      <c r="G18" s="233"/>
      <c r="H18" s="234"/>
      <c r="I18" s="226"/>
      <c r="J18" s="233">
        <v>47755</v>
      </c>
      <c r="L18" s="523">
        <f t="shared" si="0"/>
        <v>47755</v>
      </c>
    </row>
    <row r="19" spans="1:12" x14ac:dyDescent="0.2">
      <c r="A19" s="212" t="s">
        <v>538</v>
      </c>
      <c r="B19" s="213" t="s">
        <v>550</v>
      </c>
      <c r="C19" s="195">
        <v>1996</v>
      </c>
      <c r="D19" s="195">
        <f>SUM(D2-C19)</f>
        <v>27</v>
      </c>
      <c r="E19" s="221"/>
      <c r="F19" s="213"/>
      <c r="G19" s="219">
        <v>8998</v>
      </c>
      <c r="H19" s="220">
        <v>10773</v>
      </c>
      <c r="J19" s="178"/>
      <c r="L19" s="523">
        <f t="shared" si="0"/>
        <v>10773</v>
      </c>
    </row>
    <row r="20" spans="1:12" x14ac:dyDescent="0.2">
      <c r="A20" s="212" t="s">
        <v>539</v>
      </c>
      <c r="B20" s="213" t="s">
        <v>277</v>
      </c>
      <c r="C20" s="195">
        <v>1998</v>
      </c>
      <c r="D20" s="195">
        <f>SUM(D2-C20)</f>
        <v>25</v>
      </c>
      <c r="E20" s="508" t="s">
        <v>558</v>
      </c>
      <c r="F20" s="213"/>
      <c r="G20" s="219">
        <v>46180</v>
      </c>
      <c r="H20" s="195">
        <v>71880</v>
      </c>
      <c r="J20" s="219"/>
      <c r="L20" s="523">
        <f t="shared" si="0"/>
        <v>71880</v>
      </c>
    </row>
    <row r="21" spans="1:12" x14ac:dyDescent="0.2">
      <c r="A21" s="212" t="s">
        <v>278</v>
      </c>
      <c r="B21" s="213" t="s">
        <v>552</v>
      </c>
      <c r="C21" s="195">
        <v>2015</v>
      </c>
      <c r="D21" s="195">
        <f>SUM(D2-C21)</f>
        <v>8</v>
      </c>
      <c r="E21" s="212"/>
      <c r="F21" s="213" t="s">
        <v>279</v>
      </c>
      <c r="G21" s="219">
        <v>35048</v>
      </c>
      <c r="J21" s="219">
        <v>53357</v>
      </c>
      <c r="L21" s="523">
        <f t="shared" si="0"/>
        <v>53357</v>
      </c>
    </row>
    <row r="22" spans="1:12" x14ac:dyDescent="0.2">
      <c r="A22" s="212" t="s">
        <v>280</v>
      </c>
      <c r="B22" s="213" t="s">
        <v>551</v>
      </c>
      <c r="C22" s="195">
        <v>2000</v>
      </c>
      <c r="D22" s="195">
        <f>SUM(D2-C22)</f>
        <v>23</v>
      </c>
      <c r="E22" s="218"/>
      <c r="F22" s="213"/>
      <c r="G22" s="219">
        <v>67243</v>
      </c>
      <c r="H22" s="220">
        <v>113021</v>
      </c>
      <c r="J22" s="178"/>
      <c r="L22" s="523">
        <f t="shared" si="0"/>
        <v>113021</v>
      </c>
    </row>
    <row r="23" spans="1:12" x14ac:dyDescent="0.2">
      <c r="A23" s="212" t="s">
        <v>281</v>
      </c>
      <c r="B23" s="213">
        <v>1969</v>
      </c>
      <c r="C23" s="195">
        <v>1996</v>
      </c>
      <c r="D23" s="195">
        <f>SUM(D2-C23)</f>
        <v>27</v>
      </c>
      <c r="E23" s="212"/>
      <c r="F23" s="213" t="s">
        <v>282</v>
      </c>
      <c r="G23" s="219">
        <v>32428</v>
      </c>
      <c r="J23" s="219">
        <v>60158</v>
      </c>
      <c r="L23" s="523">
        <f t="shared" si="0"/>
        <v>60158</v>
      </c>
    </row>
    <row r="24" spans="1:12" x14ac:dyDescent="0.2">
      <c r="A24" s="212" t="s">
        <v>283</v>
      </c>
      <c r="B24" s="213">
        <v>1994</v>
      </c>
      <c r="C24" s="195">
        <v>1994</v>
      </c>
      <c r="D24" s="195">
        <f>SUM(D2-C24)</f>
        <v>29</v>
      </c>
      <c r="E24" s="212"/>
      <c r="F24" s="213" t="s">
        <v>50</v>
      </c>
      <c r="G24" s="219">
        <v>65680</v>
      </c>
      <c r="H24" s="220">
        <v>167581</v>
      </c>
      <c r="J24" s="178"/>
      <c r="L24" s="523">
        <f t="shared" si="0"/>
        <v>167581</v>
      </c>
    </row>
    <row r="25" spans="1:12" x14ac:dyDescent="0.2">
      <c r="A25" s="212" t="s">
        <v>540</v>
      </c>
      <c r="B25" s="213">
        <v>1983</v>
      </c>
      <c r="C25" s="195">
        <v>2000</v>
      </c>
      <c r="D25" s="195">
        <f>SUM(D2-C25)</f>
        <v>23</v>
      </c>
      <c r="E25" s="212"/>
      <c r="F25" s="213" t="s">
        <v>284</v>
      </c>
      <c r="G25" s="219">
        <v>53409</v>
      </c>
      <c r="J25" s="219">
        <v>78811</v>
      </c>
      <c r="L25" s="523">
        <f t="shared" si="0"/>
        <v>78811</v>
      </c>
    </row>
    <row r="26" spans="1:12" x14ac:dyDescent="0.2">
      <c r="A26" s="212" t="s">
        <v>285</v>
      </c>
      <c r="B26" s="213">
        <v>1981</v>
      </c>
      <c r="C26" s="195">
        <v>1999</v>
      </c>
      <c r="D26" s="195">
        <f>SUM(D2-C26)</f>
        <v>24</v>
      </c>
      <c r="E26" s="212"/>
      <c r="F26" s="213"/>
      <c r="G26" s="219">
        <v>54853</v>
      </c>
      <c r="H26" s="220">
        <v>96110</v>
      </c>
      <c r="J26" s="178"/>
      <c r="L26" s="523">
        <f t="shared" si="0"/>
        <v>96110</v>
      </c>
    </row>
    <row r="27" spans="1:12" x14ac:dyDescent="0.2">
      <c r="A27" s="212" t="s">
        <v>541</v>
      </c>
      <c r="B27" s="213" t="s">
        <v>286</v>
      </c>
      <c r="C27" s="195">
        <v>1998</v>
      </c>
      <c r="D27" s="195">
        <f>SUM(D2-C27)</f>
        <v>25</v>
      </c>
      <c r="E27" s="218"/>
      <c r="F27" s="213"/>
      <c r="G27" s="219">
        <v>4917</v>
      </c>
      <c r="H27" s="220">
        <v>8434</v>
      </c>
      <c r="J27" s="178"/>
      <c r="L27" s="523">
        <f t="shared" si="0"/>
        <v>8434</v>
      </c>
    </row>
    <row r="28" spans="1:12" x14ac:dyDescent="0.2">
      <c r="A28" s="212" t="s">
        <v>287</v>
      </c>
      <c r="B28" s="213">
        <v>2006</v>
      </c>
      <c r="C28" s="195">
        <v>2006</v>
      </c>
      <c r="D28" s="195">
        <f>SUM(D2-C28)</f>
        <v>17</v>
      </c>
      <c r="E28" s="212"/>
      <c r="F28" s="213" t="s">
        <v>288</v>
      </c>
      <c r="G28" s="215">
        <v>150580</v>
      </c>
      <c r="H28" s="220"/>
      <c r="I28" s="195">
        <v>215421</v>
      </c>
      <c r="J28" s="178"/>
      <c r="L28" s="523"/>
    </row>
    <row r="29" spans="1:12" x14ac:dyDescent="0.2">
      <c r="A29" s="212" t="s">
        <v>289</v>
      </c>
      <c r="B29" s="213">
        <v>1995</v>
      </c>
      <c r="C29" s="195">
        <v>2003</v>
      </c>
      <c r="D29" s="195">
        <f>SUM(D2-C29)</f>
        <v>20</v>
      </c>
      <c r="E29" s="212"/>
      <c r="F29" s="213"/>
      <c r="G29" s="219">
        <v>2146</v>
      </c>
      <c r="H29" s="220">
        <v>2694</v>
      </c>
      <c r="J29" s="178"/>
      <c r="L29" s="523">
        <f t="shared" si="0"/>
        <v>2694</v>
      </c>
    </row>
    <row r="30" spans="1:12" x14ac:dyDescent="0.2">
      <c r="A30" s="212" t="s">
        <v>290</v>
      </c>
      <c r="B30" s="213" t="s">
        <v>291</v>
      </c>
      <c r="C30" s="195">
        <v>2000</v>
      </c>
      <c r="D30" s="195">
        <f>SUM(D2-C30)</f>
        <v>23</v>
      </c>
      <c r="E30" s="212"/>
      <c r="F30" s="213"/>
      <c r="G30" s="219">
        <v>16240</v>
      </c>
      <c r="H30" s="220">
        <v>20302</v>
      </c>
      <c r="J30" s="178"/>
      <c r="L30" s="523">
        <f t="shared" si="0"/>
        <v>20302</v>
      </c>
    </row>
    <row r="31" spans="1:12" x14ac:dyDescent="0.2">
      <c r="A31" s="212" t="s">
        <v>292</v>
      </c>
      <c r="B31" s="213">
        <v>1999</v>
      </c>
      <c r="C31" s="195">
        <v>1999</v>
      </c>
      <c r="D31" s="195">
        <f>SUM(D2-C31)</f>
        <v>24</v>
      </c>
      <c r="E31" s="212"/>
      <c r="F31" s="213" t="s">
        <v>293</v>
      </c>
      <c r="G31" s="219">
        <v>126691</v>
      </c>
      <c r="J31" s="219">
        <v>193772</v>
      </c>
      <c r="L31" s="523">
        <f t="shared" si="0"/>
        <v>193772</v>
      </c>
    </row>
    <row r="32" spans="1:12" x14ac:dyDescent="0.2">
      <c r="A32" s="212" t="s">
        <v>542</v>
      </c>
      <c r="B32" s="213">
        <v>1982</v>
      </c>
      <c r="C32" s="195">
        <v>1982</v>
      </c>
      <c r="E32" s="212"/>
      <c r="F32" s="213"/>
      <c r="G32" s="215"/>
      <c r="H32" s="463">
        <v>2500</v>
      </c>
      <c r="J32" s="178"/>
      <c r="L32" s="523">
        <f t="shared" si="0"/>
        <v>2500</v>
      </c>
    </row>
    <row r="33" spans="1:12" x14ac:dyDescent="0.2">
      <c r="A33" s="212" t="s">
        <v>294</v>
      </c>
      <c r="B33" s="213">
        <v>1998</v>
      </c>
      <c r="C33" s="195">
        <v>1998</v>
      </c>
      <c r="D33" s="195">
        <f>SUM(D2-C33)</f>
        <v>25</v>
      </c>
      <c r="E33" s="212"/>
      <c r="F33" s="213"/>
      <c r="G33" s="219">
        <v>2441</v>
      </c>
      <c r="H33" s="220">
        <v>2556</v>
      </c>
      <c r="J33" s="178"/>
      <c r="L33" s="523">
        <f t="shared" si="0"/>
        <v>2556</v>
      </c>
    </row>
    <row r="34" spans="1:12" x14ac:dyDescent="0.2">
      <c r="A34" s="212" t="s">
        <v>295</v>
      </c>
      <c r="B34" s="213">
        <v>2007</v>
      </c>
      <c r="C34" s="195">
        <v>2007</v>
      </c>
      <c r="D34" s="195">
        <f>SUM(D2-C34)</f>
        <v>16</v>
      </c>
      <c r="E34" s="221"/>
      <c r="F34" s="213"/>
      <c r="G34" s="215">
        <v>28875</v>
      </c>
      <c r="J34" s="219">
        <v>49074</v>
      </c>
      <c r="L34" s="523">
        <f t="shared" si="0"/>
        <v>49074</v>
      </c>
    </row>
    <row r="35" spans="1:12" x14ac:dyDescent="0.2">
      <c r="A35" s="212" t="s">
        <v>309</v>
      </c>
      <c r="B35" s="213">
        <v>2005</v>
      </c>
      <c r="C35" s="195">
        <v>2005</v>
      </c>
      <c r="D35" s="195">
        <f>SUM(D2-C35)</f>
        <v>18</v>
      </c>
      <c r="E35" s="221"/>
      <c r="F35" s="213"/>
      <c r="G35" s="219">
        <v>65169</v>
      </c>
      <c r="H35" s="220">
        <v>111542</v>
      </c>
      <c r="J35" s="178"/>
      <c r="L35" s="523">
        <f t="shared" si="0"/>
        <v>111542</v>
      </c>
    </row>
    <row r="36" spans="1:12" x14ac:dyDescent="0.2">
      <c r="A36" s="212" t="s">
        <v>543</v>
      </c>
      <c r="B36" s="213">
        <v>2003</v>
      </c>
      <c r="C36" s="195">
        <v>2003</v>
      </c>
      <c r="D36" s="195">
        <f>SUM(D2-C36)</f>
        <v>20</v>
      </c>
      <c r="E36" s="221"/>
      <c r="F36" s="213"/>
      <c r="G36" s="219">
        <v>12000</v>
      </c>
      <c r="H36" s="220">
        <v>18273</v>
      </c>
      <c r="J36" s="178"/>
      <c r="L36" s="523">
        <f t="shared" si="0"/>
        <v>18273</v>
      </c>
    </row>
    <row r="37" spans="1:12" x14ac:dyDescent="0.2">
      <c r="A37" s="212" t="s">
        <v>296</v>
      </c>
      <c r="B37" s="213">
        <v>2004</v>
      </c>
      <c r="C37" s="195">
        <v>2004</v>
      </c>
      <c r="D37" s="195">
        <f>SUM(D2-C37)</f>
        <v>19</v>
      </c>
      <c r="E37" s="212"/>
      <c r="F37" s="213" t="s">
        <v>297</v>
      </c>
      <c r="G37" s="219">
        <v>102000</v>
      </c>
      <c r="J37" s="218">
        <v>131038</v>
      </c>
      <c r="L37" s="523">
        <f t="shared" si="0"/>
        <v>131038</v>
      </c>
    </row>
    <row r="38" spans="1:12" x14ac:dyDescent="0.2">
      <c r="A38" s="212" t="s">
        <v>298</v>
      </c>
      <c r="B38" s="213">
        <v>2004</v>
      </c>
      <c r="C38" s="195">
        <v>2004</v>
      </c>
      <c r="D38" s="195">
        <f>SUM(D2-C38)</f>
        <v>19</v>
      </c>
      <c r="E38" s="221"/>
      <c r="F38" s="213" t="s">
        <v>299</v>
      </c>
      <c r="G38" s="215"/>
      <c r="K38" s="219">
        <v>138215</v>
      </c>
      <c r="L38" s="523"/>
    </row>
    <row r="39" spans="1:12" x14ac:dyDescent="0.2">
      <c r="A39" s="212" t="s">
        <v>300</v>
      </c>
      <c r="B39" s="213">
        <v>1995</v>
      </c>
      <c r="C39" s="195">
        <v>1995</v>
      </c>
      <c r="D39" s="195">
        <f>SUM(D2-C39)</f>
        <v>28</v>
      </c>
      <c r="E39" s="221"/>
      <c r="F39" s="213" t="s">
        <v>301</v>
      </c>
      <c r="G39" s="215"/>
      <c r="I39" s="219">
        <v>257500</v>
      </c>
      <c r="L39" s="523"/>
    </row>
    <row r="40" spans="1:12" x14ac:dyDescent="0.2">
      <c r="A40" s="212" t="s">
        <v>302</v>
      </c>
      <c r="B40" s="213">
        <v>2017</v>
      </c>
      <c r="C40" s="195">
        <v>2017</v>
      </c>
      <c r="D40" s="195">
        <f>SUM(D2-C40)</f>
        <v>6</v>
      </c>
      <c r="E40" s="221"/>
      <c r="F40" s="213"/>
      <c r="G40" s="219">
        <v>6181</v>
      </c>
      <c r="H40" s="220">
        <v>8023</v>
      </c>
      <c r="J40" s="178"/>
      <c r="L40" s="523">
        <f t="shared" si="0"/>
        <v>8023</v>
      </c>
    </row>
    <row r="41" spans="1:12" x14ac:dyDescent="0.2">
      <c r="A41" s="212" t="s">
        <v>303</v>
      </c>
      <c r="B41" s="213">
        <v>2014</v>
      </c>
      <c r="C41" s="195">
        <v>2014</v>
      </c>
      <c r="D41" s="195">
        <f>SUM(D2-C41)</f>
        <v>9</v>
      </c>
      <c r="E41" s="219"/>
      <c r="F41" s="213"/>
      <c r="G41" s="219">
        <v>115981</v>
      </c>
      <c r="H41" s="195">
        <v>137330</v>
      </c>
      <c r="J41" s="178"/>
      <c r="L41" s="523">
        <f t="shared" si="0"/>
        <v>137330</v>
      </c>
    </row>
    <row r="42" spans="1:12" x14ac:dyDescent="0.2">
      <c r="A42" s="212" t="s">
        <v>304</v>
      </c>
      <c r="B42" s="213" t="s">
        <v>305</v>
      </c>
      <c r="E42" s="221"/>
      <c r="F42" s="213"/>
      <c r="G42" s="219" t="s">
        <v>109</v>
      </c>
      <c r="H42" s="220">
        <v>0</v>
      </c>
      <c r="J42" s="178"/>
      <c r="L42" s="523">
        <f t="shared" si="0"/>
        <v>0</v>
      </c>
    </row>
    <row r="43" spans="1:12" x14ac:dyDescent="0.2">
      <c r="A43" s="212" t="s">
        <v>306</v>
      </c>
      <c r="B43" s="213">
        <v>1983</v>
      </c>
      <c r="C43" s="213">
        <v>1983</v>
      </c>
      <c r="D43" s="195">
        <f>SUM(D2-C43)</f>
        <v>40</v>
      </c>
      <c r="E43" s="221"/>
      <c r="F43" s="213"/>
      <c r="G43" s="219">
        <v>56732</v>
      </c>
      <c r="H43" s="220">
        <v>55940</v>
      </c>
      <c r="J43" s="178"/>
      <c r="L43" s="523">
        <f t="shared" si="0"/>
        <v>55940</v>
      </c>
    </row>
    <row r="44" spans="1:12" x14ac:dyDescent="0.2">
      <c r="A44" s="212" t="s">
        <v>307</v>
      </c>
      <c r="B44" s="213">
        <v>2017</v>
      </c>
      <c r="C44" s="213">
        <v>2017</v>
      </c>
      <c r="D44" s="195">
        <f>SUM(D2-C44)</f>
        <v>6</v>
      </c>
      <c r="E44" s="219"/>
      <c r="G44" s="219">
        <v>9907</v>
      </c>
      <c r="H44" s="308">
        <v>10636</v>
      </c>
      <c r="J44" s="178"/>
      <c r="L44" s="523">
        <f t="shared" si="0"/>
        <v>10636</v>
      </c>
    </row>
    <row r="45" spans="1:12" x14ac:dyDescent="0.2">
      <c r="A45" s="212" t="s">
        <v>544</v>
      </c>
      <c r="B45" s="213">
        <v>2015</v>
      </c>
      <c r="C45" s="213">
        <v>2015</v>
      </c>
      <c r="D45" s="195">
        <f>SUM(D2-C45)</f>
        <v>8</v>
      </c>
      <c r="E45" s="219"/>
      <c r="G45" s="219"/>
      <c r="H45" s="195">
        <v>1581</v>
      </c>
      <c r="J45" s="178"/>
      <c r="L45" s="523">
        <f t="shared" si="0"/>
        <v>1581</v>
      </c>
    </row>
    <row r="46" spans="1:12" x14ac:dyDescent="0.2">
      <c r="A46" s="212" t="s">
        <v>545</v>
      </c>
      <c r="B46" s="213">
        <v>1985</v>
      </c>
      <c r="C46" s="213">
        <v>1985</v>
      </c>
      <c r="D46" s="195">
        <f>SUM(D2-C46)</f>
        <v>38</v>
      </c>
      <c r="E46" s="219"/>
      <c r="G46" s="219"/>
      <c r="H46" s="195">
        <v>3500</v>
      </c>
      <c r="J46" s="178"/>
      <c r="L46" s="523">
        <f t="shared" si="0"/>
        <v>3500</v>
      </c>
    </row>
    <row r="47" spans="1:12" x14ac:dyDescent="0.2">
      <c r="A47" s="212" t="s">
        <v>546</v>
      </c>
      <c r="B47" s="213">
        <v>2020</v>
      </c>
      <c r="C47" s="213">
        <v>2020</v>
      </c>
      <c r="D47" s="195">
        <f>SUM(D2-C47)</f>
        <v>3</v>
      </c>
      <c r="E47" s="219"/>
      <c r="G47" s="219">
        <v>971</v>
      </c>
      <c r="H47" s="195">
        <v>1200</v>
      </c>
      <c r="J47" s="178"/>
      <c r="L47" s="523">
        <f t="shared" si="0"/>
        <v>1200</v>
      </c>
    </row>
    <row r="48" spans="1:12" x14ac:dyDescent="0.2">
      <c r="A48" s="212"/>
      <c r="B48" s="213"/>
      <c r="C48" s="213"/>
      <c r="E48" s="221"/>
      <c r="F48" s="219"/>
      <c r="G48" s="219"/>
      <c r="H48" s="220"/>
      <c r="J48" s="178"/>
      <c r="L48" s="523"/>
    </row>
    <row r="49" spans="1:12" s="192" customFormat="1" x14ac:dyDescent="0.2">
      <c r="A49" s="222" t="s">
        <v>308</v>
      </c>
      <c r="B49" s="223"/>
      <c r="C49" s="223"/>
      <c r="D49" s="207"/>
      <c r="E49" s="222"/>
      <c r="F49" s="224">
        <f>SUM(F10:F44)</f>
        <v>0</v>
      </c>
      <c r="G49" s="224"/>
      <c r="H49" s="225">
        <f>SUM(H10:H47)</f>
        <v>1140704</v>
      </c>
      <c r="I49" s="225">
        <f>SUM(I10:I47)</f>
        <v>472921</v>
      </c>
      <c r="J49" s="225">
        <f>SUM(J10:J47)</f>
        <v>651736</v>
      </c>
      <c r="K49" s="225">
        <f>SUM(K10:K47)</f>
        <v>138215</v>
      </c>
      <c r="L49" s="225">
        <f>SUM(L10:L47)</f>
        <v>1792440</v>
      </c>
    </row>
    <row r="50" spans="1:12" x14ac:dyDescent="0.2">
      <c r="A50" s="212"/>
      <c r="B50" s="212"/>
      <c r="C50" s="213"/>
      <c r="D50" s="178"/>
      <c r="E50" s="212"/>
      <c r="F50" s="215"/>
      <c r="G50" s="215"/>
      <c r="H50" s="195" t="s">
        <v>547</v>
      </c>
    </row>
    <row r="51" spans="1:12" x14ac:dyDescent="0.2">
      <c r="A51" s="212"/>
      <c r="B51" s="212"/>
      <c r="C51" s="213"/>
      <c r="D51" s="178"/>
      <c r="E51" s="212"/>
      <c r="F51" s="215"/>
      <c r="G51" s="215"/>
    </row>
    <row r="52" spans="1:12" x14ac:dyDescent="0.2">
      <c r="D52" s="178"/>
    </row>
  </sheetData>
  <pageMargins left="0.7" right="0.7" top="0.75" bottom="0.75" header="0.3" footer="0.3"/>
  <pageSetup paperSize="17" scale="6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Q1699"/>
  <sheetViews>
    <sheetView tabSelected="1" zoomScale="70" zoomScaleNormal="70" workbookViewId="0">
      <selection activeCell="V22" sqref="V22"/>
    </sheetView>
  </sheetViews>
  <sheetFormatPr defaultColWidth="8.7109375" defaultRowHeight="15.75" x14ac:dyDescent="0.25"/>
  <cols>
    <col min="1" max="1" width="44" style="7" customWidth="1"/>
    <col min="2" max="2" width="22.7109375" style="7" customWidth="1"/>
    <col min="3" max="3" width="13.42578125" style="7" customWidth="1"/>
    <col min="4" max="4" width="11.28515625" style="111" customWidth="1"/>
    <col min="5" max="5" width="20.5703125" style="7" customWidth="1"/>
    <col min="6" max="6" width="20.42578125" style="7" customWidth="1"/>
    <col min="7" max="7" width="13.7109375" style="7" bestFit="1" customWidth="1"/>
    <col min="8" max="8" width="12" style="163" customWidth="1"/>
    <col min="9" max="9" width="10" style="7" customWidth="1"/>
    <col min="10" max="10" width="14.7109375" style="7" hidden="1" customWidth="1"/>
    <col min="11" max="12" width="14.7109375" style="7" customWidth="1"/>
    <col min="13" max="13" width="12.5703125" style="7" customWidth="1"/>
    <col min="14" max="14" width="53.28515625" style="7" customWidth="1"/>
    <col min="15" max="15" width="21.7109375" style="16" customWidth="1"/>
    <col min="16" max="16" width="14.7109375" style="17" customWidth="1"/>
    <col min="17" max="16384" width="8.7109375" style="7"/>
  </cols>
  <sheetData>
    <row r="1" spans="1:16" ht="35.25" customHeight="1" thickTop="1" thickBot="1" x14ac:dyDescent="0.3">
      <c r="A1" s="144" t="s">
        <v>592</v>
      </c>
      <c r="B1" s="145">
        <v>2024</v>
      </c>
    </row>
    <row r="2" spans="1:16" ht="33" thickTop="1" thickBot="1" x14ac:dyDescent="0.3">
      <c r="A2" s="143" t="s">
        <v>321</v>
      </c>
      <c r="B2" s="143" t="s">
        <v>322</v>
      </c>
      <c r="C2" s="309" t="s">
        <v>323</v>
      </c>
      <c r="D2" s="310" t="s">
        <v>324</v>
      </c>
      <c r="E2" s="311" t="s">
        <v>325</v>
      </c>
      <c r="F2" s="312" t="s">
        <v>326</v>
      </c>
      <c r="G2" s="313" t="s">
        <v>327</v>
      </c>
      <c r="H2" s="314" t="s">
        <v>328</v>
      </c>
      <c r="I2" s="312" t="s">
        <v>329</v>
      </c>
      <c r="J2" s="315" t="s">
        <v>330</v>
      </c>
      <c r="K2" s="2" t="s">
        <v>331</v>
      </c>
      <c r="L2" s="3" t="s">
        <v>332</v>
      </c>
      <c r="M2" s="3" t="s">
        <v>333</v>
      </c>
      <c r="N2" s="2" t="s">
        <v>334</v>
      </c>
      <c r="O2" s="4" t="s">
        <v>335</v>
      </c>
      <c r="P2" s="5" t="s">
        <v>336</v>
      </c>
    </row>
    <row r="3" spans="1:16" ht="16.5" thickBot="1" x14ac:dyDescent="0.3">
      <c r="A3" s="8"/>
      <c r="B3" s="8"/>
      <c r="C3" s="8"/>
      <c r="D3" s="125"/>
      <c r="E3" s="9"/>
      <c r="F3" s="9"/>
      <c r="G3" s="11"/>
      <c r="H3" s="156"/>
      <c r="I3" s="9"/>
      <c r="J3" s="142"/>
      <c r="K3" s="134"/>
      <c r="L3" s="135"/>
      <c r="M3" s="135"/>
      <c r="N3" s="134"/>
      <c r="O3" s="4"/>
      <c r="P3" s="5"/>
    </row>
    <row r="4" spans="1:16" ht="21.75" customHeight="1" x14ac:dyDescent="0.25">
      <c r="A4" s="8"/>
      <c r="B4" s="8"/>
      <c r="C4" s="8"/>
      <c r="D4" s="125"/>
      <c r="E4" s="9"/>
      <c r="F4" s="136"/>
      <c r="G4" s="165"/>
      <c r="H4" s="157"/>
      <c r="I4" s="136"/>
      <c r="J4" s="137"/>
      <c r="K4" s="138"/>
      <c r="L4" s="139"/>
      <c r="M4" s="139"/>
      <c r="N4" s="138"/>
      <c r="O4" s="140"/>
      <c r="P4" s="141"/>
    </row>
    <row r="5" spans="1:16" x14ac:dyDescent="0.25">
      <c r="A5" s="8" t="s">
        <v>0</v>
      </c>
      <c r="B5" s="8"/>
      <c r="C5" s="8"/>
      <c r="D5" s="125"/>
      <c r="E5" s="9"/>
      <c r="F5" s="10"/>
      <c r="G5" s="11"/>
      <c r="H5" s="156"/>
      <c r="I5" s="9"/>
      <c r="J5" s="316"/>
      <c r="K5" s="12"/>
      <c r="L5" s="13"/>
      <c r="M5" s="14"/>
      <c r="N5" s="15"/>
    </row>
    <row r="6" spans="1:16" x14ac:dyDescent="0.25">
      <c r="A6" s="317" t="s">
        <v>337</v>
      </c>
      <c r="B6" s="18" t="s">
        <v>338</v>
      </c>
      <c r="C6" s="19" t="s">
        <v>339</v>
      </c>
      <c r="D6" s="20">
        <v>12677</v>
      </c>
      <c r="E6" s="20"/>
      <c r="F6" s="318">
        <v>166636</v>
      </c>
      <c r="G6" s="93">
        <v>105068</v>
      </c>
      <c r="H6" s="319">
        <v>2</v>
      </c>
      <c r="I6" s="319">
        <v>1966</v>
      </c>
      <c r="J6" s="319" t="s">
        <v>340</v>
      </c>
      <c r="K6" s="319">
        <v>1998</v>
      </c>
      <c r="L6" s="319">
        <v>36.700000000000003</v>
      </c>
      <c r="M6" s="319">
        <v>665</v>
      </c>
      <c r="N6" s="237" t="s">
        <v>341</v>
      </c>
      <c r="O6" s="147">
        <f>F6</f>
        <v>166636</v>
      </c>
      <c r="P6" s="17">
        <f>B1-K6</f>
        <v>26</v>
      </c>
    </row>
    <row r="7" spans="1:16" s="228" customFormat="1" x14ac:dyDescent="0.25">
      <c r="A7" s="317" t="s">
        <v>342</v>
      </c>
      <c r="B7" s="320"/>
      <c r="C7" s="320" t="s">
        <v>339</v>
      </c>
      <c r="D7" s="320"/>
      <c r="E7" s="320">
        <v>2200</v>
      </c>
      <c r="F7" s="318">
        <v>1339</v>
      </c>
      <c r="G7" s="236">
        <v>1339</v>
      </c>
      <c r="H7" s="319">
        <v>1</v>
      </c>
      <c r="I7" s="319">
        <v>2013</v>
      </c>
      <c r="J7" s="319"/>
      <c r="K7" s="319"/>
      <c r="L7" s="319"/>
      <c r="M7" s="319"/>
      <c r="N7" s="237" t="s">
        <v>343</v>
      </c>
      <c r="O7" s="321">
        <v>1339</v>
      </c>
      <c r="P7" s="227">
        <v>0</v>
      </c>
    </row>
    <row r="8" spans="1:16" s="228" customFormat="1" ht="31.5" x14ac:dyDescent="0.25">
      <c r="A8" s="317" t="s">
        <v>344</v>
      </c>
      <c r="B8" s="320"/>
      <c r="C8" s="320" t="s">
        <v>339</v>
      </c>
      <c r="D8" s="320"/>
      <c r="E8" s="320">
        <v>15019</v>
      </c>
      <c r="F8" s="318">
        <v>11000</v>
      </c>
      <c r="G8" s="236">
        <v>11000</v>
      </c>
      <c r="H8" s="319">
        <v>2</v>
      </c>
      <c r="I8" s="319">
        <v>2017</v>
      </c>
      <c r="J8" s="319"/>
      <c r="K8" s="319"/>
      <c r="L8" s="319"/>
      <c r="M8" s="319"/>
      <c r="N8" s="237" t="s">
        <v>345</v>
      </c>
      <c r="O8" s="322">
        <v>11000</v>
      </c>
      <c r="P8" s="227">
        <v>5</v>
      </c>
    </row>
    <row r="9" spans="1:16" ht="20.25" x14ac:dyDescent="0.4">
      <c r="A9" s="317" t="s">
        <v>346</v>
      </c>
      <c r="B9" s="18" t="s">
        <v>338</v>
      </c>
      <c r="C9" s="19" t="s">
        <v>339</v>
      </c>
      <c r="D9" s="20"/>
      <c r="E9" s="20"/>
      <c r="F9" s="323">
        <v>26205</v>
      </c>
      <c r="G9" s="93">
        <v>20000</v>
      </c>
      <c r="H9" s="319">
        <v>1</v>
      </c>
      <c r="I9" s="319">
        <v>2017</v>
      </c>
      <c r="J9" s="319"/>
      <c r="K9" s="319">
        <v>2017</v>
      </c>
      <c r="L9" s="319"/>
      <c r="M9" s="319"/>
      <c r="N9" s="237" t="s">
        <v>347</v>
      </c>
      <c r="O9" s="146">
        <f>F9</f>
        <v>26205</v>
      </c>
      <c r="P9" s="17">
        <f>B1-K9</f>
        <v>7</v>
      </c>
    </row>
    <row r="10" spans="1:16" x14ac:dyDescent="0.25">
      <c r="A10" s="324" t="s">
        <v>348</v>
      </c>
      <c r="B10" s="325"/>
      <c r="C10" s="325"/>
      <c r="D10" s="326"/>
      <c r="E10" s="327"/>
      <c r="F10" s="328">
        <f>SUM(F6:F9)</f>
        <v>205180</v>
      </c>
      <c r="G10" s="329">
        <f>SUM(G6:G9)</f>
        <v>137407</v>
      </c>
      <c r="H10" s="319"/>
      <c r="I10" s="319"/>
      <c r="J10" s="319"/>
      <c r="K10" s="319"/>
      <c r="L10" s="319"/>
      <c r="M10" s="319"/>
      <c r="N10" s="330"/>
      <c r="O10" s="154">
        <f>SUM(O6:O9)</f>
        <v>205180</v>
      </c>
    </row>
    <row r="11" spans="1:16" x14ac:dyDescent="0.25">
      <c r="A11" s="331"/>
      <c r="B11" s="22"/>
      <c r="C11" s="22"/>
      <c r="D11" s="126"/>
      <c r="E11" s="23"/>
      <c r="F11" s="24"/>
      <c r="G11" s="25"/>
      <c r="H11" s="158"/>
      <c r="I11" s="26"/>
      <c r="J11" s="27"/>
      <c r="K11" s="28"/>
      <c r="L11" s="29"/>
      <c r="M11" s="30"/>
      <c r="N11" s="31"/>
      <c r="O11" s="32"/>
    </row>
    <row r="12" spans="1:16" x14ac:dyDescent="0.25">
      <c r="A12" s="33"/>
      <c r="B12" s="33"/>
      <c r="C12" s="33"/>
      <c r="D12" s="127"/>
      <c r="E12" s="34"/>
      <c r="F12" s="35"/>
      <c r="G12" s="36"/>
      <c r="H12" s="159"/>
      <c r="I12" s="37"/>
      <c r="J12" s="38"/>
      <c r="K12" s="28"/>
      <c r="L12" s="29"/>
      <c r="M12" s="30"/>
      <c r="N12" s="39"/>
      <c r="O12" s="40"/>
    </row>
    <row r="13" spans="1:16" x14ac:dyDescent="0.25">
      <c r="A13" s="33"/>
      <c r="B13" s="33"/>
      <c r="C13" s="33"/>
      <c r="D13" s="127"/>
      <c r="E13" s="34"/>
      <c r="F13" s="41"/>
      <c r="G13" s="36"/>
      <c r="H13" s="159"/>
      <c r="I13" s="37"/>
      <c r="J13" s="332"/>
      <c r="K13" s="28"/>
      <c r="L13" s="29"/>
      <c r="M13" s="30"/>
      <c r="N13" s="39"/>
      <c r="O13" s="40"/>
    </row>
    <row r="14" spans="1:16" x14ac:dyDescent="0.25">
      <c r="A14" s="42" t="s">
        <v>349</v>
      </c>
      <c r="B14" s="43"/>
      <c r="C14" s="43"/>
      <c r="D14" s="128"/>
      <c r="E14" s="44"/>
      <c r="F14" s="45"/>
      <c r="G14" s="46"/>
      <c r="H14" s="160"/>
      <c r="I14" s="47"/>
      <c r="J14" s="333"/>
      <c r="K14" s="48"/>
      <c r="L14" s="49"/>
      <c r="M14" s="50"/>
      <c r="N14" s="15"/>
      <c r="O14" s="112"/>
    </row>
    <row r="15" spans="1:16" x14ac:dyDescent="0.25">
      <c r="A15" s="334" t="s">
        <v>350</v>
      </c>
      <c r="B15" s="334" t="s">
        <v>351</v>
      </c>
      <c r="C15" s="334" t="s">
        <v>352</v>
      </c>
      <c r="D15" s="335">
        <v>22609</v>
      </c>
      <c r="E15" s="335"/>
      <c r="F15" s="336">
        <v>2100</v>
      </c>
      <c r="G15" s="337">
        <v>708</v>
      </c>
      <c r="H15" s="338">
        <v>1</v>
      </c>
      <c r="I15" s="339"/>
      <c r="J15" s="340" t="s">
        <v>340</v>
      </c>
      <c r="K15" s="148"/>
      <c r="L15" s="149"/>
      <c r="M15" s="150"/>
      <c r="N15" s="151" t="s">
        <v>353</v>
      </c>
    </row>
    <row r="16" spans="1:16" x14ac:dyDescent="0.25">
      <c r="A16" s="341" t="s">
        <v>354</v>
      </c>
      <c r="B16" s="341" t="s">
        <v>355</v>
      </c>
      <c r="C16" s="341" t="s">
        <v>352</v>
      </c>
      <c r="D16" s="342">
        <v>22616</v>
      </c>
      <c r="E16" s="342"/>
      <c r="F16" s="343">
        <v>241000</v>
      </c>
      <c r="G16" s="344">
        <v>156593</v>
      </c>
      <c r="H16" s="345">
        <v>6</v>
      </c>
      <c r="I16" s="346">
        <v>1954</v>
      </c>
      <c r="J16" s="347" t="s">
        <v>340</v>
      </c>
      <c r="K16" s="148">
        <v>1990</v>
      </c>
      <c r="L16" s="149"/>
      <c r="M16" s="150"/>
      <c r="N16" s="151" t="s">
        <v>356</v>
      </c>
    </row>
    <row r="17" spans="1:16" x14ac:dyDescent="0.25">
      <c r="A17" s="341" t="s">
        <v>357</v>
      </c>
      <c r="B17" s="341" t="s">
        <v>355</v>
      </c>
      <c r="C17" s="341" t="s">
        <v>352</v>
      </c>
      <c r="D17" s="342">
        <v>22616</v>
      </c>
      <c r="E17" s="342"/>
      <c r="F17" s="343">
        <v>55000</v>
      </c>
      <c r="G17" s="344">
        <v>45000</v>
      </c>
      <c r="H17" s="345">
        <v>3</v>
      </c>
      <c r="I17" s="346">
        <v>1908</v>
      </c>
      <c r="J17" s="152"/>
      <c r="K17" s="148">
        <v>1999</v>
      </c>
      <c r="L17" s="149"/>
      <c r="M17" s="150"/>
      <c r="N17" s="151"/>
      <c r="O17" s="110"/>
    </row>
    <row r="18" spans="1:16" x14ac:dyDescent="0.25">
      <c r="A18" s="348" t="s">
        <v>358</v>
      </c>
      <c r="B18" s="120"/>
      <c r="C18" s="120"/>
      <c r="D18" s="129"/>
      <c r="E18" s="121"/>
      <c r="F18" s="122">
        <f>SUM(F15:F17)</f>
        <v>298100</v>
      </c>
      <c r="G18" s="166">
        <f>SUM(G15:G17)</f>
        <v>202301</v>
      </c>
      <c r="H18" s="161"/>
      <c r="I18" s="123"/>
      <c r="J18" s="124"/>
      <c r="K18" s="56"/>
      <c r="L18" s="57"/>
      <c r="M18" s="58"/>
      <c r="N18" s="59"/>
      <c r="O18" s="113"/>
    </row>
    <row r="19" spans="1:16" x14ac:dyDescent="0.25">
      <c r="A19" s="33"/>
      <c r="B19" s="33"/>
      <c r="C19" s="33"/>
      <c r="D19" s="127"/>
      <c r="E19" s="34"/>
      <c r="F19" s="35"/>
      <c r="G19" s="36"/>
      <c r="H19" s="159"/>
      <c r="I19" s="37"/>
      <c r="J19" s="38"/>
      <c r="K19" s="28"/>
      <c r="L19" s="29"/>
      <c r="M19" s="30"/>
      <c r="N19" s="39"/>
      <c r="O19" s="40"/>
    </row>
    <row r="20" spans="1:16" x14ac:dyDescent="0.25">
      <c r="A20" s="33"/>
      <c r="B20" s="33"/>
      <c r="C20" s="33"/>
      <c r="D20" s="127"/>
      <c r="E20" s="34"/>
      <c r="F20" s="35"/>
      <c r="G20" s="36"/>
      <c r="H20" s="159"/>
      <c r="I20" s="37"/>
      <c r="J20" s="332"/>
      <c r="K20" s="28"/>
      <c r="L20" s="29"/>
      <c r="M20" s="30"/>
      <c r="N20" s="39"/>
      <c r="O20" s="40"/>
    </row>
    <row r="21" spans="1:16" x14ac:dyDescent="0.25">
      <c r="A21" s="33"/>
      <c r="B21" s="33"/>
      <c r="C21" s="33"/>
      <c r="D21" s="127"/>
      <c r="E21" s="34"/>
      <c r="F21" s="35"/>
      <c r="G21" s="36"/>
      <c r="H21" s="159"/>
      <c r="I21" s="37"/>
      <c r="J21" s="332"/>
      <c r="K21" s="28"/>
      <c r="L21" s="29"/>
      <c r="M21" s="30"/>
      <c r="N21" s="39"/>
      <c r="O21" s="40"/>
    </row>
    <row r="22" spans="1:16" x14ac:dyDescent="0.25">
      <c r="A22" s="349" t="s">
        <v>1</v>
      </c>
      <c r="B22" s="350"/>
      <c r="C22" s="350"/>
      <c r="D22" s="351"/>
      <c r="E22" s="352"/>
      <c r="F22" s="353"/>
      <c r="G22" s="354"/>
      <c r="H22" s="355"/>
      <c r="I22" s="352"/>
      <c r="J22" s="333"/>
      <c r="K22" s="48"/>
      <c r="L22" s="49"/>
      <c r="M22" s="50"/>
      <c r="N22" s="15"/>
      <c r="O22" s="356">
        <v>304000</v>
      </c>
      <c r="P22" s="17">
        <f>B1-K23</f>
        <v>22</v>
      </c>
    </row>
    <row r="23" spans="1:16" x14ac:dyDescent="0.25">
      <c r="A23" s="317" t="s">
        <v>359</v>
      </c>
      <c r="B23" s="317"/>
      <c r="C23" s="317" t="s">
        <v>352</v>
      </c>
      <c r="D23" s="357"/>
      <c r="E23" s="319"/>
      <c r="F23" s="318">
        <v>304000</v>
      </c>
      <c r="G23" s="358">
        <v>171257</v>
      </c>
      <c r="H23" s="359">
        <v>11</v>
      </c>
      <c r="I23" s="319">
        <v>2002</v>
      </c>
      <c r="J23" s="360"/>
      <c r="K23" s="319">
        <v>2002</v>
      </c>
      <c r="L23" s="52"/>
      <c r="M23" s="53"/>
      <c r="N23" s="54"/>
      <c r="O23" s="55"/>
    </row>
    <row r="24" spans="1:16" x14ac:dyDescent="0.25">
      <c r="A24" s="361" t="s">
        <v>318</v>
      </c>
      <c r="B24" s="317"/>
      <c r="C24" s="317"/>
      <c r="D24" s="357"/>
      <c r="E24" s="319"/>
      <c r="F24" s="362">
        <f>SUM(F23)</f>
        <v>304000</v>
      </c>
      <c r="G24" s="358"/>
      <c r="H24" s="359"/>
      <c r="I24" s="319"/>
      <c r="J24" s="360"/>
      <c r="K24" s="51"/>
      <c r="L24" s="52"/>
      <c r="M24" s="53"/>
      <c r="N24" s="54"/>
      <c r="O24" s="55"/>
    </row>
    <row r="25" spans="1:16" x14ac:dyDescent="0.25">
      <c r="A25" s="350" t="s">
        <v>360</v>
      </c>
      <c r="B25" s="350"/>
      <c r="C25" s="350"/>
      <c r="D25" s="351"/>
      <c r="E25" s="352"/>
      <c r="F25" s="353"/>
      <c r="G25" s="354"/>
      <c r="H25" s="355"/>
      <c r="I25" s="352"/>
      <c r="J25" s="333"/>
      <c r="K25" s="48"/>
      <c r="L25" s="49"/>
      <c r="M25" s="50">
        <v>600</v>
      </c>
      <c r="N25" s="15"/>
    </row>
    <row r="26" spans="1:16" x14ac:dyDescent="0.25">
      <c r="A26" s="334" t="s">
        <v>361</v>
      </c>
      <c r="B26" s="334"/>
      <c r="C26" s="334"/>
      <c r="D26" s="363"/>
      <c r="E26" s="335"/>
      <c r="F26" s="336">
        <v>120000</v>
      </c>
      <c r="G26" s="337"/>
      <c r="H26" s="338"/>
      <c r="I26" s="335"/>
      <c r="J26" s="340"/>
      <c r="K26" s="148"/>
      <c r="L26" s="149"/>
      <c r="M26" s="150">
        <v>70</v>
      </c>
      <c r="N26" s="15"/>
    </row>
    <row r="27" spans="1:16" x14ac:dyDescent="0.25">
      <c r="A27" s="334" t="s">
        <v>362</v>
      </c>
      <c r="B27" s="334"/>
      <c r="C27" s="334"/>
      <c r="D27" s="363"/>
      <c r="E27" s="335"/>
      <c r="F27" s="336">
        <v>26000</v>
      </c>
      <c r="G27" s="337"/>
      <c r="H27" s="338"/>
      <c r="I27" s="335"/>
      <c r="J27" s="340"/>
      <c r="K27" s="148"/>
      <c r="L27" s="149"/>
      <c r="M27" s="150">
        <v>130</v>
      </c>
      <c r="N27" s="15"/>
    </row>
    <row r="28" spans="1:16" x14ac:dyDescent="0.25">
      <c r="A28" s="334" t="s">
        <v>363</v>
      </c>
      <c r="B28" s="334"/>
      <c r="C28" s="334"/>
      <c r="D28" s="363"/>
      <c r="E28" s="335"/>
      <c r="F28" s="336">
        <v>100000</v>
      </c>
      <c r="G28" s="337"/>
      <c r="H28" s="338"/>
      <c r="I28" s="335"/>
      <c r="J28" s="340"/>
      <c r="K28" s="148"/>
      <c r="L28" s="149"/>
      <c r="M28" s="150">
        <v>50</v>
      </c>
      <c r="N28" s="15"/>
    </row>
    <row r="29" spans="1:16" x14ac:dyDescent="0.25">
      <c r="A29" s="364" t="s">
        <v>364</v>
      </c>
      <c r="B29" s="364"/>
      <c r="C29" s="364"/>
      <c r="D29" s="365"/>
      <c r="E29" s="366"/>
      <c r="F29" s="367">
        <f>SUM(F23:F23)</f>
        <v>304000</v>
      </c>
      <c r="G29" s="368">
        <f>SUM(G23:G23)</f>
        <v>171257</v>
      </c>
      <c r="H29" s="369"/>
      <c r="I29" s="370"/>
      <c r="J29" s="371"/>
      <c r="K29" s="56"/>
      <c r="L29" s="57"/>
      <c r="M29" s="58"/>
      <c r="N29" s="59"/>
      <c r="O29" s="60"/>
    </row>
    <row r="30" spans="1:16" x14ac:dyDescent="0.25">
      <c r="A30" s="372"/>
      <c r="B30" s="372"/>
      <c r="C30" s="372"/>
      <c r="D30" s="373"/>
      <c r="E30" s="374"/>
      <c r="F30" s="375"/>
      <c r="G30" s="376"/>
      <c r="H30" s="377"/>
      <c r="I30" s="378"/>
      <c r="J30" s="332"/>
      <c r="K30" s="28"/>
      <c r="L30" s="29"/>
      <c r="M30" s="30"/>
      <c r="N30" s="39"/>
      <c r="O30" s="40"/>
    </row>
    <row r="31" spans="1:16" x14ac:dyDescent="0.25">
      <c r="A31" s="372"/>
      <c r="B31" s="372"/>
      <c r="C31" s="372"/>
      <c r="D31" s="373"/>
      <c r="E31" s="374"/>
      <c r="F31" s="375"/>
      <c r="G31" s="376"/>
      <c r="H31" s="377"/>
      <c r="I31" s="378"/>
      <c r="J31" s="332"/>
      <c r="K31" s="28"/>
      <c r="L31" s="29"/>
      <c r="M31" s="30"/>
      <c r="N31" s="39"/>
      <c r="O31" s="40"/>
    </row>
    <row r="32" spans="1:16" x14ac:dyDescent="0.25">
      <c r="A32" s="372"/>
      <c r="B32" s="372"/>
      <c r="C32" s="372"/>
      <c r="D32" s="373"/>
      <c r="E32" s="374"/>
      <c r="F32" s="375"/>
      <c r="G32" s="376"/>
      <c r="H32" s="377"/>
      <c r="I32" s="378"/>
      <c r="J32" s="332"/>
      <c r="K32" s="28"/>
      <c r="L32" s="29"/>
      <c r="M32" s="30"/>
      <c r="N32" s="39"/>
      <c r="O32" s="40"/>
    </row>
    <row r="33" spans="1:16" x14ac:dyDescent="0.25">
      <c r="A33" s="349" t="s">
        <v>2</v>
      </c>
      <c r="B33" s="350"/>
      <c r="C33" s="350"/>
      <c r="D33" s="351"/>
      <c r="E33" s="352"/>
      <c r="F33" s="353"/>
      <c r="G33" s="354"/>
      <c r="H33" s="355"/>
      <c r="I33" s="352"/>
      <c r="J33" s="333"/>
      <c r="K33" s="48"/>
      <c r="L33" s="49"/>
      <c r="M33" s="50"/>
      <c r="N33" s="15"/>
      <c r="O33" s="112"/>
    </row>
    <row r="34" spans="1:16" x14ac:dyDescent="0.25">
      <c r="A34" s="334" t="s">
        <v>365</v>
      </c>
      <c r="B34" s="334" t="s">
        <v>366</v>
      </c>
      <c r="C34" s="379" t="s">
        <v>367</v>
      </c>
      <c r="D34" s="335">
        <v>41758</v>
      </c>
      <c r="E34" s="335"/>
      <c r="F34" s="336"/>
      <c r="G34" s="337"/>
      <c r="H34" s="338">
        <v>2</v>
      </c>
      <c r="I34" s="335">
        <v>1972</v>
      </c>
      <c r="J34" s="340">
        <v>27792</v>
      </c>
      <c r="K34" s="335">
        <v>1972</v>
      </c>
      <c r="L34" s="149">
        <v>5.2</v>
      </c>
      <c r="M34" s="50"/>
      <c r="N34" s="15" t="s">
        <v>368</v>
      </c>
    </row>
    <row r="35" spans="1:16" x14ac:dyDescent="0.25">
      <c r="A35" s="350" t="s">
        <v>311</v>
      </c>
      <c r="B35" s="350" t="s">
        <v>369</v>
      </c>
      <c r="C35" s="380" t="s">
        <v>370</v>
      </c>
      <c r="D35" s="352">
        <v>46088</v>
      </c>
      <c r="E35" s="352"/>
      <c r="F35" s="318">
        <v>46140</v>
      </c>
      <c r="G35" s="358">
        <v>30000</v>
      </c>
      <c r="H35" s="355">
        <v>3</v>
      </c>
      <c r="I35" s="352">
        <v>1968</v>
      </c>
      <c r="J35" s="333" t="s">
        <v>340</v>
      </c>
      <c r="K35" s="352">
        <v>1980</v>
      </c>
      <c r="L35" s="50">
        <v>20</v>
      </c>
      <c r="M35" s="50"/>
      <c r="N35" s="153" t="s">
        <v>371</v>
      </c>
      <c r="O35" s="318">
        <f>F35*0.5</f>
        <v>23070</v>
      </c>
      <c r="P35" s="17">
        <f>B1-K35</f>
        <v>44</v>
      </c>
    </row>
    <row r="36" spans="1:16" x14ac:dyDescent="0.25">
      <c r="A36" s="317"/>
      <c r="B36" s="317"/>
      <c r="C36" s="381"/>
      <c r="D36" s="357"/>
      <c r="E36" s="319"/>
      <c r="F36" s="61"/>
      <c r="G36" s="358"/>
      <c r="H36" s="359"/>
      <c r="I36" s="319"/>
      <c r="J36" s="360"/>
      <c r="K36" s="51"/>
      <c r="L36" s="53" t="s">
        <v>372</v>
      </c>
      <c r="M36" s="53"/>
      <c r="N36" s="62"/>
      <c r="O36" s="61"/>
    </row>
    <row r="37" spans="1:16" x14ac:dyDescent="0.25">
      <c r="A37" s="317" t="s">
        <v>373</v>
      </c>
      <c r="B37" s="317"/>
      <c r="C37" s="381" t="s">
        <v>367</v>
      </c>
      <c r="D37" s="357"/>
      <c r="E37" s="319"/>
      <c r="F37" s="16">
        <v>387460</v>
      </c>
      <c r="G37" s="358">
        <v>232000</v>
      </c>
      <c r="H37" s="359"/>
      <c r="I37" s="7">
        <v>2012</v>
      </c>
      <c r="K37" s="7">
        <v>2012</v>
      </c>
      <c r="L37" s="53" t="s">
        <v>374</v>
      </c>
      <c r="M37" s="53"/>
      <c r="N37" s="62"/>
      <c r="O37" s="358">
        <v>232000</v>
      </c>
      <c r="P37" s="17">
        <f>B1-K37</f>
        <v>12</v>
      </c>
    </row>
    <row r="38" spans="1:16" x14ac:dyDescent="0.25">
      <c r="A38" s="349" t="s">
        <v>318</v>
      </c>
      <c r="B38" s="350"/>
      <c r="C38" s="350"/>
      <c r="D38" s="351"/>
      <c r="E38" s="352"/>
      <c r="F38" s="362">
        <f>SUM(F37,F35)</f>
        <v>433600</v>
      </c>
      <c r="G38" s="382">
        <f>SUM(G35:G37)</f>
        <v>262000</v>
      </c>
      <c r="H38" s="355"/>
      <c r="I38" s="352"/>
      <c r="J38" s="333"/>
      <c r="K38" s="48"/>
      <c r="L38" s="49"/>
      <c r="M38" s="50"/>
      <c r="N38" s="63"/>
      <c r="O38" s="112"/>
    </row>
    <row r="39" spans="1:16" x14ac:dyDescent="0.25">
      <c r="A39" s="350" t="s">
        <v>375</v>
      </c>
      <c r="B39" s="350"/>
      <c r="C39" s="353"/>
      <c r="D39" s="351"/>
      <c r="E39" s="352"/>
      <c r="F39" s="64">
        <v>259000</v>
      </c>
      <c r="G39" s="382"/>
      <c r="H39" s="355"/>
      <c r="I39" s="352"/>
      <c r="J39" s="333"/>
      <c r="K39" s="48"/>
      <c r="L39" s="49"/>
      <c r="M39" s="50" t="s">
        <v>376</v>
      </c>
      <c r="N39" s="65" t="s">
        <v>377</v>
      </c>
      <c r="O39" s="66"/>
    </row>
    <row r="40" spans="1:16" x14ac:dyDescent="0.25">
      <c r="A40" s="364" t="s">
        <v>378</v>
      </c>
      <c r="B40" s="383"/>
      <c r="C40" s="383"/>
      <c r="D40" s="384"/>
      <c r="E40" s="370"/>
      <c r="F40" s="367">
        <f>SUM(F38:F39)</f>
        <v>692600</v>
      </c>
      <c r="G40" s="385">
        <f>SUM(G35:G38)</f>
        <v>524000</v>
      </c>
      <c r="H40" s="369"/>
      <c r="I40" s="370"/>
      <c r="J40" s="371"/>
      <c r="K40" s="56"/>
      <c r="L40" s="57"/>
      <c r="M40" s="58"/>
      <c r="N40" s="59"/>
      <c r="O40" s="60"/>
    </row>
    <row r="41" spans="1:16" x14ac:dyDescent="0.25">
      <c r="A41" s="372"/>
      <c r="B41" s="386"/>
      <c r="C41" s="386"/>
      <c r="D41" s="387"/>
      <c r="E41" s="378"/>
      <c r="F41" s="388"/>
      <c r="G41" s="376"/>
      <c r="H41" s="377"/>
      <c r="I41" s="378"/>
      <c r="J41" s="332"/>
      <c r="K41" s="28"/>
      <c r="L41" s="29"/>
      <c r="M41" s="30"/>
      <c r="N41" s="39"/>
      <c r="O41" s="40"/>
    </row>
    <row r="42" spans="1:16" x14ac:dyDescent="0.25">
      <c r="A42" s="372"/>
      <c r="B42" s="386"/>
      <c r="C42" s="386"/>
      <c r="D42" s="387"/>
      <c r="E42" s="378"/>
      <c r="F42" s="388"/>
      <c r="G42" s="376"/>
      <c r="H42" s="377"/>
      <c r="I42" s="378"/>
      <c r="J42" s="332"/>
      <c r="K42" s="28"/>
      <c r="L42" s="29"/>
      <c r="M42" s="30"/>
      <c r="N42" s="39"/>
      <c r="O42" s="40"/>
    </row>
    <row r="43" spans="1:16" x14ac:dyDescent="0.25">
      <c r="A43" s="386"/>
      <c r="B43" s="386"/>
      <c r="C43" s="386"/>
      <c r="D43" s="387"/>
      <c r="E43" s="378"/>
      <c r="F43" s="389"/>
      <c r="G43" s="390"/>
      <c r="H43" s="377"/>
      <c r="I43" s="378"/>
      <c r="J43" s="332"/>
      <c r="K43" s="28"/>
      <c r="L43" s="29"/>
      <c r="M43" s="30"/>
      <c r="N43" s="39"/>
      <c r="O43" s="40"/>
    </row>
    <row r="44" spans="1:16" x14ac:dyDescent="0.25">
      <c r="A44" s="349" t="s">
        <v>3</v>
      </c>
      <c r="B44" s="350"/>
      <c r="C44" s="350"/>
      <c r="D44" s="351"/>
      <c r="E44" s="352"/>
      <c r="F44" s="353"/>
      <c r="G44" s="354"/>
      <c r="H44" s="355"/>
      <c r="I44" s="352"/>
      <c r="J44" s="333"/>
      <c r="K44" s="48"/>
      <c r="L44" s="49"/>
      <c r="M44" s="50"/>
      <c r="N44" s="15"/>
    </row>
    <row r="45" spans="1:16" ht="31.5" x14ac:dyDescent="0.25">
      <c r="A45" s="350" t="s">
        <v>312</v>
      </c>
      <c r="B45" s="350" t="s">
        <v>379</v>
      </c>
      <c r="C45" s="350" t="s">
        <v>380</v>
      </c>
      <c r="D45" s="351" t="s">
        <v>340</v>
      </c>
      <c r="E45" s="352"/>
      <c r="F45" s="353">
        <v>183817</v>
      </c>
      <c r="G45" s="354">
        <v>122207</v>
      </c>
      <c r="H45" s="355">
        <v>3</v>
      </c>
      <c r="I45" s="391">
        <v>1997</v>
      </c>
      <c r="J45" s="333" t="s">
        <v>340</v>
      </c>
      <c r="K45" s="391">
        <v>1997</v>
      </c>
      <c r="L45" s="49">
        <v>6.1</v>
      </c>
      <c r="M45" s="50"/>
      <c r="N45" s="15"/>
      <c r="O45" s="353">
        <f>F45</f>
        <v>183817</v>
      </c>
      <c r="P45" s="17">
        <f>B1-I45</f>
        <v>27</v>
      </c>
    </row>
    <row r="46" spans="1:16" x14ac:dyDescent="0.25">
      <c r="A46" s="350" t="s">
        <v>381</v>
      </c>
      <c r="B46" s="350"/>
      <c r="C46" s="350" t="s">
        <v>380</v>
      </c>
      <c r="D46" s="351" t="s">
        <v>340</v>
      </c>
      <c r="E46" s="352"/>
      <c r="F46" s="353">
        <v>51822</v>
      </c>
      <c r="G46" s="354">
        <v>29271</v>
      </c>
      <c r="H46" s="355">
        <v>3</v>
      </c>
      <c r="I46" s="391">
        <v>1997</v>
      </c>
      <c r="J46" s="333" t="s">
        <v>340</v>
      </c>
      <c r="K46" s="391">
        <v>2017</v>
      </c>
      <c r="L46" s="49"/>
      <c r="M46" s="50"/>
      <c r="N46" s="15"/>
      <c r="O46" s="353">
        <f>F46</f>
        <v>51822</v>
      </c>
      <c r="P46" s="17">
        <f>B1-K46</f>
        <v>7</v>
      </c>
    </row>
    <row r="47" spans="1:16" x14ac:dyDescent="0.25">
      <c r="A47" s="350" t="s">
        <v>382</v>
      </c>
      <c r="B47" s="350"/>
      <c r="C47" s="350" t="s">
        <v>380</v>
      </c>
      <c r="D47" s="351"/>
      <c r="E47" s="352">
        <v>3217</v>
      </c>
      <c r="F47" s="353">
        <v>146619</v>
      </c>
      <c r="G47" s="354">
        <v>95302</v>
      </c>
      <c r="H47" s="355"/>
      <c r="I47" s="391"/>
      <c r="J47" s="333"/>
      <c r="K47" s="48">
        <v>1997</v>
      </c>
      <c r="L47" s="49"/>
      <c r="M47" s="50"/>
      <c r="N47" s="65"/>
      <c r="O47" s="353">
        <f>F47</f>
        <v>146619</v>
      </c>
      <c r="P47" s="17">
        <v>9</v>
      </c>
    </row>
    <row r="48" spans="1:16" x14ac:dyDescent="0.25">
      <c r="A48" s="350" t="s">
        <v>383</v>
      </c>
      <c r="B48" s="350"/>
      <c r="C48" s="350" t="s">
        <v>380</v>
      </c>
      <c r="D48" s="351"/>
      <c r="E48" s="48"/>
      <c r="F48" s="392">
        <v>24750</v>
      </c>
      <c r="G48" s="393">
        <v>16088</v>
      </c>
      <c r="H48" s="355"/>
      <c r="I48" s="391"/>
      <c r="J48" s="333"/>
      <c r="K48" s="48">
        <v>2007</v>
      </c>
      <c r="L48" s="49"/>
      <c r="M48" s="50"/>
      <c r="N48" s="15"/>
      <c r="O48" s="392">
        <f>F48</f>
        <v>24750</v>
      </c>
      <c r="P48" s="17">
        <v>9</v>
      </c>
    </row>
    <row r="49" spans="1:16" x14ac:dyDescent="0.25">
      <c r="A49" s="349" t="s">
        <v>318</v>
      </c>
      <c r="B49" s="350"/>
      <c r="C49" s="350"/>
      <c r="D49" s="351"/>
      <c r="E49" s="48"/>
      <c r="F49" s="67">
        <f>SUM(F45:F48)</f>
        <v>407008</v>
      </c>
      <c r="G49" s="167">
        <f>SUM(G45:G48)</f>
        <v>262868</v>
      </c>
      <c r="H49" s="355"/>
      <c r="I49" s="391"/>
      <c r="J49" s="333"/>
      <c r="K49" s="48"/>
      <c r="L49" s="49"/>
      <c r="M49" s="50"/>
      <c r="N49" s="68"/>
      <c r="O49" s="112">
        <f>SUM(O45:O48)</f>
        <v>407008</v>
      </c>
    </row>
    <row r="50" spans="1:16" x14ac:dyDescent="0.25">
      <c r="A50" s="350" t="s">
        <v>384</v>
      </c>
      <c r="B50" s="350"/>
      <c r="C50" s="350" t="s">
        <v>380</v>
      </c>
      <c r="D50" s="351"/>
      <c r="E50" s="352"/>
      <c r="F50" s="394">
        <v>440000</v>
      </c>
      <c r="G50" s="393"/>
      <c r="H50" s="355"/>
      <c r="I50" s="391">
        <v>1968</v>
      </c>
      <c r="J50" s="333"/>
      <c r="K50" s="391">
        <v>1968</v>
      </c>
      <c r="L50" s="49"/>
      <c r="M50" s="50" t="s">
        <v>385</v>
      </c>
      <c r="N50" s="15"/>
    </row>
    <row r="51" spans="1:16" x14ac:dyDescent="0.25">
      <c r="A51" s="364" t="s">
        <v>386</v>
      </c>
      <c r="B51" s="383"/>
      <c r="C51" s="383"/>
      <c r="D51" s="384"/>
      <c r="E51" s="370"/>
      <c r="F51" s="69">
        <f>SUM(F49:F50)</f>
        <v>847008</v>
      </c>
      <c r="G51" s="70">
        <f>G45</f>
        <v>122207</v>
      </c>
      <c r="H51" s="369"/>
      <c r="I51" s="395"/>
      <c r="J51" s="371"/>
      <c r="K51" s="56"/>
      <c r="L51" s="57"/>
      <c r="M51" s="58"/>
      <c r="N51" s="59"/>
      <c r="O51" s="60"/>
    </row>
    <row r="52" spans="1:16" x14ac:dyDescent="0.25">
      <c r="A52" s="372"/>
      <c r="B52" s="386"/>
      <c r="C52" s="386"/>
      <c r="D52" s="387"/>
      <c r="E52" s="378"/>
      <c r="F52" s="388"/>
      <c r="G52" s="376"/>
      <c r="H52" s="377"/>
      <c r="I52" s="378"/>
      <c r="J52" s="332"/>
      <c r="K52" s="28"/>
      <c r="L52" s="29"/>
      <c r="M52" s="30"/>
      <c r="N52" s="39"/>
      <c r="O52" s="40"/>
    </row>
    <row r="53" spans="1:16" x14ac:dyDescent="0.25">
      <c r="A53" s="372"/>
      <c r="B53" s="386"/>
      <c r="C53" s="386"/>
      <c r="D53" s="387"/>
      <c r="E53" s="378"/>
      <c r="F53" s="388"/>
      <c r="G53" s="376"/>
      <c r="H53" s="377"/>
      <c r="I53" s="378"/>
      <c r="J53" s="332"/>
      <c r="K53" s="28"/>
      <c r="L53" s="29"/>
      <c r="M53" s="30"/>
      <c r="N53" s="39"/>
      <c r="O53" s="40"/>
    </row>
    <row r="54" spans="1:16" x14ac:dyDescent="0.25">
      <c r="A54" s="386"/>
      <c r="B54" s="386"/>
      <c r="C54" s="386"/>
      <c r="D54" s="387"/>
      <c r="E54" s="378"/>
      <c r="F54" s="389"/>
      <c r="G54" s="390"/>
      <c r="H54" s="377"/>
      <c r="I54" s="378"/>
      <c r="J54" s="332"/>
      <c r="K54" s="28"/>
      <c r="L54" s="29"/>
      <c r="M54" s="30"/>
      <c r="N54" s="39"/>
      <c r="O54" s="40"/>
    </row>
    <row r="55" spans="1:16" x14ac:dyDescent="0.25">
      <c r="A55" s="349" t="s">
        <v>4</v>
      </c>
      <c r="B55" s="350"/>
      <c r="C55" s="350"/>
      <c r="D55" s="351"/>
      <c r="E55" s="352"/>
      <c r="F55" s="353"/>
      <c r="G55" s="354"/>
      <c r="H55" s="355"/>
      <c r="I55" s="352"/>
      <c r="J55" s="333"/>
      <c r="K55" s="48"/>
      <c r="L55" s="50" t="s">
        <v>387</v>
      </c>
      <c r="M55" s="50">
        <v>1758</v>
      </c>
      <c r="N55" s="15"/>
    </row>
    <row r="56" spans="1:16" x14ac:dyDescent="0.25">
      <c r="A56" s="350" t="s">
        <v>388</v>
      </c>
      <c r="B56" s="350" t="s">
        <v>389</v>
      </c>
      <c r="C56" s="350" t="s">
        <v>319</v>
      </c>
      <c r="D56" s="352">
        <v>27250</v>
      </c>
      <c r="E56" s="352"/>
      <c r="F56" s="353">
        <v>155282</v>
      </c>
      <c r="G56" s="354">
        <v>93839</v>
      </c>
      <c r="H56" s="355">
        <v>3</v>
      </c>
      <c r="I56" s="352">
        <v>1984</v>
      </c>
      <c r="J56" s="333" t="s">
        <v>340</v>
      </c>
      <c r="K56" s="352">
        <v>2000</v>
      </c>
      <c r="L56" s="49"/>
      <c r="M56" s="50"/>
      <c r="N56" s="15"/>
      <c r="O56" s="318">
        <f>F56</f>
        <v>155282</v>
      </c>
      <c r="P56" s="17">
        <f>B1-K56</f>
        <v>24</v>
      </c>
    </row>
    <row r="57" spans="1:16" x14ac:dyDescent="0.25">
      <c r="A57" s="350" t="s">
        <v>316</v>
      </c>
      <c r="B57" s="350" t="s">
        <v>389</v>
      </c>
      <c r="C57" s="350" t="s">
        <v>319</v>
      </c>
      <c r="D57" s="351" t="s">
        <v>340</v>
      </c>
      <c r="E57" s="352"/>
      <c r="F57" s="353">
        <v>113504</v>
      </c>
      <c r="G57" s="354">
        <v>75783</v>
      </c>
      <c r="H57" s="355">
        <v>2</v>
      </c>
      <c r="I57" s="352">
        <v>2002</v>
      </c>
      <c r="J57" s="333" t="s">
        <v>340</v>
      </c>
      <c r="K57" s="352">
        <v>2002</v>
      </c>
      <c r="L57" s="49"/>
      <c r="M57" s="50"/>
      <c r="N57" s="15" t="s">
        <v>390</v>
      </c>
      <c r="O57" s="318">
        <f t="shared" ref="O57:O66" si="0">F57</f>
        <v>113504</v>
      </c>
      <c r="P57" s="17">
        <f>B1-K57</f>
        <v>22</v>
      </c>
    </row>
    <row r="58" spans="1:16" x14ac:dyDescent="0.25">
      <c r="A58" s="350" t="s">
        <v>391</v>
      </c>
      <c r="B58" s="350" t="s">
        <v>389</v>
      </c>
      <c r="C58" s="350" t="s">
        <v>319</v>
      </c>
      <c r="D58" s="351" t="s">
        <v>340</v>
      </c>
      <c r="E58" s="352">
        <v>27259</v>
      </c>
      <c r="F58" s="318">
        <v>112101</v>
      </c>
      <c r="G58" s="354">
        <v>83038</v>
      </c>
      <c r="H58" s="355">
        <v>2</v>
      </c>
      <c r="I58" s="352">
        <v>2001</v>
      </c>
      <c r="J58" s="333" t="s">
        <v>340</v>
      </c>
      <c r="K58" s="352">
        <v>2001</v>
      </c>
      <c r="L58" s="49"/>
      <c r="M58" s="50"/>
      <c r="N58" s="15"/>
      <c r="O58" s="318">
        <f t="shared" si="0"/>
        <v>112101</v>
      </c>
      <c r="P58" s="17">
        <f>B1-K58</f>
        <v>23</v>
      </c>
    </row>
    <row r="59" spans="1:16" x14ac:dyDescent="0.25">
      <c r="A59" s="350" t="s">
        <v>392</v>
      </c>
      <c r="B59" s="350"/>
      <c r="C59" s="350"/>
      <c r="D59" s="351"/>
      <c r="E59" s="352"/>
      <c r="F59" s="353">
        <v>1300</v>
      </c>
      <c r="G59" s="354">
        <v>845</v>
      </c>
      <c r="H59" s="355">
        <v>1</v>
      </c>
      <c r="I59" s="352">
        <v>2003</v>
      </c>
      <c r="J59" s="333"/>
      <c r="K59" s="352">
        <v>2003</v>
      </c>
      <c r="L59" s="49"/>
      <c r="M59" s="50"/>
      <c r="N59" s="15"/>
      <c r="O59" s="318">
        <f t="shared" si="0"/>
        <v>1300</v>
      </c>
      <c r="P59" s="17">
        <f>B1-K59</f>
        <v>21</v>
      </c>
    </row>
    <row r="60" spans="1:16" x14ac:dyDescent="0.25">
      <c r="A60" s="350" t="s">
        <v>393</v>
      </c>
      <c r="B60" s="350"/>
      <c r="C60" s="350"/>
      <c r="D60" s="351"/>
      <c r="E60" s="352"/>
      <c r="F60" s="353">
        <v>2185</v>
      </c>
      <c r="G60" s="354">
        <v>1420</v>
      </c>
      <c r="H60" s="355">
        <v>1</v>
      </c>
      <c r="I60" s="352">
        <v>2003</v>
      </c>
      <c r="J60" s="333"/>
      <c r="K60" s="352">
        <v>2003</v>
      </c>
      <c r="L60" s="49"/>
      <c r="M60" s="50"/>
      <c r="N60" s="15"/>
      <c r="O60" s="318">
        <f t="shared" si="0"/>
        <v>2185</v>
      </c>
      <c r="P60" s="17">
        <f>B1-K60</f>
        <v>21</v>
      </c>
    </row>
    <row r="61" spans="1:16" x14ac:dyDescent="0.25">
      <c r="A61" s="350" t="s">
        <v>394</v>
      </c>
      <c r="B61" s="350"/>
      <c r="C61" s="350"/>
      <c r="D61" s="351"/>
      <c r="E61" s="352"/>
      <c r="F61" s="353">
        <v>1152</v>
      </c>
      <c r="G61" s="354">
        <v>747</v>
      </c>
      <c r="H61" s="355">
        <v>1</v>
      </c>
      <c r="I61" s="352">
        <v>2003</v>
      </c>
      <c r="J61" s="333"/>
      <c r="K61" s="352">
        <v>2003</v>
      </c>
      <c r="L61" s="49"/>
      <c r="M61" s="50"/>
      <c r="N61" s="15"/>
      <c r="O61" s="318">
        <f t="shared" si="0"/>
        <v>1152</v>
      </c>
      <c r="P61" s="17">
        <f>B1-K61</f>
        <v>21</v>
      </c>
    </row>
    <row r="62" spans="1:16" x14ac:dyDescent="0.25">
      <c r="A62" s="350" t="s">
        <v>395</v>
      </c>
      <c r="B62" s="350"/>
      <c r="C62" s="350"/>
      <c r="D62" s="351"/>
      <c r="E62" s="352"/>
      <c r="F62" s="353">
        <v>1050</v>
      </c>
      <c r="G62" s="354">
        <v>683</v>
      </c>
      <c r="H62" s="355">
        <v>1</v>
      </c>
      <c r="I62" s="352">
        <v>2003</v>
      </c>
      <c r="J62" s="333"/>
      <c r="K62" s="352">
        <v>2003</v>
      </c>
      <c r="L62" s="49"/>
      <c r="M62" s="50"/>
      <c r="N62" s="15"/>
      <c r="O62" s="318">
        <f t="shared" si="0"/>
        <v>1050</v>
      </c>
      <c r="P62" s="17">
        <f>B1-K62</f>
        <v>21</v>
      </c>
    </row>
    <row r="63" spans="1:16" x14ac:dyDescent="0.25">
      <c r="A63" s="350" t="s">
        <v>396</v>
      </c>
      <c r="B63" s="350"/>
      <c r="C63" s="350"/>
      <c r="D63" s="351"/>
      <c r="E63" s="352"/>
      <c r="F63" s="396">
        <v>1570</v>
      </c>
      <c r="G63" s="397">
        <v>1021</v>
      </c>
      <c r="H63" s="355">
        <v>1</v>
      </c>
      <c r="I63" s="352">
        <v>2003</v>
      </c>
      <c r="J63" s="333"/>
      <c r="K63" s="352">
        <v>2003</v>
      </c>
      <c r="L63" s="49"/>
      <c r="M63" s="50"/>
      <c r="N63" s="15"/>
      <c r="O63" s="318">
        <f t="shared" si="0"/>
        <v>1570</v>
      </c>
      <c r="P63" s="17">
        <f>B1-K63</f>
        <v>21</v>
      </c>
    </row>
    <row r="64" spans="1:16" x14ac:dyDescent="0.25">
      <c r="A64" s="350" t="s">
        <v>397</v>
      </c>
      <c r="B64" s="350"/>
      <c r="C64" s="398"/>
      <c r="D64" s="351"/>
      <c r="E64" s="399"/>
      <c r="F64" s="76">
        <v>1605</v>
      </c>
      <c r="G64" s="71">
        <v>1044</v>
      </c>
      <c r="H64" s="400">
        <v>1</v>
      </c>
      <c r="I64" s="352">
        <v>2003</v>
      </c>
      <c r="J64" s="333"/>
      <c r="K64" s="352">
        <v>2003</v>
      </c>
      <c r="L64" s="49"/>
      <c r="M64" s="50"/>
      <c r="N64" s="15"/>
      <c r="O64" s="318">
        <f t="shared" si="0"/>
        <v>1605</v>
      </c>
      <c r="P64" s="17">
        <f>B1-K64</f>
        <v>21</v>
      </c>
    </row>
    <row r="65" spans="1:16" x14ac:dyDescent="0.25">
      <c r="A65" s="317" t="s">
        <v>398</v>
      </c>
      <c r="B65" s="72">
        <v>4800</v>
      </c>
      <c r="C65" s="73"/>
      <c r="D65" s="401"/>
      <c r="F65" s="238">
        <v>4800</v>
      </c>
      <c r="G65" s="74">
        <v>3800</v>
      </c>
      <c r="H65" s="163">
        <v>1</v>
      </c>
      <c r="I65" s="319">
        <v>2009</v>
      </c>
      <c r="K65" s="319">
        <v>2009</v>
      </c>
      <c r="M65" s="53"/>
      <c r="N65" s="75" t="s">
        <v>399</v>
      </c>
      <c r="O65" s="318">
        <f t="shared" si="0"/>
        <v>4800</v>
      </c>
      <c r="P65" s="17">
        <f>B1-K65</f>
        <v>15</v>
      </c>
    </row>
    <row r="66" spans="1:16" ht="18" x14ac:dyDescent="0.4">
      <c r="A66" s="402" t="s">
        <v>400</v>
      </c>
      <c r="B66" s="350"/>
      <c r="C66" s="43"/>
      <c r="D66" s="351"/>
      <c r="E66" s="352"/>
      <c r="F66" s="403">
        <v>75000</v>
      </c>
      <c r="G66" s="404">
        <v>54232</v>
      </c>
      <c r="H66" s="355">
        <v>2</v>
      </c>
      <c r="I66" s="352">
        <v>2009</v>
      </c>
      <c r="J66" s="333"/>
      <c r="K66" s="352">
        <v>2009</v>
      </c>
      <c r="L66" s="49"/>
      <c r="M66" s="50"/>
      <c r="N66" s="15" t="s">
        <v>401</v>
      </c>
      <c r="O66" s="318">
        <f t="shared" si="0"/>
        <v>75000</v>
      </c>
      <c r="P66" s="17">
        <f>B1-K66</f>
        <v>15</v>
      </c>
    </row>
    <row r="67" spans="1:16" x14ac:dyDescent="0.25">
      <c r="A67" s="349" t="s">
        <v>318</v>
      </c>
      <c r="B67" s="350"/>
      <c r="C67" s="350"/>
      <c r="D67" s="351"/>
      <c r="E67" s="44"/>
      <c r="F67" s="239">
        <f>SUM(F56:F66)</f>
        <v>469549</v>
      </c>
      <c r="G67" s="77">
        <f>SUM(G56:G66)</f>
        <v>316452</v>
      </c>
      <c r="H67" s="355"/>
      <c r="I67" s="352"/>
      <c r="J67" s="333"/>
      <c r="K67" s="352"/>
      <c r="L67" s="49"/>
      <c r="M67" s="50"/>
      <c r="N67" s="15"/>
      <c r="O67" s="112">
        <f>SUM(O56:O66)</f>
        <v>469549</v>
      </c>
    </row>
    <row r="68" spans="1:16" x14ac:dyDescent="0.25">
      <c r="A68" s="350" t="s">
        <v>402</v>
      </c>
      <c r="B68" s="350" t="s">
        <v>389</v>
      </c>
      <c r="C68" s="350" t="s">
        <v>319</v>
      </c>
      <c r="D68" s="351" t="s">
        <v>340</v>
      </c>
      <c r="E68" s="352"/>
      <c r="F68" s="353"/>
      <c r="G68" s="354">
        <v>0</v>
      </c>
      <c r="H68" s="355">
        <v>1</v>
      </c>
      <c r="I68" s="352">
        <v>1978</v>
      </c>
      <c r="J68" s="333" t="s">
        <v>340</v>
      </c>
      <c r="K68" s="352">
        <v>1978</v>
      </c>
      <c r="L68" s="49"/>
      <c r="M68" s="50"/>
      <c r="N68" s="15"/>
    </row>
    <row r="69" spans="1:16" x14ac:dyDescent="0.25">
      <c r="A69" s="350" t="s">
        <v>403</v>
      </c>
      <c r="B69" s="350"/>
      <c r="C69" s="350" t="s">
        <v>319</v>
      </c>
      <c r="D69" s="351"/>
      <c r="E69" s="352"/>
      <c r="F69" s="353"/>
      <c r="G69" s="354">
        <v>0</v>
      </c>
      <c r="H69" s="355"/>
      <c r="I69" s="352"/>
      <c r="J69" s="333"/>
      <c r="K69" s="48"/>
      <c r="L69" s="49"/>
      <c r="M69" s="50"/>
      <c r="N69" s="15"/>
    </row>
    <row r="70" spans="1:16" x14ac:dyDescent="0.25">
      <c r="A70" s="364" t="s">
        <v>404</v>
      </c>
      <c r="B70" s="383"/>
      <c r="C70" s="383"/>
      <c r="D70" s="384"/>
      <c r="E70" s="370"/>
      <c r="F70" s="405">
        <f>SUM(F67:F69)</f>
        <v>469549</v>
      </c>
      <c r="G70" s="368">
        <f>SUM(G67:G69)</f>
        <v>316452</v>
      </c>
      <c r="H70" s="369"/>
      <c r="I70" s="370"/>
      <c r="J70" s="371"/>
      <c r="K70" s="56"/>
      <c r="L70" s="57"/>
      <c r="M70" s="58"/>
      <c r="N70" s="59"/>
      <c r="O70" s="60"/>
    </row>
    <row r="71" spans="1:16" x14ac:dyDescent="0.25">
      <c r="A71" s="372"/>
      <c r="B71" s="386"/>
      <c r="C71" s="386"/>
      <c r="D71" s="387"/>
      <c r="E71" s="378"/>
      <c r="F71" s="375"/>
      <c r="G71" s="376"/>
      <c r="H71" s="377"/>
      <c r="I71" s="378"/>
      <c r="J71" s="332"/>
      <c r="K71" s="28"/>
      <c r="L71" s="29"/>
      <c r="M71" s="30"/>
      <c r="N71" s="39"/>
      <c r="O71" s="40"/>
    </row>
    <row r="72" spans="1:16" x14ac:dyDescent="0.25">
      <c r="A72" s="372"/>
      <c r="B72" s="386"/>
      <c r="C72" s="386"/>
      <c r="D72" s="387"/>
      <c r="E72" s="378"/>
      <c r="F72" s="375"/>
      <c r="G72" s="376"/>
      <c r="H72" s="377"/>
      <c r="I72" s="378"/>
      <c r="J72" s="332"/>
      <c r="K72" s="28"/>
      <c r="L72" s="29"/>
      <c r="M72" s="30"/>
      <c r="N72" s="39"/>
      <c r="O72" s="40"/>
    </row>
    <row r="73" spans="1:16" x14ac:dyDescent="0.25">
      <c r="A73" s="372"/>
      <c r="B73" s="386"/>
      <c r="C73" s="386"/>
      <c r="D73" s="387"/>
      <c r="E73" s="378"/>
      <c r="F73" s="375"/>
      <c r="G73" s="376"/>
      <c r="H73" s="377"/>
      <c r="I73" s="378"/>
      <c r="J73" s="332"/>
      <c r="K73" s="28"/>
      <c r="L73" s="29"/>
      <c r="M73" s="30"/>
      <c r="N73" s="39"/>
      <c r="O73" s="40"/>
    </row>
    <row r="74" spans="1:16" x14ac:dyDescent="0.25">
      <c r="A74" s="349" t="s">
        <v>5</v>
      </c>
      <c r="B74" s="350"/>
      <c r="C74" s="350"/>
      <c r="D74" s="351"/>
      <c r="E74" s="352"/>
      <c r="F74" s="353"/>
      <c r="G74" s="354"/>
      <c r="H74" s="355"/>
      <c r="I74" s="352"/>
      <c r="J74" s="333"/>
      <c r="K74" s="48"/>
      <c r="L74" s="50" t="s">
        <v>405</v>
      </c>
      <c r="M74" s="50">
        <v>600</v>
      </c>
      <c r="N74" s="15"/>
    </row>
    <row r="75" spans="1:16" x14ac:dyDescent="0.25">
      <c r="A75" s="350" t="s">
        <v>315</v>
      </c>
      <c r="B75" s="350" t="s">
        <v>406</v>
      </c>
      <c r="C75" s="350" t="s">
        <v>407</v>
      </c>
      <c r="D75" s="352">
        <v>37825</v>
      </c>
      <c r="E75" s="352"/>
      <c r="F75" s="353">
        <v>25005</v>
      </c>
      <c r="G75" s="354">
        <v>18924</v>
      </c>
      <c r="H75" s="355">
        <v>2</v>
      </c>
      <c r="I75" s="391">
        <v>1973</v>
      </c>
      <c r="J75" s="333">
        <v>27860</v>
      </c>
      <c r="K75" s="391">
        <v>1973</v>
      </c>
      <c r="L75" s="49"/>
      <c r="M75" s="50"/>
      <c r="N75" s="15"/>
      <c r="O75" s="353">
        <f>F75</f>
        <v>25005</v>
      </c>
      <c r="P75" s="17">
        <f>B1-K75</f>
        <v>51</v>
      </c>
    </row>
    <row r="76" spans="1:16" x14ac:dyDescent="0.25">
      <c r="A76" s="350" t="s">
        <v>313</v>
      </c>
      <c r="B76" s="350" t="s">
        <v>406</v>
      </c>
      <c r="C76" s="350" t="s">
        <v>407</v>
      </c>
      <c r="D76" s="352">
        <v>37820</v>
      </c>
      <c r="E76" s="352"/>
      <c r="F76" s="353">
        <v>25005</v>
      </c>
      <c r="G76" s="354">
        <v>16305</v>
      </c>
      <c r="H76" s="355">
        <v>1</v>
      </c>
      <c r="I76" s="352">
        <v>1972</v>
      </c>
      <c r="J76" s="333" t="s">
        <v>340</v>
      </c>
      <c r="K76" s="352">
        <v>1972</v>
      </c>
      <c r="L76" s="49"/>
      <c r="M76" s="50"/>
      <c r="N76" s="15" t="s">
        <v>408</v>
      </c>
      <c r="O76" s="353">
        <f t="shared" ref="O76:O79" si="1">F76</f>
        <v>25005</v>
      </c>
      <c r="P76" s="17">
        <f>B1-K76</f>
        <v>52</v>
      </c>
    </row>
    <row r="77" spans="1:16" x14ac:dyDescent="0.25">
      <c r="A77" s="350" t="s">
        <v>409</v>
      </c>
      <c r="B77" s="350" t="s">
        <v>406</v>
      </c>
      <c r="C77" s="350" t="s">
        <v>407</v>
      </c>
      <c r="D77" s="351" t="s">
        <v>340</v>
      </c>
      <c r="E77" s="352"/>
      <c r="F77" s="353">
        <v>44000</v>
      </c>
      <c r="G77" s="354">
        <v>30770</v>
      </c>
      <c r="H77" s="355">
        <v>3</v>
      </c>
      <c r="I77" s="352">
        <v>1992</v>
      </c>
      <c r="J77" s="333" t="s">
        <v>340</v>
      </c>
      <c r="K77" s="352">
        <v>2002</v>
      </c>
      <c r="L77" s="49"/>
      <c r="M77" s="50"/>
      <c r="N77" s="15"/>
      <c r="O77" s="353">
        <f t="shared" si="1"/>
        <v>44000</v>
      </c>
      <c r="P77" s="17">
        <f>B1-K77</f>
        <v>22</v>
      </c>
    </row>
    <row r="78" spans="1:16" x14ac:dyDescent="0.25">
      <c r="A78" s="350" t="s">
        <v>410</v>
      </c>
      <c r="B78" s="350" t="s">
        <v>406</v>
      </c>
      <c r="C78" s="350" t="s">
        <v>407</v>
      </c>
      <c r="D78" s="351" t="s">
        <v>411</v>
      </c>
      <c r="E78" s="352"/>
      <c r="F78" s="353">
        <v>2600</v>
      </c>
      <c r="G78" s="354">
        <v>2600</v>
      </c>
      <c r="H78" s="355">
        <v>1</v>
      </c>
      <c r="I78" s="391">
        <v>1992</v>
      </c>
      <c r="J78" s="333" t="s">
        <v>340</v>
      </c>
      <c r="K78" s="391">
        <v>1992</v>
      </c>
      <c r="L78" s="49"/>
      <c r="M78" s="50"/>
      <c r="N78" s="15"/>
      <c r="O78" s="353">
        <f t="shared" si="1"/>
        <v>2600</v>
      </c>
      <c r="P78" s="17">
        <f>B1-K78</f>
        <v>32</v>
      </c>
    </row>
    <row r="79" spans="1:16" x14ac:dyDescent="0.25">
      <c r="A79" s="350" t="s">
        <v>412</v>
      </c>
      <c r="B79" s="350" t="s">
        <v>406</v>
      </c>
      <c r="C79" s="350" t="s">
        <v>407</v>
      </c>
      <c r="D79" s="352">
        <v>37827</v>
      </c>
      <c r="E79" s="352"/>
      <c r="F79" s="394">
        <v>25005</v>
      </c>
      <c r="G79" s="393">
        <v>17091</v>
      </c>
      <c r="H79" s="355">
        <v>2</v>
      </c>
      <c r="I79" s="391">
        <v>1973</v>
      </c>
      <c r="J79" s="333" t="s">
        <v>340</v>
      </c>
      <c r="K79" s="391">
        <v>1973</v>
      </c>
      <c r="L79" s="49"/>
      <c r="M79" s="50"/>
      <c r="N79" s="15"/>
      <c r="O79" s="353">
        <f t="shared" si="1"/>
        <v>25005</v>
      </c>
      <c r="P79" s="17">
        <f>B1-K79</f>
        <v>51</v>
      </c>
    </row>
    <row r="80" spans="1:16" x14ac:dyDescent="0.25">
      <c r="A80" s="349"/>
      <c r="B80" s="350"/>
      <c r="C80" s="350"/>
      <c r="D80" s="351"/>
      <c r="E80" s="352"/>
      <c r="H80" s="355"/>
      <c r="I80" s="352"/>
      <c r="J80" s="333"/>
      <c r="K80" s="48"/>
      <c r="L80" s="49"/>
      <c r="M80" s="50"/>
      <c r="N80" s="15"/>
      <c r="O80" s="112">
        <f>SUM(O75:O79)</f>
        <v>121615</v>
      </c>
    </row>
    <row r="81" spans="1:16" x14ac:dyDescent="0.25">
      <c r="A81" s="334" t="s">
        <v>413</v>
      </c>
      <c r="B81" s="334"/>
      <c r="C81" s="334"/>
      <c r="D81" s="363"/>
      <c r="E81" s="335"/>
      <c r="F81" s="336">
        <v>12950</v>
      </c>
      <c r="G81" s="337">
        <v>5000</v>
      </c>
      <c r="H81" s="355"/>
      <c r="I81" s="352"/>
      <c r="J81" s="333"/>
      <c r="K81" s="48"/>
      <c r="L81" s="49"/>
      <c r="M81" s="50"/>
      <c r="N81" s="15"/>
    </row>
    <row r="82" spans="1:16" x14ac:dyDescent="0.25">
      <c r="A82" s="334" t="s">
        <v>414</v>
      </c>
      <c r="B82" s="334"/>
      <c r="C82" s="334" t="s">
        <v>415</v>
      </c>
      <c r="D82" s="363"/>
      <c r="E82" s="335"/>
      <c r="F82" s="336">
        <v>2380</v>
      </c>
      <c r="G82" s="337">
        <v>2000</v>
      </c>
      <c r="H82" s="355"/>
      <c r="I82" s="352"/>
      <c r="J82" s="333"/>
      <c r="K82" s="48"/>
      <c r="L82" s="49"/>
      <c r="M82" s="50"/>
      <c r="N82" s="15" t="s">
        <v>416</v>
      </c>
    </row>
    <row r="83" spans="1:16" x14ac:dyDescent="0.25">
      <c r="A83" s="364" t="s">
        <v>417</v>
      </c>
      <c r="B83" s="383"/>
      <c r="C83" s="383"/>
      <c r="D83" s="384"/>
      <c r="E83" s="406"/>
      <c r="F83" s="241">
        <f>SUM(F75:F79)</f>
        <v>121615</v>
      </c>
      <c r="G83" s="171">
        <f>SUM(G75:G79)</f>
        <v>85690</v>
      </c>
      <c r="H83" s="407"/>
      <c r="I83" s="370"/>
      <c r="J83" s="371"/>
      <c r="K83" s="56"/>
      <c r="L83" s="57"/>
      <c r="M83" s="58"/>
      <c r="N83" s="59"/>
      <c r="O83" s="60"/>
    </row>
    <row r="84" spans="1:16" x14ac:dyDescent="0.25">
      <c r="A84" s="386"/>
      <c r="B84" s="386"/>
      <c r="C84" s="386"/>
      <c r="D84" s="387"/>
      <c r="E84" s="378"/>
      <c r="F84" s="375"/>
      <c r="G84" s="390"/>
      <c r="H84" s="377"/>
      <c r="I84" s="378"/>
      <c r="J84" s="332"/>
      <c r="K84" s="28"/>
      <c r="L84" s="29"/>
      <c r="M84" s="30"/>
      <c r="N84" s="39"/>
      <c r="O84" s="40"/>
    </row>
    <row r="85" spans="1:16" x14ac:dyDescent="0.25">
      <c r="A85" s="386"/>
      <c r="B85" s="386"/>
      <c r="C85" s="386"/>
      <c r="D85" s="387"/>
      <c r="E85" s="378"/>
      <c r="F85" s="375"/>
      <c r="G85" s="390"/>
      <c r="H85" s="377"/>
      <c r="I85" s="378"/>
      <c r="J85" s="332"/>
      <c r="K85" s="28"/>
      <c r="L85" s="29"/>
      <c r="M85" s="30"/>
      <c r="N85" s="39"/>
      <c r="O85" s="40"/>
    </row>
    <row r="86" spans="1:16" x14ac:dyDescent="0.25">
      <c r="A86" s="372"/>
      <c r="B86" s="386"/>
      <c r="C86" s="386"/>
      <c r="D86" s="387"/>
      <c r="E86" s="378"/>
      <c r="F86" s="389"/>
      <c r="G86" s="390"/>
      <c r="H86" s="377"/>
      <c r="I86" s="378"/>
      <c r="J86" s="332"/>
      <c r="K86" s="28"/>
      <c r="L86" s="29"/>
      <c r="M86" s="30"/>
      <c r="N86" s="39"/>
      <c r="O86" s="40"/>
    </row>
    <row r="87" spans="1:16" x14ac:dyDescent="0.25">
      <c r="A87" s="408" t="s">
        <v>6</v>
      </c>
      <c r="B87" s="350"/>
      <c r="C87" s="350"/>
      <c r="D87" s="351"/>
      <c r="E87" s="352"/>
      <c r="F87" s="409"/>
      <c r="G87" s="410"/>
      <c r="H87" s="355"/>
      <c r="I87" s="352"/>
      <c r="J87" s="333"/>
      <c r="K87" s="48"/>
      <c r="L87" s="49"/>
      <c r="M87" s="50"/>
      <c r="N87" s="15"/>
    </row>
    <row r="88" spans="1:16" x14ac:dyDescent="0.25">
      <c r="A88" s="350" t="s">
        <v>418</v>
      </c>
      <c r="B88" s="350"/>
      <c r="C88" s="350"/>
      <c r="D88" s="351"/>
      <c r="E88" s="352"/>
      <c r="F88" s="353">
        <v>71940</v>
      </c>
      <c r="G88" s="354">
        <v>51402</v>
      </c>
      <c r="H88" s="355"/>
      <c r="I88" s="352">
        <v>1977</v>
      </c>
      <c r="J88" s="333"/>
      <c r="K88" s="48">
        <v>1977</v>
      </c>
      <c r="L88" s="49" t="s">
        <v>419</v>
      </c>
      <c r="M88" s="50"/>
      <c r="N88" s="15"/>
      <c r="O88" s="353">
        <f>F88</f>
        <v>71940</v>
      </c>
      <c r="P88" s="17">
        <f>B1-K88</f>
        <v>47</v>
      </c>
    </row>
    <row r="89" spans="1:16" x14ac:dyDescent="0.25">
      <c r="A89" s="350" t="s">
        <v>420</v>
      </c>
      <c r="B89" s="350" t="s">
        <v>421</v>
      </c>
      <c r="C89" s="350" t="s">
        <v>422</v>
      </c>
      <c r="D89" s="352">
        <v>63378</v>
      </c>
      <c r="E89" s="352"/>
      <c r="F89" s="353">
        <v>144000</v>
      </c>
      <c r="G89" s="354">
        <v>85501</v>
      </c>
      <c r="H89" s="355">
        <v>4</v>
      </c>
      <c r="I89" s="352">
        <v>1977</v>
      </c>
      <c r="J89" s="333" t="s">
        <v>340</v>
      </c>
      <c r="K89" s="352">
        <v>1988</v>
      </c>
      <c r="L89" s="49"/>
      <c r="M89" s="50"/>
      <c r="N89" s="15"/>
      <c r="O89" s="353">
        <f t="shared" ref="O89:O93" si="2">F89</f>
        <v>144000</v>
      </c>
      <c r="P89" s="17">
        <f>B1-K89</f>
        <v>36</v>
      </c>
    </row>
    <row r="90" spans="1:16" x14ac:dyDescent="0.25">
      <c r="A90" s="350" t="s">
        <v>423</v>
      </c>
      <c r="B90" s="350" t="s">
        <v>421</v>
      </c>
      <c r="C90" s="350" t="s">
        <v>422</v>
      </c>
      <c r="D90" s="352">
        <v>63267</v>
      </c>
      <c r="E90" s="352"/>
      <c r="F90" s="353">
        <v>76114</v>
      </c>
      <c r="G90" s="358">
        <v>7445</v>
      </c>
      <c r="H90" s="355">
        <v>4</v>
      </c>
      <c r="I90" s="352">
        <v>1988</v>
      </c>
      <c r="J90" s="333" t="s">
        <v>340</v>
      </c>
      <c r="K90" s="352">
        <v>1977</v>
      </c>
      <c r="L90" s="49"/>
      <c r="M90" s="50"/>
      <c r="N90" s="15" t="s">
        <v>424</v>
      </c>
      <c r="O90" s="353">
        <f t="shared" si="2"/>
        <v>76114</v>
      </c>
      <c r="P90" s="17">
        <f>B1-K90</f>
        <v>47</v>
      </c>
    </row>
    <row r="91" spans="1:16" x14ac:dyDescent="0.25">
      <c r="A91" s="350" t="s">
        <v>425</v>
      </c>
      <c r="B91" s="350" t="s">
        <v>421</v>
      </c>
      <c r="C91" s="350" t="s">
        <v>422</v>
      </c>
      <c r="D91" s="352">
        <v>63267</v>
      </c>
      <c r="E91" s="352"/>
      <c r="F91" s="353">
        <v>206538</v>
      </c>
      <c r="G91" s="354">
        <v>134202</v>
      </c>
      <c r="H91" s="355">
        <v>2</v>
      </c>
      <c r="I91" s="352">
        <v>1977</v>
      </c>
      <c r="J91" s="333" t="s">
        <v>340</v>
      </c>
      <c r="K91" s="352">
        <v>1980</v>
      </c>
      <c r="L91" s="49"/>
      <c r="M91" s="50"/>
      <c r="N91" s="15"/>
      <c r="O91" s="353">
        <f t="shared" si="2"/>
        <v>206538</v>
      </c>
      <c r="P91" s="17">
        <f>B1-K91</f>
        <v>44</v>
      </c>
    </row>
    <row r="92" spans="1:16" x14ac:dyDescent="0.25">
      <c r="A92" s="350" t="s">
        <v>426</v>
      </c>
      <c r="B92" s="350" t="s">
        <v>421</v>
      </c>
      <c r="C92" s="350" t="s">
        <v>422</v>
      </c>
      <c r="D92" s="352">
        <v>63180</v>
      </c>
      <c r="E92" s="353">
        <v>27934</v>
      </c>
      <c r="F92" s="7">
        <v>84520</v>
      </c>
      <c r="G92" s="354">
        <v>50421</v>
      </c>
      <c r="H92" s="355">
        <v>2</v>
      </c>
      <c r="I92" s="352">
        <v>1962</v>
      </c>
      <c r="J92" s="333" t="s">
        <v>340</v>
      </c>
      <c r="K92" s="352">
        <v>2017</v>
      </c>
      <c r="L92" s="49"/>
      <c r="M92" s="50"/>
      <c r="N92" s="65"/>
      <c r="O92" s="353">
        <f t="shared" si="2"/>
        <v>84520</v>
      </c>
      <c r="P92" s="17">
        <f>B1-K92</f>
        <v>7</v>
      </c>
    </row>
    <row r="93" spans="1:16" ht="18" x14ac:dyDescent="0.4">
      <c r="A93" s="402" t="s">
        <v>427</v>
      </c>
      <c r="B93" s="350" t="s">
        <v>421</v>
      </c>
      <c r="C93" s="350" t="s">
        <v>422</v>
      </c>
      <c r="D93" s="351" t="s">
        <v>411</v>
      </c>
      <c r="E93" s="352"/>
      <c r="F93" s="403">
        <v>99684</v>
      </c>
      <c r="G93" s="404">
        <v>66419</v>
      </c>
      <c r="H93" s="355">
        <v>3</v>
      </c>
      <c r="I93" s="352">
        <v>2008</v>
      </c>
      <c r="J93" s="333" t="s">
        <v>340</v>
      </c>
      <c r="K93" s="352">
        <v>2008</v>
      </c>
      <c r="L93" s="49"/>
      <c r="M93" s="50"/>
      <c r="N93" s="15" t="s">
        <v>428</v>
      </c>
      <c r="O93" s="353">
        <f t="shared" si="2"/>
        <v>99684</v>
      </c>
      <c r="P93" s="17">
        <f>B1-K93</f>
        <v>16</v>
      </c>
    </row>
    <row r="94" spans="1:16" x14ac:dyDescent="0.25">
      <c r="A94" s="350"/>
      <c r="B94" s="350"/>
      <c r="C94" s="411"/>
      <c r="D94" s="351"/>
      <c r="E94" s="352"/>
      <c r="F94" s="412">
        <f>SUM(F88:F93)</f>
        <v>682796</v>
      </c>
      <c r="G94" s="410">
        <f>SUM(G88:G93)</f>
        <v>395390</v>
      </c>
      <c r="H94" s="355">
        <v>3</v>
      </c>
      <c r="I94" s="352"/>
      <c r="J94" s="333"/>
      <c r="K94" s="352"/>
      <c r="L94" s="49"/>
      <c r="M94" s="50"/>
      <c r="N94" s="15"/>
      <c r="O94" s="112">
        <f>SUM(O88:O93)</f>
        <v>682796</v>
      </c>
    </row>
    <row r="95" spans="1:16" x14ac:dyDescent="0.25">
      <c r="A95" s="350"/>
      <c r="B95" s="350"/>
      <c r="C95" s="411"/>
      <c r="D95" s="351"/>
      <c r="E95" s="352"/>
      <c r="F95" s="76"/>
      <c r="G95" s="71"/>
      <c r="H95" s="355"/>
      <c r="I95" s="352"/>
      <c r="J95" s="333"/>
      <c r="K95" s="352"/>
      <c r="L95" s="49"/>
      <c r="M95" s="50"/>
      <c r="N95" s="15"/>
      <c r="O95" s="112"/>
    </row>
    <row r="96" spans="1:16" x14ac:dyDescent="0.25">
      <c r="A96" s="413" t="s">
        <v>429</v>
      </c>
      <c r="B96" s="413"/>
      <c r="C96" s="413" t="s">
        <v>430</v>
      </c>
      <c r="D96" s="414"/>
      <c r="E96" s="415"/>
      <c r="F96" s="240">
        <v>19650</v>
      </c>
      <c r="G96" s="240">
        <v>19650</v>
      </c>
      <c r="H96" s="355"/>
      <c r="I96" s="352"/>
      <c r="J96" s="333"/>
      <c r="K96" s="352"/>
      <c r="L96" s="49"/>
      <c r="M96" s="50"/>
      <c r="N96" s="15"/>
    </row>
    <row r="97" spans="1:16" ht="18" x14ac:dyDescent="0.4">
      <c r="A97" s="416" t="s">
        <v>431</v>
      </c>
      <c r="B97" s="334"/>
      <c r="C97" s="417" t="s">
        <v>430</v>
      </c>
      <c r="D97" s="363"/>
      <c r="E97" s="335"/>
      <c r="F97" s="418">
        <v>2337</v>
      </c>
      <c r="G97" s="419">
        <v>2000</v>
      </c>
      <c r="H97" s="355"/>
      <c r="I97" s="352"/>
      <c r="J97" s="333"/>
      <c r="K97" s="352"/>
      <c r="L97" s="49"/>
      <c r="M97" s="50"/>
      <c r="N97" s="15"/>
    </row>
    <row r="98" spans="1:16" x14ac:dyDescent="0.25">
      <c r="A98" s="349" t="s">
        <v>318</v>
      </c>
      <c r="B98" s="350"/>
      <c r="C98" s="353"/>
      <c r="D98" s="351"/>
      <c r="E98" s="352"/>
      <c r="F98" s="420">
        <f>SUM(F94:F97)</f>
        <v>704783</v>
      </c>
      <c r="G98" s="77">
        <f>SUM(G94:G97)</f>
        <v>417040</v>
      </c>
      <c r="H98" s="355"/>
      <c r="I98" s="352"/>
      <c r="J98" s="333"/>
      <c r="K98" s="352"/>
      <c r="L98" s="49"/>
      <c r="M98" s="50"/>
      <c r="N98" s="15"/>
    </row>
    <row r="99" spans="1:16" x14ac:dyDescent="0.25">
      <c r="A99" s="350" t="s">
        <v>432</v>
      </c>
      <c r="B99" s="350"/>
      <c r="C99" s="350"/>
      <c r="D99" s="351"/>
      <c r="E99" s="352"/>
      <c r="F99" s="353">
        <v>54000</v>
      </c>
      <c r="G99" s="354"/>
      <c r="H99" s="355">
        <v>136</v>
      </c>
      <c r="I99" s="352">
        <v>1980</v>
      </c>
      <c r="J99" s="333"/>
      <c r="K99" s="352">
        <v>1980</v>
      </c>
      <c r="L99" s="49"/>
      <c r="M99" s="50"/>
      <c r="N99" s="15"/>
    </row>
    <row r="100" spans="1:16" x14ac:dyDescent="0.25">
      <c r="A100" s="350" t="s">
        <v>433</v>
      </c>
      <c r="B100" s="350"/>
      <c r="C100" s="350" t="s">
        <v>422</v>
      </c>
      <c r="D100" s="351"/>
      <c r="E100" s="352"/>
      <c r="F100" s="353">
        <v>196600</v>
      </c>
      <c r="G100" s="354"/>
      <c r="H100" s="355">
        <v>585</v>
      </c>
      <c r="I100" s="352">
        <v>1977</v>
      </c>
      <c r="J100" s="333"/>
      <c r="K100" s="352">
        <v>1977</v>
      </c>
      <c r="L100" s="49"/>
      <c r="M100" s="50"/>
      <c r="N100" s="15"/>
    </row>
    <row r="101" spans="1:16" x14ac:dyDescent="0.25">
      <c r="A101" s="350" t="s">
        <v>434</v>
      </c>
      <c r="B101" s="350"/>
      <c r="C101" s="350" t="s">
        <v>422</v>
      </c>
      <c r="D101" s="351"/>
      <c r="E101" s="352"/>
      <c r="F101" s="353"/>
      <c r="G101" s="354"/>
      <c r="H101" s="355">
        <v>116</v>
      </c>
      <c r="I101" s="352"/>
      <c r="J101" s="333"/>
      <c r="K101" s="48"/>
      <c r="L101" s="49"/>
      <c r="M101" s="50"/>
      <c r="N101" s="15"/>
    </row>
    <row r="102" spans="1:16" x14ac:dyDescent="0.25">
      <c r="A102" s="350" t="s">
        <v>435</v>
      </c>
      <c r="B102" s="350"/>
      <c r="C102" s="350"/>
      <c r="D102" s="351"/>
      <c r="E102" s="352"/>
      <c r="F102" s="353"/>
      <c r="G102" s="354"/>
      <c r="H102" s="355">
        <v>271</v>
      </c>
      <c r="I102" s="352"/>
      <c r="J102" s="333"/>
      <c r="K102" s="48"/>
      <c r="L102" s="49"/>
      <c r="M102" s="50"/>
      <c r="N102" s="15"/>
    </row>
    <row r="103" spans="1:16" x14ac:dyDescent="0.25">
      <c r="A103" s="350" t="s">
        <v>436</v>
      </c>
      <c r="B103" s="350"/>
      <c r="C103" s="350"/>
      <c r="D103" s="351"/>
      <c r="E103" s="352"/>
      <c r="F103" s="353"/>
      <c r="G103" s="354"/>
      <c r="H103" s="355">
        <v>521</v>
      </c>
      <c r="I103" s="352"/>
      <c r="J103" s="333"/>
      <c r="K103" s="48"/>
      <c r="L103" s="49"/>
      <c r="M103" s="50"/>
      <c r="N103" s="15"/>
    </row>
    <row r="104" spans="1:16" x14ac:dyDescent="0.25">
      <c r="A104" s="350" t="s">
        <v>437</v>
      </c>
      <c r="B104" s="350"/>
      <c r="C104" s="350"/>
      <c r="D104" s="351"/>
      <c r="E104" s="352"/>
      <c r="F104" s="353"/>
      <c r="G104" s="354"/>
      <c r="H104" s="355">
        <v>113</v>
      </c>
      <c r="I104" s="352"/>
      <c r="J104" s="333"/>
      <c r="K104" s="48"/>
      <c r="L104" s="49"/>
      <c r="M104" s="50"/>
      <c r="N104" s="15"/>
    </row>
    <row r="105" spans="1:16" x14ac:dyDescent="0.25">
      <c r="A105" s="350" t="s">
        <v>438</v>
      </c>
      <c r="B105" s="350"/>
      <c r="C105" s="350"/>
      <c r="D105" s="351"/>
      <c r="E105" s="352"/>
      <c r="F105" s="353"/>
      <c r="G105" s="354"/>
      <c r="H105" s="355">
        <v>35</v>
      </c>
      <c r="I105" s="352"/>
      <c r="J105" s="333"/>
      <c r="K105" s="48"/>
      <c r="L105" s="49"/>
      <c r="M105" s="50"/>
      <c r="N105" s="15"/>
    </row>
    <row r="106" spans="1:16" x14ac:dyDescent="0.25">
      <c r="A106" s="349" t="s">
        <v>439</v>
      </c>
      <c r="B106" s="350"/>
      <c r="C106" s="350"/>
      <c r="D106" s="351"/>
      <c r="E106" s="352"/>
      <c r="F106" s="409">
        <f>SUM(F99:F105)</f>
        <v>250600</v>
      </c>
      <c r="G106" s="410">
        <v>0</v>
      </c>
      <c r="H106" s="355">
        <f>SUM(H99:H105)</f>
        <v>1777</v>
      </c>
      <c r="I106" s="352" t="s">
        <v>440</v>
      </c>
      <c r="J106" s="333"/>
      <c r="K106" s="48"/>
      <c r="L106" s="49"/>
      <c r="M106" s="50"/>
      <c r="N106" s="15"/>
    </row>
    <row r="107" spans="1:16" x14ac:dyDescent="0.25">
      <c r="A107" s="364" t="s">
        <v>441</v>
      </c>
      <c r="B107" s="383"/>
      <c r="C107" s="383"/>
      <c r="D107" s="384"/>
      <c r="E107" s="370"/>
      <c r="F107" s="367">
        <f>F98+F106</f>
        <v>955383</v>
      </c>
      <c r="G107" s="385">
        <f>G98+G106</f>
        <v>417040</v>
      </c>
      <c r="H107" s="369"/>
      <c r="I107" s="370"/>
      <c r="J107" s="371"/>
      <c r="K107" s="56"/>
      <c r="L107" s="57"/>
      <c r="M107" s="58"/>
      <c r="N107" s="59"/>
      <c r="O107" s="60"/>
    </row>
    <row r="108" spans="1:16" x14ac:dyDescent="0.25">
      <c r="A108" s="372"/>
      <c r="B108" s="386"/>
      <c r="C108" s="386"/>
      <c r="D108" s="387"/>
      <c r="E108" s="378"/>
      <c r="F108" s="78"/>
      <c r="G108" s="79"/>
      <c r="H108" s="377"/>
      <c r="I108" s="378"/>
      <c r="J108" s="332"/>
      <c r="K108" s="28"/>
      <c r="L108" s="29"/>
      <c r="M108" s="30"/>
      <c r="N108" s="39"/>
      <c r="O108" s="40"/>
    </row>
    <row r="109" spans="1:16" x14ac:dyDescent="0.25">
      <c r="A109" s="372"/>
      <c r="B109" s="386"/>
      <c r="C109" s="386"/>
      <c r="D109" s="387"/>
      <c r="E109" s="378"/>
      <c r="F109" s="78"/>
      <c r="G109" s="79"/>
      <c r="H109" s="377"/>
      <c r="I109" s="378"/>
      <c r="J109" s="332"/>
      <c r="K109" s="28"/>
      <c r="L109" s="29"/>
      <c r="M109" s="30"/>
      <c r="N109" s="39"/>
      <c r="O109" s="40"/>
    </row>
    <row r="110" spans="1:16" x14ac:dyDescent="0.25">
      <c r="A110" s="386"/>
      <c r="B110" s="386"/>
      <c r="C110" s="386"/>
      <c r="D110" s="387"/>
      <c r="E110" s="378"/>
      <c r="F110" s="375"/>
      <c r="G110" s="376"/>
      <c r="H110" s="377"/>
      <c r="I110" s="378"/>
      <c r="J110" s="332"/>
      <c r="K110" s="28"/>
      <c r="L110" s="29"/>
      <c r="M110" s="30"/>
      <c r="N110" s="39"/>
      <c r="O110" s="40"/>
    </row>
    <row r="111" spans="1:16" x14ac:dyDescent="0.25">
      <c r="A111" s="349" t="s">
        <v>7</v>
      </c>
      <c r="B111" s="350"/>
      <c r="C111" s="350"/>
      <c r="D111" s="351"/>
      <c r="E111" s="352"/>
      <c r="F111" s="353"/>
      <c r="G111" s="354"/>
      <c r="H111" s="355"/>
      <c r="I111" s="352"/>
      <c r="J111" s="333"/>
      <c r="K111" s="48"/>
      <c r="L111" s="49"/>
      <c r="M111" s="50"/>
      <c r="N111" s="15"/>
    </row>
    <row r="112" spans="1:16" x14ac:dyDescent="0.25">
      <c r="A112" s="421" t="s">
        <v>141</v>
      </c>
      <c r="B112" s="421"/>
      <c r="C112" s="421"/>
      <c r="D112" s="422"/>
      <c r="E112" s="423"/>
      <c r="F112" s="424">
        <v>4075</v>
      </c>
      <c r="G112" s="425">
        <v>1830</v>
      </c>
      <c r="H112" s="426">
        <v>3</v>
      </c>
      <c r="I112" s="423">
        <v>1948</v>
      </c>
      <c r="J112" s="427"/>
      <c r="K112" s="80">
        <v>1999</v>
      </c>
      <c r="L112" s="81" t="s">
        <v>442</v>
      </c>
      <c r="M112" s="82"/>
      <c r="N112" s="83"/>
      <c r="O112" s="84">
        <f>F112</f>
        <v>4075</v>
      </c>
      <c r="P112" s="85">
        <f>B1-K112</f>
        <v>25</v>
      </c>
    </row>
    <row r="113" spans="1:251" x14ac:dyDescent="0.25">
      <c r="A113" s="350" t="s">
        <v>443</v>
      </c>
      <c r="B113" s="350" t="s">
        <v>444</v>
      </c>
      <c r="C113" s="350" t="s">
        <v>445</v>
      </c>
      <c r="D113" s="352">
        <v>67713</v>
      </c>
      <c r="E113" s="352"/>
      <c r="F113" s="353">
        <v>24000</v>
      </c>
      <c r="G113" s="354">
        <v>18000</v>
      </c>
      <c r="H113" s="355">
        <v>2</v>
      </c>
      <c r="I113" s="352">
        <v>2003</v>
      </c>
      <c r="J113" s="333" t="s">
        <v>340</v>
      </c>
      <c r="K113" s="352">
        <v>2003</v>
      </c>
      <c r="L113" s="49"/>
      <c r="M113" s="50"/>
      <c r="N113" s="6"/>
      <c r="O113" s="353">
        <f>F113</f>
        <v>24000</v>
      </c>
      <c r="P113" s="17">
        <f>B1-K113</f>
        <v>21</v>
      </c>
    </row>
    <row r="114" spans="1:251" x14ac:dyDescent="0.25">
      <c r="A114" s="350" t="s">
        <v>313</v>
      </c>
      <c r="B114" s="350"/>
      <c r="C114" s="350" t="s">
        <v>445</v>
      </c>
      <c r="D114" s="351"/>
      <c r="E114" s="352"/>
      <c r="F114" s="353">
        <v>38482</v>
      </c>
      <c r="G114" s="354">
        <v>21123</v>
      </c>
      <c r="H114" s="355">
        <v>4</v>
      </c>
      <c r="I114" s="352">
        <v>1965</v>
      </c>
      <c r="J114" s="333"/>
      <c r="K114" s="352">
        <v>2002</v>
      </c>
      <c r="L114" s="49"/>
      <c r="M114" s="50">
        <v>20</v>
      </c>
      <c r="N114" s="15"/>
      <c r="O114" s="353">
        <f t="shared" ref="O114:O123" si="3">F114</f>
        <v>38482</v>
      </c>
      <c r="P114" s="17">
        <f>B1-K114</f>
        <v>22</v>
      </c>
    </row>
    <row r="115" spans="1:251" x14ac:dyDescent="0.25">
      <c r="A115" s="350" t="s">
        <v>446</v>
      </c>
      <c r="B115" s="350" t="s">
        <v>447</v>
      </c>
      <c r="C115" s="350" t="s">
        <v>445</v>
      </c>
      <c r="D115" s="352">
        <v>67760</v>
      </c>
      <c r="E115" s="352"/>
      <c r="F115" s="353">
        <v>16368</v>
      </c>
      <c r="G115" s="354">
        <v>10577</v>
      </c>
      <c r="H115" s="355">
        <v>4</v>
      </c>
      <c r="I115" s="352">
        <v>1895</v>
      </c>
      <c r="J115" s="333" t="s">
        <v>340</v>
      </c>
      <c r="K115" s="352">
        <v>2002</v>
      </c>
      <c r="L115" s="49"/>
      <c r="M115" s="50"/>
      <c r="N115" s="15"/>
      <c r="O115" s="353">
        <f t="shared" si="3"/>
        <v>16368</v>
      </c>
      <c r="P115" s="17">
        <f>B1-K115</f>
        <v>22</v>
      </c>
    </row>
    <row r="116" spans="1:251" x14ac:dyDescent="0.25">
      <c r="A116" s="350" t="s">
        <v>448</v>
      </c>
      <c r="B116" s="350" t="s">
        <v>447</v>
      </c>
      <c r="C116" s="350" t="s">
        <v>445</v>
      </c>
      <c r="D116" s="352">
        <v>67760</v>
      </c>
      <c r="E116" s="352"/>
      <c r="F116" s="353">
        <v>32368</v>
      </c>
      <c r="G116" s="354">
        <v>29440</v>
      </c>
      <c r="H116" s="355">
        <v>3</v>
      </c>
      <c r="I116" s="352">
        <v>2007</v>
      </c>
      <c r="J116" s="333" t="s">
        <v>340</v>
      </c>
      <c r="K116" s="352">
        <v>2007</v>
      </c>
      <c r="L116" s="49"/>
      <c r="M116" s="50"/>
      <c r="N116" s="15"/>
      <c r="O116" s="353">
        <f t="shared" si="3"/>
        <v>32368</v>
      </c>
      <c r="P116" s="17">
        <f>B1-K116</f>
        <v>17</v>
      </c>
    </row>
    <row r="117" spans="1:251" ht="47.25" x14ac:dyDescent="0.25">
      <c r="A117" s="350" t="s">
        <v>449</v>
      </c>
      <c r="B117" s="350"/>
      <c r="C117" s="350" t="s">
        <v>450</v>
      </c>
      <c r="D117" s="351"/>
      <c r="E117" s="352" t="s">
        <v>451</v>
      </c>
      <c r="F117" s="353">
        <v>2360</v>
      </c>
      <c r="G117" s="354">
        <v>2048</v>
      </c>
      <c r="H117" s="355">
        <v>2</v>
      </c>
      <c r="I117" s="352">
        <v>1895</v>
      </c>
      <c r="J117" s="333"/>
      <c r="K117" s="352">
        <v>2002</v>
      </c>
      <c r="L117" s="49" t="s">
        <v>452</v>
      </c>
      <c r="M117" s="50" t="s">
        <v>453</v>
      </c>
      <c r="N117" s="15"/>
      <c r="O117" s="353">
        <f t="shared" si="3"/>
        <v>2360</v>
      </c>
      <c r="P117" s="17">
        <f>B1-K117</f>
        <v>22</v>
      </c>
    </row>
    <row r="118" spans="1:251" x14ac:dyDescent="0.25">
      <c r="A118" s="350" t="s">
        <v>454</v>
      </c>
      <c r="B118" s="350" t="s">
        <v>447</v>
      </c>
      <c r="C118" s="350" t="s">
        <v>445</v>
      </c>
      <c r="D118" s="352">
        <v>67696</v>
      </c>
      <c r="E118" s="352"/>
      <c r="F118" s="353">
        <v>24400</v>
      </c>
      <c r="G118" s="354">
        <v>14861</v>
      </c>
      <c r="H118" s="355">
        <v>2</v>
      </c>
      <c r="I118" s="352">
        <v>2017</v>
      </c>
      <c r="J118" s="333" t="s">
        <v>340</v>
      </c>
      <c r="K118" s="352">
        <v>2017</v>
      </c>
      <c r="L118" s="49"/>
      <c r="M118" s="50"/>
      <c r="N118" s="15"/>
      <c r="O118" s="353">
        <f t="shared" si="3"/>
        <v>24400</v>
      </c>
      <c r="P118" s="17">
        <f>B1-K118</f>
        <v>7</v>
      </c>
    </row>
    <row r="119" spans="1:251" ht="31.5" x14ac:dyDescent="0.25">
      <c r="A119" s="350" t="s">
        <v>455</v>
      </c>
      <c r="B119" s="350" t="s">
        <v>456</v>
      </c>
      <c r="C119" s="350" t="s">
        <v>445</v>
      </c>
      <c r="D119" s="352">
        <v>67782</v>
      </c>
      <c r="E119" s="352" t="s">
        <v>457</v>
      </c>
      <c r="F119" s="353">
        <v>29200</v>
      </c>
      <c r="G119" s="354">
        <v>15300</v>
      </c>
      <c r="H119" s="355">
        <v>3</v>
      </c>
      <c r="I119" s="319">
        <v>1927</v>
      </c>
      <c r="J119" s="360" t="s">
        <v>340</v>
      </c>
      <c r="K119" s="319">
        <v>1990</v>
      </c>
      <c r="L119" s="49"/>
      <c r="M119" s="50"/>
      <c r="N119" s="54" t="s">
        <v>458</v>
      </c>
      <c r="O119" s="353">
        <f t="shared" si="3"/>
        <v>29200</v>
      </c>
      <c r="P119" s="17">
        <f>B1-K119</f>
        <v>34</v>
      </c>
    </row>
    <row r="120" spans="1:251" x14ac:dyDescent="0.25">
      <c r="A120" s="350" t="s">
        <v>459</v>
      </c>
      <c r="B120" s="350" t="s">
        <v>460</v>
      </c>
      <c r="C120" s="350" t="s">
        <v>445</v>
      </c>
      <c r="D120" s="352">
        <v>67808</v>
      </c>
      <c r="E120" s="352"/>
      <c r="F120" s="353">
        <v>2200</v>
      </c>
      <c r="G120" s="354">
        <v>2000</v>
      </c>
      <c r="H120" s="355">
        <v>1</v>
      </c>
      <c r="I120" s="352">
        <v>1928</v>
      </c>
      <c r="J120" s="333" t="s">
        <v>340</v>
      </c>
      <c r="K120" s="352">
        <v>1970</v>
      </c>
      <c r="L120" s="49"/>
      <c r="M120" s="50"/>
      <c r="N120" s="15"/>
      <c r="O120" s="353">
        <f t="shared" si="3"/>
        <v>2200</v>
      </c>
      <c r="P120" s="17">
        <f>B1-K120</f>
        <v>54</v>
      </c>
    </row>
    <row r="121" spans="1:251" x14ac:dyDescent="0.25">
      <c r="A121" s="334" t="s">
        <v>461</v>
      </c>
      <c r="B121" s="334" t="s">
        <v>447</v>
      </c>
      <c r="C121" s="334" t="s">
        <v>445</v>
      </c>
      <c r="D121" s="335">
        <v>67664</v>
      </c>
      <c r="E121" s="352"/>
      <c r="F121" s="353"/>
      <c r="G121" s="354"/>
      <c r="H121" s="355"/>
      <c r="I121" s="391"/>
      <c r="J121" s="333"/>
      <c r="K121" s="391"/>
      <c r="L121" s="49"/>
      <c r="M121" s="50"/>
      <c r="N121" s="15"/>
      <c r="O121" s="353"/>
    </row>
    <row r="122" spans="1:251" x14ac:dyDescent="0.25">
      <c r="A122" s="428" t="s">
        <v>462</v>
      </c>
      <c r="B122" s="350" t="s">
        <v>463</v>
      </c>
      <c r="C122" s="350" t="s">
        <v>445</v>
      </c>
      <c r="D122" s="351" t="s">
        <v>464</v>
      </c>
      <c r="E122" s="352"/>
      <c r="F122" s="353">
        <v>4286</v>
      </c>
      <c r="G122" s="354">
        <v>1642</v>
      </c>
      <c r="H122" s="355">
        <v>3</v>
      </c>
      <c r="I122" s="352">
        <v>1924</v>
      </c>
      <c r="J122" s="333" t="s">
        <v>340</v>
      </c>
      <c r="K122" s="352">
        <v>2001</v>
      </c>
      <c r="L122" s="49"/>
      <c r="M122" s="50"/>
      <c r="N122" s="15"/>
      <c r="O122" s="353">
        <f t="shared" si="3"/>
        <v>4286</v>
      </c>
      <c r="P122" s="17">
        <f>B1-K122</f>
        <v>23</v>
      </c>
    </row>
    <row r="123" spans="1:251" x14ac:dyDescent="0.25">
      <c r="A123" s="428" t="s">
        <v>465</v>
      </c>
      <c r="B123" s="350" t="s">
        <v>466</v>
      </c>
      <c r="C123" s="350" t="s">
        <v>445</v>
      </c>
      <c r="D123" s="351" t="s">
        <v>464</v>
      </c>
      <c r="E123" s="352"/>
      <c r="F123" s="353">
        <v>5283</v>
      </c>
      <c r="G123" s="354">
        <v>2300</v>
      </c>
      <c r="H123" s="429">
        <v>2</v>
      </c>
      <c r="I123" s="319">
        <v>1994</v>
      </c>
      <c r="J123" s="360" t="s">
        <v>340</v>
      </c>
      <c r="K123" s="319">
        <v>2001</v>
      </c>
      <c r="L123" s="49"/>
      <c r="M123" s="50"/>
      <c r="N123" s="15"/>
      <c r="O123" s="353">
        <f t="shared" si="3"/>
        <v>5283</v>
      </c>
      <c r="P123" s="17">
        <f>B1-K123</f>
        <v>23</v>
      </c>
    </row>
    <row r="124" spans="1:251" x14ac:dyDescent="0.25">
      <c r="A124" s="430" t="s">
        <v>467</v>
      </c>
      <c r="B124" s="317" t="s">
        <v>468</v>
      </c>
      <c r="C124" s="317" t="s">
        <v>445</v>
      </c>
      <c r="D124" s="431" t="s">
        <v>340</v>
      </c>
      <c r="E124" s="432"/>
      <c r="F124" s="86"/>
      <c r="G124" s="86"/>
      <c r="H124" s="169"/>
      <c r="I124" s="86"/>
      <c r="J124" s="433" t="s">
        <v>340</v>
      </c>
      <c r="K124" s="87"/>
      <c r="L124" s="88"/>
      <c r="M124" s="89"/>
      <c r="N124" s="65"/>
      <c r="O124" s="353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86"/>
      <c r="CC124" s="86"/>
      <c r="CD124" s="86"/>
      <c r="CE124" s="86"/>
      <c r="CF124" s="86"/>
      <c r="CG124" s="86"/>
      <c r="CH124" s="86"/>
      <c r="CI124" s="86"/>
      <c r="CJ124" s="86"/>
      <c r="CK124" s="86"/>
      <c r="CL124" s="86"/>
      <c r="CM124" s="86"/>
      <c r="CN124" s="86"/>
      <c r="CO124" s="86"/>
      <c r="CP124" s="86"/>
      <c r="CQ124" s="86"/>
      <c r="CR124" s="86"/>
      <c r="CS124" s="86"/>
      <c r="CT124" s="86"/>
      <c r="CU124" s="86"/>
      <c r="CV124" s="86"/>
      <c r="CW124" s="86"/>
      <c r="CX124" s="86"/>
      <c r="CY124" s="86"/>
      <c r="CZ124" s="86"/>
      <c r="DA124" s="86"/>
      <c r="DB124" s="86"/>
      <c r="DC124" s="86"/>
      <c r="DD124" s="86"/>
      <c r="DE124" s="86"/>
      <c r="DF124" s="86"/>
      <c r="DG124" s="86"/>
      <c r="DH124" s="86"/>
      <c r="DI124" s="86"/>
      <c r="DJ124" s="86"/>
      <c r="DK124" s="86"/>
      <c r="DL124" s="86"/>
      <c r="DM124" s="86"/>
      <c r="DN124" s="86"/>
      <c r="DO124" s="86"/>
      <c r="DP124" s="86"/>
      <c r="DQ124" s="86"/>
      <c r="DR124" s="86"/>
      <c r="DS124" s="86"/>
      <c r="DT124" s="86"/>
      <c r="DU124" s="86"/>
      <c r="DV124" s="86"/>
      <c r="DW124" s="86"/>
      <c r="DX124" s="86"/>
      <c r="DY124" s="86"/>
      <c r="DZ124" s="86"/>
      <c r="EA124" s="86"/>
      <c r="EB124" s="86"/>
      <c r="EC124" s="86"/>
      <c r="ED124" s="86"/>
      <c r="EE124" s="86"/>
      <c r="EF124" s="86"/>
      <c r="EG124" s="86"/>
      <c r="EH124" s="86"/>
      <c r="EI124" s="86"/>
      <c r="EJ124" s="86"/>
      <c r="EK124" s="86"/>
      <c r="EL124" s="86"/>
      <c r="EM124" s="86"/>
      <c r="EN124" s="86"/>
      <c r="EO124" s="86"/>
      <c r="EP124" s="86"/>
      <c r="EQ124" s="86"/>
      <c r="ER124" s="86"/>
      <c r="ES124" s="86"/>
      <c r="ET124" s="86"/>
      <c r="EU124" s="86"/>
      <c r="EV124" s="86"/>
      <c r="EW124" s="86"/>
      <c r="EX124" s="86"/>
      <c r="EY124" s="86"/>
      <c r="EZ124" s="86"/>
      <c r="FA124" s="86"/>
      <c r="FB124" s="86"/>
      <c r="FC124" s="86"/>
      <c r="FD124" s="86"/>
      <c r="FE124" s="86"/>
      <c r="FF124" s="86"/>
      <c r="FG124" s="86"/>
      <c r="FH124" s="86"/>
      <c r="FI124" s="86"/>
      <c r="FJ124" s="86"/>
      <c r="FK124" s="86"/>
      <c r="FL124" s="86"/>
      <c r="FM124" s="86"/>
      <c r="FN124" s="86"/>
      <c r="FO124" s="86"/>
      <c r="FP124" s="86"/>
      <c r="FQ124" s="86"/>
      <c r="FR124" s="86"/>
      <c r="FS124" s="86"/>
      <c r="FT124" s="86"/>
      <c r="FU124" s="86"/>
      <c r="FV124" s="86"/>
      <c r="FW124" s="86"/>
      <c r="FX124" s="86"/>
      <c r="FY124" s="86"/>
      <c r="FZ124" s="86"/>
      <c r="GA124" s="86"/>
      <c r="GB124" s="86"/>
      <c r="GC124" s="86"/>
      <c r="GD124" s="86"/>
      <c r="GE124" s="86"/>
      <c r="GF124" s="86"/>
      <c r="GG124" s="86"/>
      <c r="GH124" s="86"/>
      <c r="GI124" s="86"/>
      <c r="GJ124" s="86"/>
      <c r="GK124" s="86"/>
      <c r="GL124" s="86"/>
      <c r="GM124" s="86"/>
      <c r="GN124" s="86"/>
      <c r="GO124" s="86"/>
      <c r="GP124" s="86"/>
      <c r="GQ124" s="86"/>
      <c r="GR124" s="86"/>
      <c r="GS124" s="86"/>
      <c r="GT124" s="86"/>
      <c r="GU124" s="86"/>
      <c r="GV124" s="86"/>
      <c r="GW124" s="86"/>
      <c r="GX124" s="86"/>
      <c r="GY124" s="86"/>
      <c r="GZ124" s="86"/>
      <c r="HA124" s="86"/>
      <c r="HB124" s="86"/>
      <c r="HC124" s="86"/>
      <c r="HD124" s="86"/>
      <c r="HE124" s="86"/>
      <c r="HF124" s="86"/>
      <c r="HG124" s="86"/>
      <c r="HH124" s="86"/>
      <c r="HI124" s="86"/>
      <c r="HJ124" s="86"/>
      <c r="HK124" s="86"/>
      <c r="HL124" s="86"/>
      <c r="HM124" s="86"/>
      <c r="HN124" s="86"/>
      <c r="HO124" s="86"/>
      <c r="HP124" s="86"/>
      <c r="HQ124" s="86"/>
      <c r="HR124" s="86"/>
      <c r="HS124" s="86"/>
      <c r="HT124" s="86"/>
      <c r="HU124" s="86"/>
      <c r="HV124" s="86"/>
      <c r="HW124" s="86"/>
      <c r="HX124" s="86"/>
      <c r="HY124" s="86"/>
      <c r="HZ124" s="86"/>
      <c r="IA124" s="86"/>
      <c r="IB124" s="86"/>
      <c r="IC124" s="86"/>
      <c r="ID124" s="86"/>
      <c r="IE124" s="86"/>
      <c r="IF124" s="86"/>
      <c r="IG124" s="86"/>
      <c r="IH124" s="86"/>
      <c r="II124" s="86"/>
      <c r="IJ124" s="86"/>
      <c r="IK124" s="86"/>
      <c r="IL124" s="86"/>
      <c r="IM124" s="86"/>
      <c r="IN124" s="86"/>
      <c r="IO124" s="86"/>
      <c r="IP124" s="86"/>
      <c r="IQ124" s="86"/>
    </row>
    <row r="125" spans="1:251" x14ac:dyDescent="0.25">
      <c r="A125" s="364" t="s">
        <v>469</v>
      </c>
      <c r="B125" s="383"/>
      <c r="C125" s="434" t="s">
        <v>450</v>
      </c>
      <c r="D125" s="384"/>
      <c r="E125" s="370"/>
      <c r="F125" s="362">
        <f>SUM(F112:F124)</f>
        <v>183022</v>
      </c>
      <c r="G125" s="362">
        <f>SUM(G112:G124)</f>
        <v>119121</v>
      </c>
      <c r="H125" s="369"/>
      <c r="I125" s="370"/>
      <c r="J125" s="371"/>
      <c r="K125" s="56"/>
      <c r="L125" s="57" t="s">
        <v>470</v>
      </c>
      <c r="M125" s="58"/>
      <c r="N125" s="59"/>
      <c r="O125" s="113">
        <f>SUM(O112:O124)</f>
        <v>183022</v>
      </c>
    </row>
    <row r="126" spans="1:251" x14ac:dyDescent="0.25">
      <c r="A126" s="372"/>
      <c r="B126" s="386"/>
      <c r="C126" s="386"/>
      <c r="D126" s="387"/>
      <c r="E126" s="378"/>
      <c r="F126" s="78"/>
      <c r="G126" s="79"/>
      <c r="H126" s="377"/>
      <c r="I126" s="378"/>
      <c r="J126" s="332"/>
      <c r="K126" s="28"/>
      <c r="L126" s="29"/>
      <c r="M126" s="30"/>
      <c r="N126" s="39"/>
      <c r="O126" s="40"/>
    </row>
    <row r="127" spans="1:251" x14ac:dyDescent="0.25">
      <c r="A127" s="372"/>
      <c r="B127" s="386"/>
      <c r="C127" s="386"/>
      <c r="D127" s="387"/>
      <c r="E127" s="378"/>
      <c r="F127" s="78"/>
      <c r="G127" s="79"/>
      <c r="H127" s="377"/>
      <c r="I127" s="378"/>
      <c r="J127" s="332"/>
      <c r="K127" s="28"/>
      <c r="L127" s="29"/>
      <c r="M127" s="30"/>
      <c r="N127" s="39"/>
      <c r="O127" s="40"/>
    </row>
    <row r="128" spans="1:251" x14ac:dyDescent="0.25">
      <c r="A128" s="372"/>
      <c r="B128" s="386"/>
      <c r="C128" s="386"/>
      <c r="D128" s="387"/>
      <c r="E128" s="378"/>
      <c r="F128" s="375"/>
      <c r="G128" s="376"/>
      <c r="H128" s="377"/>
      <c r="I128" s="378"/>
      <c r="J128" s="332"/>
      <c r="K128" s="28"/>
      <c r="L128" s="29"/>
      <c r="M128" s="30"/>
      <c r="N128" s="39"/>
      <c r="O128" s="40"/>
    </row>
    <row r="129" spans="1:16" x14ac:dyDescent="0.25">
      <c r="A129" s="349" t="s">
        <v>8</v>
      </c>
      <c r="B129" s="350"/>
      <c r="C129" s="350"/>
      <c r="D129" s="351"/>
      <c r="E129" s="352"/>
      <c r="F129" s="409"/>
      <c r="G129" s="410"/>
      <c r="H129" s="355"/>
      <c r="I129" s="352"/>
      <c r="J129" s="333"/>
      <c r="K129" s="48"/>
      <c r="L129" s="49"/>
      <c r="M129" s="50"/>
      <c r="N129" s="15"/>
    </row>
    <row r="130" spans="1:16" x14ac:dyDescent="0.25">
      <c r="A130" s="435" t="s">
        <v>471</v>
      </c>
      <c r="B130" s="435"/>
      <c r="C130" s="435" t="s">
        <v>320</v>
      </c>
      <c r="D130" s="436"/>
      <c r="E130" s="437"/>
      <c r="F130" s="82">
        <v>34581</v>
      </c>
      <c r="G130" s="82">
        <v>26366</v>
      </c>
      <c r="H130" s="132"/>
      <c r="I130" s="82">
        <v>1992</v>
      </c>
      <c r="J130" s="82"/>
      <c r="K130" s="82">
        <v>1992</v>
      </c>
      <c r="L130" s="133">
        <v>13</v>
      </c>
      <c r="M130" s="132">
        <v>1490</v>
      </c>
      <c r="N130" s="83"/>
      <c r="O130" s="82">
        <f>F130</f>
        <v>34581</v>
      </c>
      <c r="P130" s="85">
        <f>B1-K130</f>
        <v>32</v>
      </c>
    </row>
    <row r="131" spans="1:16" x14ac:dyDescent="0.25">
      <c r="A131" s="317" t="s">
        <v>472</v>
      </c>
      <c r="B131" s="317"/>
      <c r="C131" s="317" t="s">
        <v>320</v>
      </c>
      <c r="D131" s="357"/>
      <c r="E131" s="319"/>
      <c r="F131" s="7">
        <v>61389</v>
      </c>
      <c r="G131" s="7">
        <v>38538</v>
      </c>
      <c r="I131" s="7">
        <v>1992</v>
      </c>
      <c r="K131" s="7">
        <v>1992</v>
      </c>
      <c r="N131" s="15"/>
      <c r="O131" s="7">
        <f>F131</f>
        <v>61389</v>
      </c>
      <c r="P131" s="17">
        <f>B1-K131</f>
        <v>32</v>
      </c>
    </row>
    <row r="132" spans="1:16" x14ac:dyDescent="0.25">
      <c r="A132" s="317" t="s">
        <v>473</v>
      </c>
      <c r="B132" s="317"/>
      <c r="C132" s="317" t="s">
        <v>320</v>
      </c>
      <c r="D132" s="357"/>
      <c r="E132" s="319"/>
      <c r="F132" s="7">
        <v>37509</v>
      </c>
      <c r="G132" s="7">
        <v>23763</v>
      </c>
      <c r="I132" s="7">
        <v>1992</v>
      </c>
      <c r="K132" s="7">
        <v>1992</v>
      </c>
      <c r="N132" s="15"/>
      <c r="O132" s="7">
        <f t="shared" ref="O132:O139" si="4">F132</f>
        <v>37509</v>
      </c>
      <c r="P132" s="17">
        <f>B1-K132</f>
        <v>32</v>
      </c>
    </row>
    <row r="133" spans="1:16" x14ac:dyDescent="0.25">
      <c r="A133" s="317"/>
      <c r="B133" s="317"/>
      <c r="C133" s="317"/>
      <c r="D133" s="357"/>
      <c r="E133" s="319"/>
      <c r="N133" s="15"/>
      <c r="O133" s="7"/>
    </row>
    <row r="134" spans="1:16" x14ac:dyDescent="0.25">
      <c r="A134" s="317"/>
      <c r="B134" s="317"/>
      <c r="C134" s="317"/>
      <c r="D134" s="357"/>
      <c r="E134" s="319"/>
      <c r="N134" s="15"/>
      <c r="O134" s="7"/>
    </row>
    <row r="135" spans="1:16" x14ac:dyDescent="0.25">
      <c r="A135" s="350" t="s">
        <v>474</v>
      </c>
      <c r="B135" s="350" t="s">
        <v>475</v>
      </c>
      <c r="C135" s="438" t="s">
        <v>320</v>
      </c>
      <c r="D135" s="352">
        <v>46700</v>
      </c>
      <c r="E135" s="352"/>
      <c r="F135" s="353">
        <v>48073</v>
      </c>
      <c r="G135" s="354">
        <v>29545</v>
      </c>
      <c r="H135" s="355">
        <v>3</v>
      </c>
      <c r="I135" s="352">
        <v>2012</v>
      </c>
      <c r="J135" s="333" t="s">
        <v>340</v>
      </c>
      <c r="K135" s="48">
        <v>2012</v>
      </c>
      <c r="L135" s="49">
        <v>17</v>
      </c>
      <c r="M135" s="50">
        <v>886</v>
      </c>
      <c r="N135" s="15"/>
      <c r="O135" s="7">
        <f t="shared" si="4"/>
        <v>48073</v>
      </c>
      <c r="P135" s="17">
        <f>B1-I135</f>
        <v>12</v>
      </c>
    </row>
    <row r="136" spans="1:16" x14ac:dyDescent="0.25">
      <c r="A136" s="350" t="s">
        <v>476</v>
      </c>
      <c r="B136" s="350" t="s">
        <v>477</v>
      </c>
      <c r="C136" s="438" t="s">
        <v>320</v>
      </c>
      <c r="D136" s="352">
        <v>46672</v>
      </c>
      <c r="E136" s="352"/>
      <c r="F136" s="353">
        <v>42617</v>
      </c>
      <c r="G136" s="354">
        <v>21722</v>
      </c>
      <c r="H136" s="355">
        <v>3</v>
      </c>
      <c r="I136" s="391">
        <v>1961</v>
      </c>
      <c r="J136" s="333" t="s">
        <v>340</v>
      </c>
      <c r="K136" s="48">
        <v>2014</v>
      </c>
      <c r="L136" s="49"/>
      <c r="M136" s="50"/>
      <c r="N136" s="65"/>
      <c r="O136" s="7">
        <f t="shared" si="4"/>
        <v>42617</v>
      </c>
      <c r="P136" s="17">
        <f>B1-K136</f>
        <v>10</v>
      </c>
    </row>
    <row r="137" spans="1:16" x14ac:dyDescent="0.25">
      <c r="A137" s="350" t="s">
        <v>478</v>
      </c>
      <c r="B137" s="350"/>
      <c r="C137" s="438" t="s">
        <v>320</v>
      </c>
      <c r="D137" s="352">
        <v>46672</v>
      </c>
      <c r="E137" s="352"/>
      <c r="F137" s="353">
        <v>50827</v>
      </c>
      <c r="G137" s="354">
        <v>29309</v>
      </c>
      <c r="H137" s="355"/>
      <c r="I137" s="391">
        <v>1960</v>
      </c>
      <c r="J137" s="333"/>
      <c r="K137" s="48">
        <v>1960</v>
      </c>
      <c r="L137" s="49"/>
      <c r="M137" s="50"/>
      <c r="N137" s="65"/>
      <c r="O137" s="7">
        <f t="shared" si="4"/>
        <v>50827</v>
      </c>
      <c r="P137" s="17">
        <f>B1-K136</f>
        <v>10</v>
      </c>
    </row>
    <row r="138" spans="1:16" ht="31.5" x14ac:dyDescent="0.25">
      <c r="A138" s="350" t="s">
        <v>479</v>
      </c>
      <c r="B138" s="350" t="s">
        <v>477</v>
      </c>
      <c r="C138" s="438" t="s">
        <v>320</v>
      </c>
      <c r="D138" s="352">
        <v>46672</v>
      </c>
      <c r="E138" s="352"/>
      <c r="F138" s="353">
        <v>36214</v>
      </c>
      <c r="G138" s="354">
        <v>23450</v>
      </c>
      <c r="H138" s="355"/>
      <c r="I138" s="391">
        <v>2003</v>
      </c>
      <c r="J138" s="333"/>
      <c r="K138" s="48">
        <v>2003</v>
      </c>
      <c r="L138" s="49"/>
      <c r="M138" s="50"/>
      <c r="N138" s="65"/>
      <c r="O138" s="7">
        <f t="shared" si="4"/>
        <v>36214</v>
      </c>
      <c r="P138" s="17">
        <f>B1-K138</f>
        <v>21</v>
      </c>
    </row>
    <row r="139" spans="1:16" x14ac:dyDescent="0.25">
      <c r="A139" s="350" t="s">
        <v>480</v>
      </c>
      <c r="B139" s="350"/>
      <c r="C139" s="438" t="s">
        <v>320</v>
      </c>
      <c r="D139" s="352">
        <v>46672</v>
      </c>
      <c r="E139" s="352"/>
      <c r="F139" s="353">
        <v>36278</v>
      </c>
      <c r="G139" s="354">
        <v>28259</v>
      </c>
      <c r="H139" s="355"/>
      <c r="I139" s="391">
        <v>1970</v>
      </c>
      <c r="J139" s="333"/>
      <c r="K139" s="48">
        <v>1999</v>
      </c>
      <c r="L139" s="49"/>
      <c r="M139" s="50"/>
      <c r="N139" s="65"/>
      <c r="O139" s="7">
        <f t="shared" si="4"/>
        <v>36278</v>
      </c>
      <c r="P139" s="17">
        <f>B1-K139</f>
        <v>25</v>
      </c>
    </row>
    <row r="140" spans="1:16" x14ac:dyDescent="0.25">
      <c r="A140" s="350"/>
      <c r="B140" s="350"/>
      <c r="C140" s="438"/>
      <c r="D140" s="352"/>
      <c r="E140" s="352"/>
      <c r="F140" s="353"/>
      <c r="G140" s="71"/>
      <c r="H140" s="355"/>
      <c r="I140" s="391"/>
      <c r="J140" s="333"/>
      <c r="K140" s="48"/>
      <c r="L140" s="49"/>
      <c r="M140" s="50"/>
      <c r="N140" s="65"/>
      <c r="O140" s="353"/>
    </row>
    <row r="141" spans="1:16" x14ac:dyDescent="0.25">
      <c r="A141" s="364" t="s">
        <v>481</v>
      </c>
      <c r="B141" s="383"/>
      <c r="C141" s="383"/>
      <c r="D141" s="384"/>
      <c r="E141" s="370"/>
      <c r="F141" s="439">
        <f>SUM(F130:F140)</f>
        <v>347488</v>
      </c>
      <c r="G141" s="368">
        <f>SUM(G130:G140)</f>
        <v>220952</v>
      </c>
      <c r="H141" s="369"/>
      <c r="I141" s="395"/>
      <c r="J141" s="371"/>
      <c r="K141" s="56"/>
      <c r="L141" s="57"/>
      <c r="M141" s="58"/>
      <c r="N141" s="91"/>
      <c r="O141" s="113">
        <f>SUM(O130:O140)</f>
        <v>347488</v>
      </c>
    </row>
    <row r="142" spans="1:16" x14ac:dyDescent="0.25">
      <c r="A142" s="372"/>
      <c r="B142" s="386"/>
      <c r="C142" s="386"/>
      <c r="D142" s="387"/>
      <c r="E142" s="378"/>
      <c r="F142" s="78"/>
      <c r="G142" s="79"/>
      <c r="H142" s="377"/>
      <c r="I142" s="378"/>
      <c r="J142" s="332"/>
      <c r="K142" s="28"/>
      <c r="L142" s="29"/>
      <c r="M142" s="30"/>
      <c r="N142" s="39"/>
      <c r="O142" s="40"/>
    </row>
    <row r="143" spans="1:16" x14ac:dyDescent="0.25">
      <c r="A143" s="372"/>
      <c r="B143" s="386"/>
      <c r="C143" s="386"/>
      <c r="D143" s="387"/>
      <c r="E143" s="378"/>
      <c r="F143" s="78"/>
      <c r="G143" s="79"/>
      <c r="H143" s="377"/>
      <c r="I143" s="378"/>
      <c r="J143" s="332"/>
      <c r="K143" s="28"/>
      <c r="L143" s="29"/>
      <c r="M143" s="30"/>
      <c r="N143" s="39"/>
      <c r="O143" s="40"/>
    </row>
    <row r="144" spans="1:16" x14ac:dyDescent="0.25">
      <c r="A144" s="372"/>
      <c r="B144" s="386"/>
      <c r="C144" s="386"/>
      <c r="D144" s="387"/>
      <c r="E144" s="378"/>
      <c r="F144" s="375"/>
      <c r="G144" s="376"/>
      <c r="H144" s="377"/>
      <c r="I144" s="378"/>
      <c r="J144" s="332"/>
      <c r="K144" s="28"/>
      <c r="L144" s="29"/>
      <c r="M144" s="30"/>
      <c r="N144" s="39"/>
      <c r="O144" s="40"/>
    </row>
    <row r="145" spans="1:16" x14ac:dyDescent="0.25">
      <c r="A145" s="349" t="s">
        <v>482</v>
      </c>
      <c r="B145" s="350"/>
      <c r="C145" s="350"/>
      <c r="D145" s="351"/>
      <c r="E145" s="352"/>
      <c r="F145" s="409"/>
      <c r="G145" s="410"/>
      <c r="H145" s="355"/>
      <c r="I145" s="352"/>
      <c r="J145" s="333"/>
      <c r="K145" s="48"/>
      <c r="L145" s="49"/>
      <c r="M145" s="50"/>
      <c r="N145" s="15"/>
    </row>
    <row r="146" spans="1:16" x14ac:dyDescent="0.25">
      <c r="A146" s="440" t="s">
        <v>483</v>
      </c>
      <c r="B146" s="440"/>
      <c r="C146" s="440" t="s">
        <v>484</v>
      </c>
      <c r="D146" s="441"/>
      <c r="E146" s="442"/>
      <c r="F146" s="443"/>
      <c r="G146" s="444"/>
      <c r="H146" s="445"/>
      <c r="I146" s="442"/>
      <c r="J146" s="446"/>
      <c r="K146" s="115"/>
      <c r="L146" s="116"/>
      <c r="M146" s="117"/>
      <c r="N146" s="118"/>
      <c r="O146" s="119"/>
    </row>
    <row r="147" spans="1:16" x14ac:dyDescent="0.25">
      <c r="A147" s="350" t="s">
        <v>485</v>
      </c>
      <c r="B147" s="350"/>
      <c r="C147" s="350" t="s">
        <v>484</v>
      </c>
      <c r="D147" s="351"/>
      <c r="E147" s="352"/>
      <c r="F147" s="353">
        <v>67192</v>
      </c>
      <c r="G147" s="354">
        <v>47760</v>
      </c>
      <c r="H147" s="355">
        <v>2</v>
      </c>
      <c r="I147" s="352">
        <v>1983</v>
      </c>
      <c r="J147" s="333"/>
      <c r="K147" s="48">
        <v>2002</v>
      </c>
      <c r="L147" s="49">
        <v>68</v>
      </c>
      <c r="M147" s="50">
        <v>480</v>
      </c>
      <c r="N147" s="15"/>
      <c r="O147" s="353">
        <f>F147</f>
        <v>67192</v>
      </c>
      <c r="P147" s="17">
        <f>B1-K147</f>
        <v>22</v>
      </c>
    </row>
    <row r="148" spans="1:16" ht="31.5" x14ac:dyDescent="0.25">
      <c r="A148" s="350" t="s">
        <v>486</v>
      </c>
      <c r="B148" s="350" t="s">
        <v>487</v>
      </c>
      <c r="C148" s="350" t="s">
        <v>484</v>
      </c>
      <c r="D148" s="352">
        <v>24251</v>
      </c>
      <c r="E148" s="352"/>
      <c r="F148" s="353">
        <v>28278</v>
      </c>
      <c r="G148" s="354">
        <v>19794</v>
      </c>
      <c r="H148" s="355">
        <v>2</v>
      </c>
      <c r="I148" s="352">
        <v>2006</v>
      </c>
      <c r="J148" s="333" t="s">
        <v>340</v>
      </c>
      <c r="K148" s="48">
        <v>2006</v>
      </c>
      <c r="L148" s="49"/>
      <c r="M148" s="50"/>
      <c r="N148" s="15"/>
      <c r="O148" s="353">
        <f t="shared" ref="O148:O155" si="5">F148</f>
        <v>28278</v>
      </c>
      <c r="P148" s="17">
        <f>B1-K148</f>
        <v>18</v>
      </c>
    </row>
    <row r="149" spans="1:16" x14ac:dyDescent="0.25">
      <c r="A149" s="350" t="s">
        <v>488</v>
      </c>
      <c r="B149" s="350"/>
      <c r="C149" s="350" t="s">
        <v>484</v>
      </c>
      <c r="D149" s="351"/>
      <c r="E149" s="352"/>
      <c r="F149" s="353">
        <v>720</v>
      </c>
      <c r="G149" s="354">
        <v>614</v>
      </c>
      <c r="H149" s="355">
        <v>1</v>
      </c>
      <c r="I149" s="352">
        <v>1984</v>
      </c>
      <c r="J149" s="333"/>
      <c r="K149" s="352">
        <v>1984</v>
      </c>
      <c r="L149" s="49"/>
      <c r="M149" s="50"/>
      <c r="N149" s="15"/>
      <c r="O149" s="353">
        <f t="shared" si="5"/>
        <v>720</v>
      </c>
      <c r="P149" s="17">
        <f>B1-K149</f>
        <v>40</v>
      </c>
    </row>
    <row r="150" spans="1:16" x14ac:dyDescent="0.25">
      <c r="A150" s="350" t="s">
        <v>489</v>
      </c>
      <c r="B150" s="350"/>
      <c r="C150" s="350" t="s">
        <v>484</v>
      </c>
      <c r="D150" s="351"/>
      <c r="E150" s="352"/>
      <c r="F150" s="353">
        <v>3024</v>
      </c>
      <c r="G150" s="354">
        <v>2722</v>
      </c>
      <c r="H150" s="355">
        <v>1</v>
      </c>
      <c r="I150" s="352">
        <v>1984</v>
      </c>
      <c r="J150" s="333"/>
      <c r="K150" s="352">
        <v>1984</v>
      </c>
      <c r="L150" s="49"/>
      <c r="M150" s="50"/>
      <c r="N150" s="15"/>
      <c r="O150" s="353">
        <f t="shared" si="5"/>
        <v>3024</v>
      </c>
      <c r="P150" s="17">
        <f>B1-K150</f>
        <v>40</v>
      </c>
    </row>
    <row r="151" spans="1:16" ht="31.5" x14ac:dyDescent="0.25">
      <c r="A151" s="350" t="s">
        <v>490</v>
      </c>
      <c r="B151" s="350" t="s">
        <v>487</v>
      </c>
      <c r="C151" s="350" t="s">
        <v>484</v>
      </c>
      <c r="D151" s="351" t="s">
        <v>411</v>
      </c>
      <c r="E151" s="352"/>
      <c r="F151" s="353">
        <v>1600</v>
      </c>
      <c r="G151" s="354">
        <v>1500</v>
      </c>
      <c r="H151" s="355">
        <v>1</v>
      </c>
      <c r="I151" s="352">
        <v>1973</v>
      </c>
      <c r="J151" s="333" t="s">
        <v>340</v>
      </c>
      <c r="K151" s="352">
        <v>1973</v>
      </c>
      <c r="L151" s="49"/>
      <c r="M151" s="50"/>
      <c r="N151" s="15"/>
      <c r="O151" s="353">
        <f t="shared" si="5"/>
        <v>1600</v>
      </c>
      <c r="P151" s="17">
        <f>B1-K151</f>
        <v>51</v>
      </c>
    </row>
    <row r="152" spans="1:16" x14ac:dyDescent="0.25">
      <c r="A152" s="18" t="s">
        <v>491</v>
      </c>
      <c r="B152" s="350"/>
      <c r="C152" s="18" t="s">
        <v>484</v>
      </c>
      <c r="D152" s="351"/>
      <c r="E152" s="352"/>
      <c r="F152" s="92">
        <v>2887</v>
      </c>
      <c r="G152" s="93">
        <v>1830</v>
      </c>
      <c r="I152" s="352">
        <v>2010</v>
      </c>
      <c r="J152" s="333"/>
      <c r="K152" s="352">
        <v>2010</v>
      </c>
      <c r="L152" s="49"/>
      <c r="M152" s="50"/>
      <c r="N152" s="15"/>
      <c r="O152" s="353">
        <f t="shared" si="5"/>
        <v>2887</v>
      </c>
      <c r="P152" s="17">
        <f>B1-K152</f>
        <v>14</v>
      </c>
    </row>
    <row r="153" spans="1:16" ht="31.5" x14ac:dyDescent="0.25">
      <c r="A153" s="114" t="s">
        <v>492</v>
      </c>
      <c r="C153" s="114"/>
      <c r="F153" s="94">
        <v>42468</v>
      </c>
      <c r="G153" s="93">
        <v>30000</v>
      </c>
      <c r="H153" s="162">
        <v>3</v>
      </c>
      <c r="I153" s="352">
        <v>2013</v>
      </c>
      <c r="J153" s="333"/>
      <c r="K153" s="352">
        <v>2013</v>
      </c>
      <c r="L153" s="49"/>
      <c r="M153" s="50"/>
      <c r="N153" s="15"/>
      <c r="O153" s="353">
        <f t="shared" si="5"/>
        <v>42468</v>
      </c>
      <c r="P153" s="17">
        <f>B1-K153</f>
        <v>11</v>
      </c>
    </row>
    <row r="154" spans="1:16" x14ac:dyDescent="0.25">
      <c r="A154" s="350" t="s">
        <v>493</v>
      </c>
      <c r="C154" s="18" t="s">
        <v>484</v>
      </c>
      <c r="F154" s="353">
        <v>11315</v>
      </c>
      <c r="G154" s="354">
        <v>7800</v>
      </c>
      <c r="H154" s="355">
        <v>1</v>
      </c>
      <c r="I154" s="352">
        <v>2017</v>
      </c>
      <c r="J154" s="333"/>
      <c r="K154" s="352">
        <v>2017</v>
      </c>
      <c r="L154" s="49"/>
      <c r="M154" s="50"/>
      <c r="N154" s="95"/>
      <c r="O154" s="353">
        <f t="shared" si="5"/>
        <v>11315</v>
      </c>
      <c r="P154" s="17">
        <f>B1-K154</f>
        <v>7</v>
      </c>
    </row>
    <row r="155" spans="1:16" x14ac:dyDescent="0.25">
      <c r="A155" s="350" t="s">
        <v>494</v>
      </c>
      <c r="C155" s="350" t="s">
        <v>495</v>
      </c>
      <c r="F155" s="353">
        <v>15988</v>
      </c>
      <c r="G155" s="354">
        <v>12000</v>
      </c>
      <c r="H155" s="355">
        <v>2</v>
      </c>
      <c r="I155" s="352">
        <v>1972</v>
      </c>
      <c r="J155" s="333"/>
      <c r="K155" s="48">
        <v>2022</v>
      </c>
      <c r="L155" s="49"/>
      <c r="M155" s="50"/>
      <c r="N155" s="95"/>
      <c r="O155" s="76">
        <f t="shared" si="5"/>
        <v>15988</v>
      </c>
      <c r="P155" s="17">
        <f>B1-K155</f>
        <v>2</v>
      </c>
    </row>
    <row r="156" spans="1:16" ht="18" x14ac:dyDescent="0.4">
      <c r="A156" s="350"/>
      <c r="C156" s="350"/>
      <c r="F156" s="403"/>
      <c r="G156" s="404"/>
      <c r="H156" s="355"/>
      <c r="I156" s="352"/>
      <c r="J156" s="333"/>
      <c r="K156" s="48"/>
      <c r="L156" s="49"/>
      <c r="M156" s="50"/>
      <c r="N156" s="95"/>
      <c r="O156" s="96"/>
    </row>
    <row r="157" spans="1:16" x14ac:dyDescent="0.25">
      <c r="A157" s="364" t="s">
        <v>496</v>
      </c>
      <c r="B157" s="383"/>
      <c r="C157" s="97"/>
      <c r="D157" s="384"/>
      <c r="E157" s="370"/>
      <c r="F157" s="362">
        <f>SUM(F147:F156)</f>
        <v>173472</v>
      </c>
      <c r="G157" s="368">
        <f>SUM(G147:G156)</f>
        <v>124020</v>
      </c>
      <c r="H157" s="369"/>
      <c r="I157" s="370"/>
      <c r="J157" s="371"/>
      <c r="K157" s="56"/>
      <c r="L157" s="57"/>
      <c r="M157" s="58"/>
      <c r="N157" s="59"/>
      <c r="O157" s="113">
        <f>SUM(O147:O155)</f>
        <v>173472</v>
      </c>
    </row>
    <row r="158" spans="1:16" x14ac:dyDescent="0.25">
      <c r="A158" s="79"/>
      <c r="B158" s="386"/>
      <c r="C158" s="386"/>
      <c r="D158" s="387"/>
      <c r="E158" s="378"/>
      <c r="F158" s="78"/>
      <c r="G158" s="79"/>
      <c r="H158" s="170"/>
      <c r="I158" s="79"/>
      <c r="J158" s="332"/>
      <c r="K158" s="28"/>
      <c r="L158" s="29"/>
      <c r="M158" s="30"/>
      <c r="N158" s="39"/>
      <c r="O158" s="40"/>
    </row>
    <row r="159" spans="1:16" x14ac:dyDescent="0.25">
      <c r="A159" s="386"/>
      <c r="B159" s="386"/>
      <c r="C159" s="386"/>
      <c r="D159" s="387"/>
      <c r="E159" s="378"/>
      <c r="F159" s="389"/>
      <c r="G159" s="390"/>
      <c r="H159" s="377"/>
      <c r="I159" s="378"/>
      <c r="J159" s="332"/>
      <c r="K159" s="28"/>
      <c r="L159" s="29"/>
      <c r="M159" s="30"/>
      <c r="N159" s="39"/>
      <c r="O159" s="40"/>
    </row>
    <row r="160" spans="1:16" x14ac:dyDescent="0.25">
      <c r="A160" s="372"/>
      <c r="B160" s="386"/>
      <c r="C160" s="386"/>
      <c r="D160" s="387"/>
      <c r="E160" s="378"/>
      <c r="F160" s="389"/>
      <c r="G160" s="390"/>
      <c r="H160" s="377"/>
      <c r="I160" s="378"/>
      <c r="J160" s="332"/>
      <c r="K160" s="28"/>
      <c r="L160" s="29"/>
      <c r="M160" s="30"/>
      <c r="N160" s="39"/>
      <c r="O160" s="40"/>
    </row>
    <row r="161" spans="1:16" x14ac:dyDescent="0.25">
      <c r="A161" s="349" t="s">
        <v>497</v>
      </c>
      <c r="B161" s="350"/>
      <c r="C161" s="350"/>
      <c r="D161" s="351"/>
      <c r="E161" s="352"/>
      <c r="F161" s="409"/>
      <c r="G161" s="410"/>
      <c r="H161" s="355"/>
      <c r="I161" s="352"/>
      <c r="J161" s="333"/>
      <c r="K161" s="48"/>
      <c r="L161" s="49"/>
      <c r="M161" s="50"/>
      <c r="N161" s="15"/>
    </row>
    <row r="162" spans="1:16" x14ac:dyDescent="0.25">
      <c r="A162" s="350" t="s">
        <v>498</v>
      </c>
      <c r="B162" s="350"/>
      <c r="C162" s="7" t="s">
        <v>499</v>
      </c>
      <c r="D162" s="351"/>
      <c r="E162" s="352"/>
      <c r="F162" s="447">
        <v>101159</v>
      </c>
      <c r="G162" s="354"/>
      <c r="H162" s="355"/>
      <c r="I162" s="352">
        <v>2008</v>
      </c>
      <c r="J162" s="333"/>
      <c r="K162" s="352">
        <v>2008</v>
      </c>
      <c r="L162" s="49"/>
      <c r="M162" s="50"/>
      <c r="N162" s="15" t="s">
        <v>500</v>
      </c>
      <c r="O162" s="112">
        <f>F166</f>
        <v>295644</v>
      </c>
      <c r="P162" s="17">
        <f>B1-K162</f>
        <v>16</v>
      </c>
    </row>
    <row r="163" spans="1:16" x14ac:dyDescent="0.25">
      <c r="A163" s="350" t="s">
        <v>501</v>
      </c>
      <c r="B163" s="350"/>
      <c r="C163" s="7" t="s">
        <v>499</v>
      </c>
      <c r="D163" s="351"/>
      <c r="E163" s="352"/>
      <c r="F163" s="447">
        <v>162929</v>
      </c>
      <c r="G163" s="354"/>
      <c r="H163" s="355"/>
      <c r="I163" s="352">
        <v>2008</v>
      </c>
      <c r="J163" s="333"/>
      <c r="K163" s="352">
        <v>2008</v>
      </c>
      <c r="L163" s="98">
        <v>58.192999999999998</v>
      </c>
      <c r="M163" s="7">
        <v>1200</v>
      </c>
      <c r="N163" s="15" t="s">
        <v>500</v>
      </c>
    </row>
    <row r="164" spans="1:16" x14ac:dyDescent="0.25">
      <c r="A164" s="350" t="s">
        <v>502</v>
      </c>
      <c r="B164" s="350"/>
      <c r="C164" s="7" t="s">
        <v>499</v>
      </c>
      <c r="D164" s="351"/>
      <c r="E164" s="352"/>
      <c r="F164" s="447">
        <v>16098</v>
      </c>
      <c r="G164" s="354"/>
      <c r="H164" s="355"/>
      <c r="I164" s="352">
        <v>2008</v>
      </c>
      <c r="J164" s="333"/>
      <c r="K164" s="352">
        <v>2008</v>
      </c>
      <c r="L164" s="49"/>
      <c r="M164" s="50"/>
      <c r="N164" s="15" t="s">
        <v>500</v>
      </c>
    </row>
    <row r="165" spans="1:16" x14ac:dyDescent="0.25">
      <c r="A165" s="350" t="s">
        <v>503</v>
      </c>
      <c r="B165" s="350"/>
      <c r="C165" s="7" t="s">
        <v>499</v>
      </c>
      <c r="D165" s="351"/>
      <c r="E165" s="352"/>
      <c r="F165" s="99">
        <v>15458</v>
      </c>
      <c r="G165" s="354"/>
      <c r="H165" s="355"/>
      <c r="I165" s="352">
        <v>2008</v>
      </c>
      <c r="J165" s="333"/>
      <c r="K165" s="352">
        <v>2008</v>
      </c>
      <c r="L165" s="49"/>
      <c r="M165" s="50"/>
      <c r="N165" s="15" t="s">
        <v>500</v>
      </c>
    </row>
    <row r="166" spans="1:16" x14ac:dyDescent="0.25">
      <c r="A166" s="364" t="s">
        <v>504</v>
      </c>
      <c r="B166" s="97"/>
      <c r="C166" s="97" t="s">
        <v>499</v>
      </c>
      <c r="D166" s="130"/>
      <c r="E166" s="97"/>
      <c r="F166" s="100">
        <f>SUM(F162:F165)</f>
        <v>295644</v>
      </c>
      <c r="G166" s="70">
        <v>192124</v>
      </c>
      <c r="H166" s="369"/>
      <c r="I166" s="97"/>
      <c r="J166" s="97"/>
      <c r="K166" s="97"/>
      <c r="L166" s="97"/>
      <c r="M166" s="97"/>
      <c r="N166" s="97"/>
      <c r="O166" s="60"/>
    </row>
    <row r="167" spans="1:16" x14ac:dyDescent="0.25">
      <c r="A167" s="448"/>
      <c r="B167" s="386"/>
      <c r="C167" s="79"/>
      <c r="D167" s="387"/>
      <c r="E167" s="378"/>
      <c r="F167" s="78"/>
      <c r="G167" s="79"/>
      <c r="H167" s="170"/>
      <c r="I167" s="378"/>
      <c r="J167" s="332"/>
      <c r="K167" s="28"/>
      <c r="L167" s="29"/>
      <c r="M167" s="30"/>
      <c r="N167" s="39"/>
      <c r="O167" s="40"/>
    </row>
    <row r="168" spans="1:16" x14ac:dyDescent="0.25">
      <c r="A168" s="448"/>
      <c r="B168" s="386"/>
      <c r="C168" s="79"/>
      <c r="D168" s="387"/>
      <c r="E168" s="378"/>
      <c r="F168" s="78"/>
      <c r="G168" s="79"/>
      <c r="H168" s="170"/>
      <c r="I168" s="378"/>
      <c r="J168" s="332"/>
      <c r="K168" s="28"/>
      <c r="L168" s="29"/>
      <c r="M168" s="30"/>
      <c r="N168" s="39"/>
      <c r="O168" s="40"/>
    </row>
    <row r="169" spans="1:16" x14ac:dyDescent="0.25">
      <c r="A169" s="372"/>
      <c r="B169" s="386"/>
      <c r="C169" s="386"/>
      <c r="D169" s="387"/>
      <c r="E169" s="378"/>
      <c r="F169" s="389"/>
      <c r="G169" s="376"/>
      <c r="H169" s="377"/>
      <c r="I169" s="378"/>
      <c r="J169" s="332"/>
      <c r="K169" s="28"/>
      <c r="L169" s="29"/>
      <c r="M169" s="30"/>
      <c r="N169" s="39"/>
      <c r="O169" s="40"/>
    </row>
    <row r="170" spans="1:16" x14ac:dyDescent="0.25">
      <c r="A170" s="349" t="s">
        <v>9</v>
      </c>
      <c r="B170" s="350"/>
      <c r="C170" s="350"/>
      <c r="D170" s="351"/>
      <c r="E170" s="352"/>
      <c r="F170" s="409"/>
      <c r="G170" s="410"/>
      <c r="H170" s="355"/>
      <c r="I170" s="352"/>
      <c r="J170" s="333"/>
      <c r="K170" s="48"/>
      <c r="L170" s="49"/>
      <c r="M170" s="50"/>
      <c r="N170" s="15"/>
    </row>
    <row r="171" spans="1:16" x14ac:dyDescent="0.25">
      <c r="A171" s="350" t="s">
        <v>505</v>
      </c>
      <c r="B171" s="350"/>
      <c r="C171" s="350" t="s">
        <v>506</v>
      </c>
      <c r="D171" s="352">
        <v>15033</v>
      </c>
      <c r="E171" s="352"/>
      <c r="F171" s="353">
        <v>16797</v>
      </c>
      <c r="G171" s="354">
        <v>12408</v>
      </c>
      <c r="H171" s="355">
        <v>1</v>
      </c>
      <c r="I171" s="391">
        <v>1964</v>
      </c>
      <c r="J171" s="333" t="s">
        <v>340</v>
      </c>
      <c r="K171" s="48">
        <v>1992</v>
      </c>
      <c r="L171" s="49" t="s">
        <v>507</v>
      </c>
      <c r="M171" s="50"/>
      <c r="N171" s="15" t="s">
        <v>508</v>
      </c>
      <c r="O171" s="353">
        <f>F171</f>
        <v>16797</v>
      </c>
      <c r="P171" s="17">
        <f>B1-K171</f>
        <v>32</v>
      </c>
    </row>
    <row r="172" spans="1:16" x14ac:dyDescent="0.25">
      <c r="A172" s="350" t="s">
        <v>509</v>
      </c>
      <c r="B172" s="350" t="s">
        <v>510</v>
      </c>
      <c r="C172" s="350" t="s">
        <v>506</v>
      </c>
      <c r="D172" s="352">
        <v>15033</v>
      </c>
      <c r="E172" s="352"/>
      <c r="F172" s="353">
        <v>31457</v>
      </c>
      <c r="G172" s="354">
        <v>24493</v>
      </c>
      <c r="H172" s="355">
        <v>1</v>
      </c>
      <c r="I172" s="391">
        <v>1964</v>
      </c>
      <c r="J172" s="333" t="s">
        <v>340</v>
      </c>
      <c r="K172" s="48">
        <v>1992</v>
      </c>
      <c r="L172" s="49"/>
      <c r="M172" s="50"/>
      <c r="N172" s="15"/>
      <c r="O172" s="353">
        <f t="shared" ref="O172:O181" si="6">F172</f>
        <v>31457</v>
      </c>
      <c r="P172" s="17">
        <f>B1-K172</f>
        <v>32</v>
      </c>
    </row>
    <row r="173" spans="1:16" x14ac:dyDescent="0.25">
      <c r="A173" s="350" t="s">
        <v>511</v>
      </c>
      <c r="B173" s="350" t="s">
        <v>510</v>
      </c>
      <c r="C173" s="350" t="s">
        <v>506</v>
      </c>
      <c r="D173" s="352">
        <v>15033</v>
      </c>
      <c r="E173" s="352"/>
      <c r="F173" s="353">
        <v>49382</v>
      </c>
      <c r="G173" s="354">
        <v>37813</v>
      </c>
      <c r="H173" s="355">
        <v>1</v>
      </c>
      <c r="I173" s="352">
        <v>1992</v>
      </c>
      <c r="J173" s="333" t="s">
        <v>340</v>
      </c>
      <c r="K173" s="48">
        <v>1992</v>
      </c>
      <c r="L173" s="49"/>
      <c r="M173" s="50"/>
      <c r="N173" s="15"/>
      <c r="O173" s="353">
        <f t="shared" si="6"/>
        <v>49382</v>
      </c>
      <c r="P173" s="17">
        <f>B1-K174</f>
        <v>22</v>
      </c>
    </row>
    <row r="174" spans="1:16" x14ac:dyDescent="0.25">
      <c r="A174" s="350" t="s">
        <v>512</v>
      </c>
      <c r="B174" s="350" t="s">
        <v>510</v>
      </c>
      <c r="C174" s="350" t="s">
        <v>506</v>
      </c>
      <c r="D174" s="351" t="s">
        <v>340</v>
      </c>
      <c r="E174" s="352"/>
      <c r="F174" s="353">
        <v>7772</v>
      </c>
      <c r="G174" s="354">
        <v>6167</v>
      </c>
      <c r="H174" s="355">
        <v>2</v>
      </c>
      <c r="I174" s="391">
        <v>1984</v>
      </c>
      <c r="J174" s="449" t="s">
        <v>340</v>
      </c>
      <c r="K174" s="48">
        <v>2002</v>
      </c>
      <c r="L174" s="49"/>
      <c r="M174" s="50"/>
      <c r="N174" s="15"/>
      <c r="O174" s="353">
        <f t="shared" si="6"/>
        <v>7772</v>
      </c>
      <c r="P174" s="17">
        <f>B1-K174</f>
        <v>22</v>
      </c>
    </row>
    <row r="175" spans="1:16" x14ac:dyDescent="0.25">
      <c r="A175" s="350" t="s">
        <v>513</v>
      </c>
      <c r="B175" s="350" t="s">
        <v>514</v>
      </c>
      <c r="C175" s="350" t="s">
        <v>506</v>
      </c>
      <c r="D175" s="351"/>
      <c r="E175" s="352"/>
      <c r="F175" s="353">
        <v>57008</v>
      </c>
      <c r="G175" s="354">
        <v>34550</v>
      </c>
      <c r="H175" s="355">
        <v>2</v>
      </c>
      <c r="I175" s="391">
        <v>2007</v>
      </c>
      <c r="J175" s="101"/>
      <c r="K175" s="48">
        <v>2014</v>
      </c>
      <c r="L175" s="49"/>
      <c r="M175" s="50"/>
      <c r="N175" s="15"/>
      <c r="O175" s="353">
        <f t="shared" si="6"/>
        <v>57008</v>
      </c>
      <c r="P175" s="17">
        <f>B1-K175</f>
        <v>10</v>
      </c>
    </row>
    <row r="176" spans="1:16" x14ac:dyDescent="0.25">
      <c r="A176" s="350" t="s">
        <v>515</v>
      </c>
      <c r="B176" s="350" t="s">
        <v>514</v>
      </c>
      <c r="C176" s="350" t="s">
        <v>506</v>
      </c>
      <c r="D176" s="351"/>
      <c r="E176" s="352"/>
      <c r="F176" s="353">
        <v>56544</v>
      </c>
      <c r="G176" s="354">
        <v>47877</v>
      </c>
      <c r="H176" s="355">
        <v>2</v>
      </c>
      <c r="I176" s="391">
        <v>2014</v>
      </c>
      <c r="J176" s="101"/>
      <c r="K176" s="48">
        <v>2014</v>
      </c>
      <c r="L176" s="49"/>
      <c r="M176" s="50"/>
      <c r="N176" s="15"/>
      <c r="O176" s="353">
        <f t="shared" si="6"/>
        <v>56544</v>
      </c>
      <c r="P176" s="17">
        <f>B1-K176</f>
        <v>10</v>
      </c>
    </row>
    <row r="177" spans="1:16" x14ac:dyDescent="0.25">
      <c r="A177" s="350" t="s">
        <v>516</v>
      </c>
      <c r="B177" s="350" t="s">
        <v>514</v>
      </c>
      <c r="C177" s="350" t="s">
        <v>506</v>
      </c>
      <c r="D177" s="351"/>
      <c r="E177" s="352"/>
      <c r="F177" s="353">
        <v>37074</v>
      </c>
      <c r="G177" s="354">
        <v>27875</v>
      </c>
      <c r="H177" s="355">
        <v>2</v>
      </c>
      <c r="I177" s="391">
        <v>2007</v>
      </c>
      <c r="J177" s="101"/>
      <c r="K177" s="48">
        <v>2007</v>
      </c>
      <c r="L177" s="49"/>
      <c r="M177" s="50"/>
      <c r="N177" s="102"/>
      <c r="O177" s="353">
        <f t="shared" si="6"/>
        <v>37074</v>
      </c>
      <c r="P177" s="17">
        <f>B1-K177</f>
        <v>17</v>
      </c>
    </row>
    <row r="178" spans="1:16" x14ac:dyDescent="0.25">
      <c r="A178" s="350" t="s">
        <v>517</v>
      </c>
      <c r="B178" s="350" t="s">
        <v>518</v>
      </c>
      <c r="C178" s="350" t="s">
        <v>506</v>
      </c>
      <c r="D178" s="351"/>
      <c r="E178" s="352"/>
      <c r="F178" s="396">
        <v>2065</v>
      </c>
      <c r="G178" s="397">
        <v>2065</v>
      </c>
      <c r="H178" s="355">
        <v>2</v>
      </c>
      <c r="I178" s="391">
        <v>1957</v>
      </c>
      <c r="J178" s="101"/>
      <c r="K178" s="48">
        <v>1957</v>
      </c>
      <c r="L178" s="49" t="s">
        <v>519</v>
      </c>
      <c r="M178" s="50">
        <v>8</v>
      </c>
      <c r="N178" s="102" t="s">
        <v>520</v>
      </c>
      <c r="O178" s="353">
        <f t="shared" si="6"/>
        <v>2065</v>
      </c>
      <c r="P178" s="17">
        <f>B1-K178</f>
        <v>67</v>
      </c>
    </row>
    <row r="179" spans="1:16" ht="31.5" x14ac:dyDescent="0.25">
      <c r="A179" s="172" t="s">
        <v>346</v>
      </c>
      <c r="B179" s="350" t="s">
        <v>521</v>
      </c>
      <c r="C179" s="350"/>
      <c r="D179" s="173"/>
      <c r="E179" s="48"/>
      <c r="F179" s="76">
        <v>44400</v>
      </c>
      <c r="G179" s="71"/>
      <c r="H179" s="174">
        <v>1</v>
      </c>
      <c r="I179" s="155" t="s">
        <v>522</v>
      </c>
      <c r="J179" s="101"/>
      <c r="K179" s="48">
        <v>2023</v>
      </c>
      <c r="L179" s="49"/>
      <c r="M179" s="50"/>
      <c r="N179" s="102"/>
      <c r="O179" s="16">
        <f t="shared" si="6"/>
        <v>44400</v>
      </c>
      <c r="P179" s="17">
        <f>B1-K179</f>
        <v>1</v>
      </c>
    </row>
    <row r="180" spans="1:16" x14ac:dyDescent="0.25">
      <c r="A180" s="246" t="s">
        <v>318</v>
      </c>
      <c r="B180" s="172"/>
      <c r="C180" s="350"/>
      <c r="D180" s="173"/>
      <c r="E180" s="48"/>
      <c r="F180" s="247">
        <f>SUM(F171:F179)</f>
        <v>302499</v>
      </c>
      <c r="G180" s="71"/>
      <c r="H180" s="174"/>
      <c r="I180" s="155"/>
      <c r="J180" s="101"/>
      <c r="K180" s="48"/>
      <c r="L180" s="49"/>
      <c r="M180" s="50"/>
      <c r="N180" s="102"/>
    </row>
    <row r="181" spans="1:16" x14ac:dyDescent="0.25">
      <c r="A181" s="242" t="s">
        <v>523</v>
      </c>
      <c r="B181" s="242" t="s">
        <v>524</v>
      </c>
      <c r="C181" s="413"/>
      <c r="D181" s="243"/>
      <c r="E181" s="244"/>
      <c r="F181" s="245">
        <v>8003</v>
      </c>
      <c r="G181" s="235"/>
      <c r="H181" s="174"/>
      <c r="I181" s="155"/>
      <c r="J181" s="101"/>
      <c r="K181" s="48"/>
      <c r="L181" s="49"/>
      <c r="M181" s="50"/>
      <c r="N181" s="102"/>
      <c r="O181" s="16">
        <f t="shared" si="6"/>
        <v>8003</v>
      </c>
    </row>
    <row r="182" spans="1:16" x14ac:dyDescent="0.25">
      <c r="A182" s="450" t="s">
        <v>525</v>
      </c>
      <c r="B182" s="248"/>
      <c r="C182" s="451"/>
      <c r="D182" s="249"/>
      <c r="E182" s="248"/>
      <c r="F182" s="250">
        <f>SUM(F180:F181)</f>
        <v>310502</v>
      </c>
      <c r="G182" s="251">
        <f>SUM(G171:G179)</f>
        <v>193248</v>
      </c>
      <c r="H182" s="452"/>
      <c r="I182" s="248"/>
      <c r="J182" s="248"/>
      <c r="K182" s="248"/>
      <c r="L182" s="248"/>
      <c r="M182" s="248"/>
      <c r="N182" s="248"/>
      <c r="O182" s="252"/>
    </row>
    <row r="183" spans="1:16" x14ac:dyDescent="0.25">
      <c r="A183" s="253"/>
      <c r="B183" s="254"/>
      <c r="C183" s="255"/>
      <c r="D183" s="256"/>
      <c r="E183" s="254"/>
      <c r="F183" s="257"/>
      <c r="G183" s="258"/>
      <c r="H183" s="259"/>
      <c r="I183" s="254"/>
      <c r="J183" s="254"/>
      <c r="K183" s="254"/>
      <c r="L183" s="254"/>
      <c r="M183" s="254"/>
      <c r="N183" s="254"/>
      <c r="O183" s="260"/>
    </row>
    <row r="184" spans="1:16" x14ac:dyDescent="0.25">
      <c r="A184" s="261"/>
      <c r="B184" s="262"/>
      <c r="C184" s="262"/>
      <c r="D184" s="263"/>
      <c r="E184" s="264"/>
      <c r="F184" s="265"/>
      <c r="G184" s="266"/>
      <c r="H184" s="267"/>
      <c r="I184" s="266"/>
      <c r="J184" s="268"/>
      <c r="K184" s="264"/>
      <c r="L184" s="269"/>
      <c r="M184" s="270"/>
      <c r="N184" s="271"/>
      <c r="O184" s="272"/>
    </row>
    <row r="185" spans="1:16" x14ac:dyDescent="0.25">
      <c r="A185" s="273"/>
      <c r="B185" s="262"/>
      <c r="C185" s="262"/>
      <c r="D185" s="263"/>
      <c r="E185" s="264"/>
      <c r="F185" s="274"/>
      <c r="G185" s="275"/>
      <c r="H185" s="276"/>
      <c r="I185" s="264"/>
      <c r="J185" s="268"/>
      <c r="K185" s="264"/>
      <c r="L185" s="269"/>
      <c r="M185" s="270"/>
      <c r="N185" s="271"/>
      <c r="O185" s="272"/>
    </row>
    <row r="186" spans="1:16" x14ac:dyDescent="0.25">
      <c r="A186" s="277"/>
      <c r="B186" s="262"/>
      <c r="C186" s="262"/>
      <c r="D186" s="263"/>
      <c r="E186" s="264"/>
      <c r="F186" s="274"/>
      <c r="G186" s="275"/>
      <c r="H186" s="276"/>
      <c r="I186" s="264"/>
      <c r="J186" s="268"/>
      <c r="K186" s="264"/>
      <c r="L186" s="269"/>
      <c r="M186" s="270"/>
      <c r="N186" s="271"/>
      <c r="O186" s="272"/>
    </row>
    <row r="187" spans="1:16" x14ac:dyDescent="0.25">
      <c r="A187" s="278" t="s">
        <v>10</v>
      </c>
      <c r="B187" s="279"/>
      <c r="C187" s="279"/>
      <c r="D187" s="280"/>
      <c r="E187" s="281"/>
      <c r="F187" s="282"/>
      <c r="G187" s="283"/>
      <c r="H187" s="284"/>
      <c r="I187" s="281"/>
      <c r="J187" s="285"/>
      <c r="K187" s="281"/>
      <c r="L187" s="286"/>
      <c r="M187" s="287"/>
      <c r="N187" s="288"/>
      <c r="O187" s="289"/>
    </row>
    <row r="188" spans="1:16" x14ac:dyDescent="0.25">
      <c r="A188" s="301" t="s">
        <v>317</v>
      </c>
      <c r="B188" s="279" t="s">
        <v>526</v>
      </c>
      <c r="C188" s="302" t="s">
        <v>527</v>
      </c>
      <c r="D188" s="280"/>
      <c r="E188" s="281"/>
      <c r="F188" s="303">
        <v>48402</v>
      </c>
      <c r="G188" s="290"/>
      <c r="H188" s="284"/>
      <c r="I188" s="281">
        <v>1988</v>
      </c>
      <c r="J188" s="285"/>
      <c r="K188" s="281">
        <v>2023</v>
      </c>
      <c r="L188" s="286"/>
      <c r="M188" s="287"/>
      <c r="N188" s="288" t="s">
        <v>528</v>
      </c>
      <c r="O188" s="304">
        <f>F188</f>
        <v>48402</v>
      </c>
      <c r="P188" s="17">
        <f>B1-K188</f>
        <v>1</v>
      </c>
    </row>
    <row r="189" spans="1:16" x14ac:dyDescent="0.25">
      <c r="A189" s="301"/>
      <c r="B189" s="279"/>
      <c r="C189" s="302"/>
      <c r="D189" s="280"/>
      <c r="E189" s="281"/>
      <c r="F189" s="303"/>
      <c r="G189" s="290"/>
      <c r="H189" s="284"/>
      <c r="I189" s="281"/>
      <c r="J189" s="285"/>
      <c r="K189" s="281"/>
      <c r="L189" s="305"/>
      <c r="M189" s="302"/>
      <c r="N189" s="288"/>
      <c r="O189" s="289"/>
    </row>
    <row r="190" spans="1:16" x14ac:dyDescent="0.25">
      <c r="A190" s="293" t="s">
        <v>529</v>
      </c>
      <c r="B190" s="254"/>
      <c r="C190" s="254"/>
      <c r="D190" s="256"/>
      <c r="E190" s="254"/>
      <c r="F190" s="294">
        <f>SUM(F188:F189)</f>
        <v>48402</v>
      </c>
      <c r="G190" s="295"/>
      <c r="H190" s="291"/>
      <c r="I190" s="254"/>
      <c r="J190" s="254"/>
      <c r="K190" s="254"/>
      <c r="L190" s="254"/>
      <c r="M190" s="254"/>
      <c r="N190" s="254"/>
      <c r="O190" s="292"/>
    </row>
    <row r="191" spans="1:16" x14ac:dyDescent="0.25">
      <c r="A191" s="277"/>
      <c r="B191" s="266"/>
      <c r="C191" s="266"/>
      <c r="D191" s="296"/>
      <c r="E191" s="266"/>
      <c r="F191" s="297"/>
      <c r="G191" s="298"/>
      <c r="H191" s="276"/>
      <c r="I191" s="266"/>
      <c r="J191" s="266"/>
      <c r="K191" s="266"/>
      <c r="L191" s="266"/>
      <c r="M191" s="266"/>
      <c r="N191" s="266"/>
      <c r="O191" s="299"/>
    </row>
    <row r="192" spans="1:16" x14ac:dyDescent="0.25">
      <c r="A192" s="277"/>
      <c r="B192" s="266"/>
      <c r="C192" s="266"/>
      <c r="D192" s="296"/>
      <c r="E192" s="266"/>
      <c r="F192" s="297"/>
      <c r="G192" s="298"/>
      <c r="H192" s="276"/>
      <c r="I192" s="266"/>
      <c r="J192" s="266"/>
      <c r="K192" s="266"/>
      <c r="L192" s="266"/>
      <c r="M192" s="266"/>
      <c r="N192" s="266"/>
      <c r="O192" s="299"/>
    </row>
    <row r="193" spans="1:16" x14ac:dyDescent="0.25">
      <c r="A193" s="277"/>
      <c r="B193" s="266"/>
      <c r="C193" s="266"/>
      <c r="D193" s="296"/>
      <c r="E193" s="266"/>
      <c r="F193" s="297"/>
      <c r="G193" s="298"/>
      <c r="H193" s="276"/>
      <c r="I193" s="266"/>
      <c r="J193" s="266"/>
      <c r="K193" s="266"/>
      <c r="L193" s="266"/>
      <c r="M193" s="266"/>
      <c r="N193" s="266"/>
      <c r="O193" s="299"/>
    </row>
    <row r="194" spans="1:16" x14ac:dyDescent="0.25">
      <c r="A194" s="278"/>
      <c r="B194" s="302"/>
      <c r="C194" s="302"/>
      <c r="D194" s="306"/>
      <c r="E194" s="302"/>
      <c r="F194" s="307"/>
      <c r="G194" s="283"/>
      <c r="H194" s="284"/>
      <c r="I194" s="302"/>
      <c r="J194" s="302"/>
      <c r="K194" s="302"/>
      <c r="L194" s="302"/>
      <c r="M194" s="302"/>
      <c r="N194" s="302"/>
      <c r="O194" s="289"/>
    </row>
    <row r="195" spans="1:16" x14ac:dyDescent="0.25">
      <c r="A195" s="278" t="s">
        <v>11</v>
      </c>
      <c r="B195" s="279" t="s">
        <v>526</v>
      </c>
      <c r="C195" s="302" t="s">
        <v>527</v>
      </c>
      <c r="D195" s="306"/>
      <c r="E195" s="302"/>
      <c r="F195" s="307">
        <v>60910</v>
      </c>
      <c r="G195" s="283"/>
      <c r="H195" s="284">
        <v>2</v>
      </c>
      <c r="I195" s="302">
        <v>1988</v>
      </c>
      <c r="J195" s="302"/>
      <c r="K195" s="302">
        <v>2023</v>
      </c>
      <c r="L195" s="302"/>
      <c r="M195" s="302">
        <v>73</v>
      </c>
      <c r="N195" s="302"/>
      <c r="O195" s="304">
        <f>F195</f>
        <v>60910</v>
      </c>
      <c r="P195" s="17">
        <f>B1-K195</f>
        <v>1</v>
      </c>
    </row>
    <row r="196" spans="1:16" x14ac:dyDescent="0.25">
      <c r="A196" s="278"/>
      <c r="B196" s="302"/>
      <c r="C196" s="302"/>
      <c r="D196" s="306"/>
      <c r="E196" s="302"/>
      <c r="F196" s="307"/>
      <c r="G196" s="283"/>
      <c r="H196" s="284"/>
      <c r="I196" s="302"/>
      <c r="J196" s="302"/>
      <c r="K196" s="302"/>
      <c r="L196" s="302"/>
      <c r="M196" s="302"/>
      <c r="N196" s="302"/>
      <c r="O196" s="289"/>
    </row>
    <row r="197" spans="1:16" x14ac:dyDescent="0.25">
      <c r="A197" s="293" t="s">
        <v>530</v>
      </c>
      <c r="B197" s="254"/>
      <c r="C197" s="254"/>
      <c r="D197" s="256"/>
      <c r="E197" s="254"/>
      <c r="F197" s="300">
        <f>SUM(F195:F196)</f>
        <v>60910</v>
      </c>
      <c r="G197" s="295"/>
      <c r="H197" s="291"/>
      <c r="I197" s="254"/>
      <c r="J197" s="254"/>
      <c r="K197" s="254"/>
      <c r="L197" s="254"/>
      <c r="M197" s="254"/>
      <c r="N197" s="254"/>
      <c r="O197" s="292"/>
    </row>
    <row r="198" spans="1:16" x14ac:dyDescent="0.25">
      <c r="A198" s="277"/>
      <c r="B198" s="266"/>
      <c r="C198" s="266"/>
      <c r="D198" s="296"/>
      <c r="E198" s="266"/>
      <c r="F198" s="297"/>
      <c r="G198" s="298"/>
      <c r="H198" s="276"/>
      <c r="I198" s="266"/>
      <c r="J198" s="266"/>
      <c r="K198" s="266"/>
      <c r="L198" s="266"/>
      <c r="M198" s="266"/>
      <c r="N198" s="266"/>
      <c r="O198" s="299"/>
    </row>
    <row r="199" spans="1:16" x14ac:dyDescent="0.25">
      <c r="A199" s="277"/>
      <c r="B199" s="266"/>
      <c r="C199" s="266"/>
      <c r="D199" s="296"/>
      <c r="E199" s="266"/>
      <c r="F199" s="297"/>
      <c r="G199" s="298"/>
      <c r="H199" s="276"/>
      <c r="I199" s="266"/>
      <c r="J199" s="266"/>
      <c r="K199" s="266"/>
      <c r="L199" s="266"/>
      <c r="M199" s="266"/>
      <c r="N199" s="266"/>
      <c r="O199" s="299"/>
    </row>
    <row r="200" spans="1:16" x14ac:dyDescent="0.25">
      <c r="A200" s="277"/>
      <c r="B200" s="266"/>
      <c r="C200" s="266"/>
      <c r="D200" s="296"/>
      <c r="E200" s="266"/>
      <c r="F200" s="297"/>
      <c r="G200" s="298"/>
      <c r="H200" s="276"/>
      <c r="I200" s="266"/>
      <c r="J200" s="266"/>
      <c r="K200" s="266"/>
      <c r="L200" s="266"/>
      <c r="M200" s="266"/>
      <c r="N200" s="266"/>
      <c r="O200" s="299"/>
    </row>
    <row r="201" spans="1:16" x14ac:dyDescent="0.25">
      <c r="A201" s="350"/>
      <c r="B201" s="453"/>
      <c r="C201" s="453"/>
      <c r="D201" s="454"/>
      <c r="E201" s="453"/>
      <c r="F201" s="61"/>
      <c r="I201" s="453"/>
      <c r="L201" s="103"/>
      <c r="M201" s="17"/>
      <c r="N201" s="15"/>
    </row>
    <row r="202" spans="1:16" x14ac:dyDescent="0.25">
      <c r="A202" s="455" t="s">
        <v>531</v>
      </c>
      <c r="B202" s="350"/>
      <c r="C202" s="350"/>
      <c r="D202" s="351"/>
      <c r="E202" s="456"/>
      <c r="F202" s="457">
        <f>SUM(F197,F190,F180,F166,F157,F141,F125,F94,F83,F70,F49,F38,F24,F10)</f>
        <v>4035185</v>
      </c>
      <c r="G202" s="457"/>
      <c r="H202" s="458">
        <v>2</v>
      </c>
      <c r="I202" s="459"/>
      <c r="J202" s="101"/>
      <c r="K202" s="48"/>
      <c r="L202" s="49"/>
      <c r="M202" s="50"/>
      <c r="N202" s="15"/>
    </row>
    <row r="203" spans="1:16" x14ac:dyDescent="0.25">
      <c r="A203" s="455"/>
      <c r="B203" s="453"/>
      <c r="C203" s="453"/>
      <c r="D203" s="454"/>
      <c r="E203" s="460"/>
      <c r="F203" s="461"/>
      <c r="G203" s="457"/>
      <c r="H203" s="462"/>
      <c r="I203" s="453"/>
      <c r="L203" s="103"/>
      <c r="M203" s="17"/>
      <c r="N203" s="15"/>
    </row>
    <row r="204" spans="1:16" x14ac:dyDescent="0.25">
      <c r="A204" s="7" t="s">
        <v>532</v>
      </c>
      <c r="B204" s="453"/>
      <c r="C204" s="453"/>
      <c r="D204" s="454"/>
      <c r="E204" s="453"/>
      <c r="F204" s="461">
        <f>SUM(F106,F50,F39)</f>
        <v>949600</v>
      </c>
      <c r="L204" s="103"/>
      <c r="M204" s="17"/>
      <c r="N204" s="15"/>
    </row>
    <row r="205" spans="1:16" x14ac:dyDescent="0.25">
      <c r="F205" s="61"/>
      <c r="L205" s="103"/>
      <c r="M205" s="17"/>
      <c r="N205" s="15"/>
    </row>
    <row r="206" spans="1:16" x14ac:dyDescent="0.25">
      <c r="A206" s="104" t="s">
        <v>533</v>
      </c>
      <c r="B206" s="104"/>
      <c r="C206" s="104"/>
      <c r="D206" s="131"/>
      <c r="E206" s="104"/>
      <c r="F206" s="105">
        <f>SUM(F202:F204)</f>
        <v>4984785</v>
      </c>
      <c r="G206" s="168"/>
      <c r="H206" s="164"/>
      <c r="I206" s="104"/>
      <c r="J206" s="104"/>
      <c r="K206" s="104"/>
      <c r="L206" s="107"/>
      <c r="M206" s="108"/>
      <c r="N206" s="106"/>
      <c r="O206" s="109"/>
    </row>
    <row r="207" spans="1:16" x14ac:dyDescent="0.25">
      <c r="F207" s="61"/>
      <c r="L207" s="103"/>
      <c r="M207" s="17"/>
      <c r="N207" s="15"/>
    </row>
    <row r="208" spans="1:16" x14ac:dyDescent="0.25">
      <c r="A208" s="7" t="s">
        <v>534</v>
      </c>
      <c r="E208" s="21"/>
      <c r="F208" s="457">
        <f>F202</f>
        <v>4035185</v>
      </c>
      <c r="G208" s="457"/>
      <c r="L208" s="103"/>
      <c r="M208" s="17"/>
      <c r="N208" s="15"/>
    </row>
    <row r="209" spans="1:14" x14ac:dyDescent="0.25">
      <c r="A209" s="7" t="s">
        <v>535</v>
      </c>
      <c r="E209" s="21"/>
      <c r="F209" s="90">
        <v>21295</v>
      </c>
      <c r="G209" s="90"/>
      <c r="L209" s="103"/>
      <c r="M209" s="17"/>
      <c r="N209" s="15"/>
    </row>
    <row r="210" spans="1:14" x14ac:dyDescent="0.25">
      <c r="A210" s="7" t="s">
        <v>536</v>
      </c>
      <c r="F210" s="16">
        <f>F208-F209</f>
        <v>4013890</v>
      </c>
      <c r="G210" s="90"/>
      <c r="L210" s="103"/>
      <c r="M210" s="17"/>
      <c r="N210" s="15"/>
    </row>
    <row r="211" spans="1:14" x14ac:dyDescent="0.25">
      <c r="L211" s="103"/>
      <c r="M211" s="17"/>
      <c r="N211" s="15"/>
    </row>
    <row r="212" spans="1:14" x14ac:dyDescent="0.25">
      <c r="A212" s="7" t="s">
        <v>537</v>
      </c>
      <c r="F212" s="21">
        <f>SUM(F181,F96)</f>
        <v>27653</v>
      </c>
      <c r="L212" s="103"/>
      <c r="M212" s="17"/>
      <c r="N212" s="15"/>
    </row>
    <row r="213" spans="1:14" x14ac:dyDescent="0.25">
      <c r="L213" s="103"/>
      <c r="M213" s="17"/>
      <c r="N213" s="15"/>
    </row>
    <row r="214" spans="1:14" x14ac:dyDescent="0.25">
      <c r="L214" s="103"/>
      <c r="M214" s="17"/>
      <c r="N214" s="15"/>
    </row>
    <row r="215" spans="1:14" x14ac:dyDescent="0.25">
      <c r="L215" s="103"/>
      <c r="M215" s="17"/>
      <c r="N215" s="15"/>
    </row>
    <row r="216" spans="1:14" x14ac:dyDescent="0.25">
      <c r="L216" s="103"/>
      <c r="M216" s="17"/>
      <c r="N216" s="15"/>
    </row>
    <row r="217" spans="1:14" x14ac:dyDescent="0.25">
      <c r="L217" s="103"/>
      <c r="M217" s="17"/>
      <c r="N217" s="15"/>
    </row>
    <row r="218" spans="1:14" x14ac:dyDescent="0.25">
      <c r="L218" s="103"/>
      <c r="M218" s="17"/>
      <c r="N218" s="15"/>
    </row>
    <row r="219" spans="1:14" x14ac:dyDescent="0.25">
      <c r="L219" s="103"/>
      <c r="M219" s="17"/>
      <c r="N219" s="15"/>
    </row>
    <row r="220" spans="1:14" x14ac:dyDescent="0.25">
      <c r="L220" s="103"/>
      <c r="M220" s="17"/>
      <c r="N220" s="15"/>
    </row>
    <row r="221" spans="1:14" x14ac:dyDescent="0.25">
      <c r="L221" s="103"/>
      <c r="M221" s="17"/>
      <c r="N221" s="15"/>
    </row>
    <row r="222" spans="1:14" x14ac:dyDescent="0.25">
      <c r="L222" s="103"/>
      <c r="M222" s="17"/>
      <c r="N222" s="15"/>
    </row>
    <row r="223" spans="1:14" x14ac:dyDescent="0.25">
      <c r="L223" s="103"/>
      <c r="M223" s="17"/>
      <c r="N223" s="15"/>
    </row>
    <row r="224" spans="1:14" x14ac:dyDescent="0.25">
      <c r="L224" s="103"/>
      <c r="M224" s="17"/>
      <c r="N224" s="15"/>
    </row>
    <row r="225" spans="12:14" x14ac:dyDescent="0.25">
      <c r="L225" s="103"/>
      <c r="M225" s="17"/>
      <c r="N225" s="15"/>
    </row>
    <row r="226" spans="12:14" x14ac:dyDescent="0.25">
      <c r="L226" s="103"/>
      <c r="M226" s="17"/>
      <c r="N226" s="15"/>
    </row>
    <row r="227" spans="12:14" x14ac:dyDescent="0.25">
      <c r="L227" s="103"/>
      <c r="M227" s="17"/>
      <c r="N227" s="15"/>
    </row>
    <row r="228" spans="12:14" x14ac:dyDescent="0.25">
      <c r="L228" s="103"/>
      <c r="M228" s="17"/>
      <c r="N228" s="15"/>
    </row>
    <row r="229" spans="12:14" x14ac:dyDescent="0.25">
      <c r="L229" s="103"/>
      <c r="M229" s="17"/>
      <c r="N229" s="15"/>
    </row>
    <row r="230" spans="12:14" x14ac:dyDescent="0.25">
      <c r="L230" s="103"/>
      <c r="M230" s="17"/>
      <c r="N230" s="15"/>
    </row>
    <row r="231" spans="12:14" x14ac:dyDescent="0.25">
      <c r="L231" s="103"/>
      <c r="M231" s="17"/>
      <c r="N231" s="15"/>
    </row>
    <row r="232" spans="12:14" x14ac:dyDescent="0.25">
      <c r="L232" s="103"/>
      <c r="M232" s="17"/>
      <c r="N232" s="15"/>
    </row>
    <row r="233" spans="12:14" x14ac:dyDescent="0.25">
      <c r="L233" s="103"/>
      <c r="M233" s="17"/>
      <c r="N233" s="15"/>
    </row>
    <row r="234" spans="12:14" x14ac:dyDescent="0.25">
      <c r="L234" s="103"/>
      <c r="M234" s="17"/>
      <c r="N234" s="15"/>
    </row>
    <row r="235" spans="12:14" x14ac:dyDescent="0.25">
      <c r="L235" s="103"/>
      <c r="M235" s="17"/>
      <c r="N235" s="15"/>
    </row>
    <row r="236" spans="12:14" x14ac:dyDescent="0.25">
      <c r="L236" s="103"/>
      <c r="M236" s="17"/>
      <c r="N236" s="15"/>
    </row>
    <row r="237" spans="12:14" x14ac:dyDescent="0.25">
      <c r="L237" s="103"/>
      <c r="M237" s="17"/>
      <c r="N237" s="15"/>
    </row>
    <row r="238" spans="12:14" x14ac:dyDescent="0.25">
      <c r="L238" s="103"/>
      <c r="M238" s="17"/>
      <c r="N238" s="15"/>
    </row>
    <row r="239" spans="12:14" x14ac:dyDescent="0.25">
      <c r="L239" s="103"/>
      <c r="M239" s="17"/>
      <c r="N239" s="15"/>
    </row>
    <row r="240" spans="12:14" x14ac:dyDescent="0.25">
      <c r="L240" s="103"/>
      <c r="M240" s="17"/>
      <c r="N240" s="15"/>
    </row>
    <row r="241" spans="12:14" x14ac:dyDescent="0.25">
      <c r="L241" s="103"/>
      <c r="M241" s="17"/>
      <c r="N241" s="15"/>
    </row>
    <row r="242" spans="12:14" x14ac:dyDescent="0.25">
      <c r="L242" s="103"/>
      <c r="M242" s="17"/>
      <c r="N242" s="15"/>
    </row>
    <row r="243" spans="12:14" x14ac:dyDescent="0.25">
      <c r="L243" s="103"/>
      <c r="M243" s="17"/>
      <c r="N243" s="15"/>
    </row>
    <row r="244" spans="12:14" x14ac:dyDescent="0.25">
      <c r="L244" s="103"/>
      <c r="M244" s="17"/>
      <c r="N244" s="15"/>
    </row>
    <row r="245" spans="12:14" x14ac:dyDescent="0.25">
      <c r="L245" s="103"/>
      <c r="M245" s="17"/>
      <c r="N245" s="15"/>
    </row>
    <row r="246" spans="12:14" x14ac:dyDescent="0.25">
      <c r="L246" s="103"/>
      <c r="M246" s="17"/>
      <c r="N246" s="15"/>
    </row>
    <row r="247" spans="12:14" x14ac:dyDescent="0.25">
      <c r="L247" s="103"/>
      <c r="M247" s="17"/>
      <c r="N247" s="15"/>
    </row>
    <row r="248" spans="12:14" x14ac:dyDescent="0.25">
      <c r="L248" s="103"/>
      <c r="M248" s="17"/>
      <c r="N248" s="15"/>
    </row>
    <row r="249" spans="12:14" x14ac:dyDescent="0.25">
      <c r="L249" s="103"/>
      <c r="M249" s="17"/>
      <c r="N249" s="15"/>
    </row>
    <row r="250" spans="12:14" x14ac:dyDescent="0.25">
      <c r="L250" s="103"/>
      <c r="M250" s="17"/>
      <c r="N250" s="15"/>
    </row>
    <row r="251" spans="12:14" x14ac:dyDescent="0.25">
      <c r="L251" s="103"/>
      <c r="M251" s="17"/>
      <c r="N251" s="15"/>
    </row>
    <row r="252" spans="12:14" x14ac:dyDescent="0.25">
      <c r="L252" s="103"/>
      <c r="M252" s="17"/>
      <c r="N252" s="15"/>
    </row>
    <row r="253" spans="12:14" x14ac:dyDescent="0.25">
      <c r="L253" s="103"/>
      <c r="M253" s="17"/>
      <c r="N253" s="15"/>
    </row>
    <row r="254" spans="12:14" x14ac:dyDescent="0.25">
      <c r="L254" s="103"/>
      <c r="M254" s="17"/>
      <c r="N254" s="15"/>
    </row>
    <row r="255" spans="12:14" x14ac:dyDescent="0.25">
      <c r="L255" s="103"/>
      <c r="M255" s="17"/>
      <c r="N255" s="15"/>
    </row>
    <row r="256" spans="12:14" x14ac:dyDescent="0.25">
      <c r="L256" s="103"/>
      <c r="M256" s="17"/>
      <c r="N256" s="15"/>
    </row>
    <row r="257" spans="12:14" x14ac:dyDescent="0.25">
      <c r="L257" s="103"/>
      <c r="M257" s="17"/>
      <c r="N257" s="15"/>
    </row>
    <row r="258" spans="12:14" x14ac:dyDescent="0.25">
      <c r="L258" s="103"/>
      <c r="M258" s="17"/>
      <c r="N258" s="15"/>
    </row>
    <row r="259" spans="12:14" x14ac:dyDescent="0.25">
      <c r="L259" s="103"/>
      <c r="M259" s="17"/>
      <c r="N259" s="15"/>
    </row>
    <row r="260" spans="12:14" x14ac:dyDescent="0.25">
      <c r="L260" s="103"/>
      <c r="M260" s="17"/>
      <c r="N260" s="15"/>
    </row>
    <row r="261" spans="12:14" x14ac:dyDescent="0.25">
      <c r="L261" s="103"/>
      <c r="M261" s="17"/>
      <c r="N261" s="15"/>
    </row>
    <row r="262" spans="12:14" x14ac:dyDescent="0.25">
      <c r="L262" s="103"/>
      <c r="M262" s="17"/>
      <c r="N262" s="15"/>
    </row>
    <row r="263" spans="12:14" x14ac:dyDescent="0.25">
      <c r="L263" s="103"/>
      <c r="M263" s="17"/>
      <c r="N263" s="15"/>
    </row>
    <row r="264" spans="12:14" x14ac:dyDescent="0.25">
      <c r="L264" s="103"/>
      <c r="M264" s="17"/>
      <c r="N264" s="15"/>
    </row>
    <row r="265" spans="12:14" x14ac:dyDescent="0.25">
      <c r="L265" s="103"/>
      <c r="M265" s="17"/>
      <c r="N265" s="15"/>
    </row>
    <row r="266" spans="12:14" x14ac:dyDescent="0.25">
      <c r="L266" s="103"/>
      <c r="M266" s="17"/>
      <c r="N266" s="15"/>
    </row>
    <row r="267" spans="12:14" x14ac:dyDescent="0.25">
      <c r="L267" s="103"/>
      <c r="M267" s="17"/>
      <c r="N267" s="15"/>
    </row>
    <row r="268" spans="12:14" x14ac:dyDescent="0.25">
      <c r="L268" s="103"/>
      <c r="M268" s="17"/>
      <c r="N268" s="15"/>
    </row>
    <row r="269" spans="12:14" x14ac:dyDescent="0.25">
      <c r="L269" s="103"/>
      <c r="M269" s="17"/>
      <c r="N269" s="15"/>
    </row>
    <row r="270" spans="12:14" x14ac:dyDescent="0.25">
      <c r="L270" s="103"/>
      <c r="M270" s="17"/>
      <c r="N270" s="15"/>
    </row>
    <row r="271" spans="12:14" x14ac:dyDescent="0.25">
      <c r="L271" s="103"/>
      <c r="M271" s="17"/>
      <c r="N271" s="15"/>
    </row>
    <row r="272" spans="12:14" x14ac:dyDescent="0.25">
      <c r="L272" s="103"/>
      <c r="M272" s="17"/>
      <c r="N272" s="15"/>
    </row>
    <row r="273" spans="12:14" x14ac:dyDescent="0.25">
      <c r="L273" s="103"/>
      <c r="M273" s="17"/>
      <c r="N273" s="15"/>
    </row>
    <row r="274" spans="12:14" x14ac:dyDescent="0.25">
      <c r="L274" s="103"/>
      <c r="M274" s="17"/>
      <c r="N274" s="15"/>
    </row>
    <row r="275" spans="12:14" x14ac:dyDescent="0.25">
      <c r="L275" s="103"/>
      <c r="M275" s="17"/>
      <c r="N275" s="15"/>
    </row>
    <row r="276" spans="12:14" x14ac:dyDescent="0.25">
      <c r="L276" s="103"/>
      <c r="M276" s="17"/>
      <c r="N276" s="15"/>
    </row>
    <row r="277" spans="12:14" x14ac:dyDescent="0.25">
      <c r="L277" s="103"/>
      <c r="M277" s="17"/>
      <c r="N277" s="15"/>
    </row>
    <row r="278" spans="12:14" x14ac:dyDescent="0.25">
      <c r="L278" s="103"/>
      <c r="M278" s="17"/>
      <c r="N278" s="15"/>
    </row>
    <row r="279" spans="12:14" x14ac:dyDescent="0.25">
      <c r="L279" s="103"/>
      <c r="M279" s="17"/>
      <c r="N279" s="15"/>
    </row>
    <row r="280" spans="12:14" x14ac:dyDescent="0.25">
      <c r="L280" s="103"/>
      <c r="M280" s="17"/>
      <c r="N280" s="15"/>
    </row>
    <row r="281" spans="12:14" x14ac:dyDescent="0.25">
      <c r="L281" s="103"/>
      <c r="M281" s="17"/>
      <c r="N281" s="15"/>
    </row>
    <row r="282" spans="12:14" x14ac:dyDescent="0.25">
      <c r="L282" s="103"/>
      <c r="M282" s="17"/>
      <c r="N282" s="15"/>
    </row>
    <row r="283" spans="12:14" x14ac:dyDescent="0.25">
      <c r="L283" s="103"/>
      <c r="M283" s="17"/>
      <c r="N283" s="15"/>
    </row>
    <row r="284" spans="12:14" x14ac:dyDescent="0.25">
      <c r="L284" s="103"/>
      <c r="M284" s="17"/>
      <c r="N284" s="15"/>
    </row>
    <row r="285" spans="12:14" x14ac:dyDescent="0.25">
      <c r="L285" s="103"/>
      <c r="M285" s="17"/>
      <c r="N285" s="15"/>
    </row>
    <row r="286" spans="12:14" x14ac:dyDescent="0.25">
      <c r="L286" s="103"/>
      <c r="M286" s="17"/>
      <c r="N286" s="15"/>
    </row>
    <row r="287" spans="12:14" x14ac:dyDescent="0.25">
      <c r="L287" s="103"/>
      <c r="M287" s="17"/>
      <c r="N287" s="15"/>
    </row>
    <row r="288" spans="12:14" x14ac:dyDescent="0.25">
      <c r="L288" s="103"/>
      <c r="M288" s="17"/>
      <c r="N288" s="15"/>
    </row>
    <row r="289" spans="12:14" x14ac:dyDescent="0.25">
      <c r="L289" s="103"/>
      <c r="M289" s="17"/>
      <c r="N289" s="15"/>
    </row>
    <row r="290" spans="12:14" x14ac:dyDescent="0.25">
      <c r="L290" s="103"/>
      <c r="M290" s="17"/>
      <c r="N290" s="15"/>
    </row>
    <row r="291" spans="12:14" x14ac:dyDescent="0.25">
      <c r="L291" s="103"/>
      <c r="M291" s="17"/>
      <c r="N291" s="15"/>
    </row>
    <row r="292" spans="12:14" x14ac:dyDescent="0.25">
      <c r="L292" s="103"/>
      <c r="M292" s="17"/>
      <c r="N292" s="15"/>
    </row>
    <row r="293" spans="12:14" x14ac:dyDescent="0.25">
      <c r="L293" s="103"/>
      <c r="M293" s="17"/>
      <c r="N293" s="15"/>
    </row>
    <row r="294" spans="12:14" x14ac:dyDescent="0.25">
      <c r="L294" s="103"/>
      <c r="M294" s="17"/>
      <c r="N294" s="15"/>
    </row>
    <row r="295" spans="12:14" x14ac:dyDescent="0.25">
      <c r="L295" s="103"/>
      <c r="M295" s="17"/>
      <c r="N295" s="15"/>
    </row>
    <row r="296" spans="12:14" x14ac:dyDescent="0.25">
      <c r="L296" s="103"/>
      <c r="M296" s="17"/>
      <c r="N296" s="15"/>
    </row>
    <row r="297" spans="12:14" x14ac:dyDescent="0.25">
      <c r="L297" s="103"/>
      <c r="M297" s="17"/>
      <c r="N297" s="15"/>
    </row>
    <row r="298" spans="12:14" x14ac:dyDescent="0.25">
      <c r="L298" s="103"/>
      <c r="M298" s="17"/>
      <c r="N298" s="15"/>
    </row>
    <row r="299" spans="12:14" x14ac:dyDescent="0.25">
      <c r="L299" s="103"/>
      <c r="M299" s="17"/>
      <c r="N299" s="15"/>
    </row>
    <row r="300" spans="12:14" x14ac:dyDescent="0.25">
      <c r="L300" s="103"/>
      <c r="M300" s="17"/>
      <c r="N300" s="15"/>
    </row>
    <row r="301" spans="12:14" x14ac:dyDescent="0.25">
      <c r="L301" s="103"/>
      <c r="M301" s="17"/>
      <c r="N301" s="15"/>
    </row>
    <row r="302" spans="12:14" x14ac:dyDescent="0.25">
      <c r="L302" s="103"/>
      <c r="M302" s="17"/>
      <c r="N302" s="15"/>
    </row>
    <row r="303" spans="12:14" x14ac:dyDescent="0.25">
      <c r="L303" s="103"/>
      <c r="M303" s="17"/>
      <c r="N303" s="15"/>
    </row>
    <row r="304" spans="12:14" x14ac:dyDescent="0.25">
      <c r="L304" s="103"/>
      <c r="M304" s="17"/>
      <c r="N304" s="15"/>
    </row>
    <row r="305" spans="12:14" x14ac:dyDescent="0.25">
      <c r="L305" s="103"/>
      <c r="M305" s="17"/>
      <c r="N305" s="15"/>
    </row>
    <row r="306" spans="12:14" x14ac:dyDescent="0.25">
      <c r="L306" s="103"/>
      <c r="M306" s="17"/>
      <c r="N306" s="15"/>
    </row>
    <row r="307" spans="12:14" x14ac:dyDescent="0.25">
      <c r="L307" s="103"/>
      <c r="M307" s="17"/>
      <c r="N307" s="15"/>
    </row>
    <row r="308" spans="12:14" x14ac:dyDescent="0.25">
      <c r="L308" s="103"/>
      <c r="M308" s="17"/>
      <c r="N308" s="15"/>
    </row>
    <row r="309" spans="12:14" x14ac:dyDescent="0.25">
      <c r="L309" s="103"/>
      <c r="M309" s="17"/>
      <c r="N309" s="15"/>
    </row>
    <row r="310" spans="12:14" x14ac:dyDescent="0.25">
      <c r="L310" s="103"/>
      <c r="M310" s="17"/>
      <c r="N310" s="15"/>
    </row>
    <row r="311" spans="12:14" x14ac:dyDescent="0.25">
      <c r="L311" s="103"/>
      <c r="M311" s="17"/>
      <c r="N311" s="15"/>
    </row>
    <row r="312" spans="12:14" x14ac:dyDescent="0.25">
      <c r="L312" s="103"/>
      <c r="M312" s="17"/>
      <c r="N312" s="15"/>
    </row>
    <row r="313" spans="12:14" x14ac:dyDescent="0.25">
      <c r="L313" s="103"/>
      <c r="M313" s="17"/>
      <c r="N313" s="15"/>
    </row>
    <row r="314" spans="12:14" x14ac:dyDescent="0.25">
      <c r="L314" s="103"/>
      <c r="M314" s="17"/>
      <c r="N314" s="15"/>
    </row>
    <row r="315" spans="12:14" x14ac:dyDescent="0.25">
      <c r="L315" s="103"/>
      <c r="M315" s="17"/>
      <c r="N315" s="15"/>
    </row>
    <row r="316" spans="12:14" x14ac:dyDescent="0.25">
      <c r="L316" s="103"/>
      <c r="M316" s="17"/>
      <c r="N316" s="15"/>
    </row>
    <row r="317" spans="12:14" x14ac:dyDescent="0.25">
      <c r="L317" s="103"/>
      <c r="M317" s="17"/>
      <c r="N317" s="15"/>
    </row>
    <row r="318" spans="12:14" x14ac:dyDescent="0.25">
      <c r="L318" s="103"/>
      <c r="M318" s="17"/>
      <c r="N318" s="15"/>
    </row>
    <row r="319" spans="12:14" x14ac:dyDescent="0.25">
      <c r="L319" s="103"/>
      <c r="M319" s="17"/>
      <c r="N319" s="15"/>
    </row>
    <row r="320" spans="12:14" x14ac:dyDescent="0.25">
      <c r="L320" s="103"/>
      <c r="M320" s="17"/>
      <c r="N320" s="15"/>
    </row>
    <row r="321" spans="12:14" x14ac:dyDescent="0.25">
      <c r="L321" s="103"/>
      <c r="M321" s="17"/>
      <c r="N321" s="15"/>
    </row>
    <row r="322" spans="12:14" x14ac:dyDescent="0.25">
      <c r="L322" s="103"/>
      <c r="M322" s="17"/>
      <c r="N322" s="15"/>
    </row>
    <row r="323" spans="12:14" x14ac:dyDescent="0.25">
      <c r="L323" s="103"/>
      <c r="M323" s="17"/>
      <c r="N323" s="15"/>
    </row>
    <row r="324" spans="12:14" x14ac:dyDescent="0.25">
      <c r="L324" s="103"/>
      <c r="M324" s="17"/>
      <c r="N324" s="15"/>
    </row>
    <row r="325" spans="12:14" x14ac:dyDescent="0.25">
      <c r="L325" s="103"/>
      <c r="M325" s="17"/>
      <c r="N325" s="15"/>
    </row>
    <row r="326" spans="12:14" x14ac:dyDescent="0.25">
      <c r="L326" s="103"/>
      <c r="M326" s="17"/>
      <c r="N326" s="15"/>
    </row>
    <row r="327" spans="12:14" x14ac:dyDescent="0.25">
      <c r="L327" s="103"/>
      <c r="M327" s="17"/>
      <c r="N327" s="15"/>
    </row>
    <row r="328" spans="12:14" x14ac:dyDescent="0.25">
      <c r="L328" s="103"/>
      <c r="M328" s="17"/>
      <c r="N328" s="15"/>
    </row>
    <row r="329" spans="12:14" x14ac:dyDescent="0.25">
      <c r="L329" s="103"/>
      <c r="M329" s="17"/>
      <c r="N329" s="15"/>
    </row>
    <row r="330" spans="12:14" x14ac:dyDescent="0.25">
      <c r="L330" s="103"/>
      <c r="M330" s="17"/>
      <c r="N330" s="15"/>
    </row>
    <row r="331" spans="12:14" x14ac:dyDescent="0.25">
      <c r="L331" s="103"/>
      <c r="M331" s="17"/>
      <c r="N331" s="15"/>
    </row>
    <row r="332" spans="12:14" x14ac:dyDescent="0.25">
      <c r="L332" s="103"/>
      <c r="M332" s="17"/>
      <c r="N332" s="15"/>
    </row>
    <row r="333" spans="12:14" x14ac:dyDescent="0.25">
      <c r="L333" s="103"/>
      <c r="M333" s="17"/>
      <c r="N333" s="15"/>
    </row>
    <row r="334" spans="12:14" x14ac:dyDescent="0.25">
      <c r="L334" s="103"/>
      <c r="M334" s="17"/>
      <c r="N334" s="15"/>
    </row>
    <row r="335" spans="12:14" x14ac:dyDescent="0.25">
      <c r="L335" s="103"/>
      <c r="M335" s="17"/>
      <c r="N335" s="15"/>
    </row>
    <row r="336" spans="12:14" x14ac:dyDescent="0.25">
      <c r="L336" s="103"/>
      <c r="M336" s="17"/>
      <c r="N336" s="15"/>
    </row>
    <row r="337" spans="12:14" x14ac:dyDescent="0.25">
      <c r="L337" s="103"/>
      <c r="M337" s="17"/>
      <c r="N337" s="15"/>
    </row>
    <row r="338" spans="12:14" x14ac:dyDescent="0.25">
      <c r="L338" s="103"/>
      <c r="M338" s="17"/>
      <c r="N338" s="15"/>
    </row>
    <row r="339" spans="12:14" x14ac:dyDescent="0.25">
      <c r="L339" s="103"/>
      <c r="M339" s="17"/>
      <c r="N339" s="15"/>
    </row>
    <row r="340" spans="12:14" x14ac:dyDescent="0.25">
      <c r="L340" s="103"/>
      <c r="M340" s="17"/>
      <c r="N340" s="15"/>
    </row>
    <row r="341" spans="12:14" x14ac:dyDescent="0.25">
      <c r="L341" s="103"/>
      <c r="M341" s="17"/>
      <c r="N341" s="15"/>
    </row>
    <row r="342" spans="12:14" x14ac:dyDescent="0.25">
      <c r="L342" s="103"/>
      <c r="M342" s="17"/>
      <c r="N342" s="15"/>
    </row>
    <row r="343" spans="12:14" x14ac:dyDescent="0.25">
      <c r="L343" s="103"/>
      <c r="M343" s="17"/>
      <c r="N343" s="15"/>
    </row>
    <row r="344" spans="12:14" x14ac:dyDescent="0.25">
      <c r="L344" s="103"/>
      <c r="M344" s="17"/>
      <c r="N344" s="15"/>
    </row>
    <row r="345" spans="12:14" x14ac:dyDescent="0.25">
      <c r="L345" s="103"/>
      <c r="M345" s="17"/>
      <c r="N345" s="15"/>
    </row>
    <row r="346" spans="12:14" x14ac:dyDescent="0.25">
      <c r="L346" s="103"/>
      <c r="M346" s="17"/>
      <c r="N346" s="15"/>
    </row>
    <row r="347" spans="12:14" x14ac:dyDescent="0.25">
      <c r="L347" s="103"/>
      <c r="M347" s="17"/>
      <c r="N347" s="15"/>
    </row>
    <row r="348" spans="12:14" x14ac:dyDescent="0.25">
      <c r="L348" s="103"/>
      <c r="M348" s="17"/>
      <c r="N348" s="15"/>
    </row>
    <row r="349" spans="12:14" x14ac:dyDescent="0.25">
      <c r="L349" s="103"/>
      <c r="M349" s="17"/>
      <c r="N349" s="15"/>
    </row>
    <row r="350" spans="12:14" x14ac:dyDescent="0.25">
      <c r="L350" s="103"/>
      <c r="M350" s="17"/>
      <c r="N350" s="15"/>
    </row>
    <row r="351" spans="12:14" x14ac:dyDescent="0.25">
      <c r="L351" s="103"/>
      <c r="M351" s="17"/>
      <c r="N351" s="15"/>
    </row>
    <row r="352" spans="12:14" x14ac:dyDescent="0.25">
      <c r="L352" s="103"/>
      <c r="M352" s="17"/>
      <c r="N352" s="15"/>
    </row>
    <row r="353" spans="12:14" x14ac:dyDescent="0.25">
      <c r="L353" s="103"/>
      <c r="M353" s="17"/>
      <c r="N353" s="15"/>
    </row>
    <row r="354" spans="12:14" x14ac:dyDescent="0.25">
      <c r="L354" s="103"/>
      <c r="M354" s="17"/>
      <c r="N354" s="15"/>
    </row>
    <row r="355" spans="12:14" x14ac:dyDescent="0.25">
      <c r="L355" s="103"/>
      <c r="M355" s="17"/>
    </row>
    <row r="356" spans="12:14" x14ac:dyDescent="0.25">
      <c r="L356" s="103"/>
      <c r="M356" s="17"/>
    </row>
    <row r="357" spans="12:14" x14ac:dyDescent="0.25">
      <c r="L357" s="103"/>
      <c r="M357" s="17"/>
    </row>
    <row r="358" spans="12:14" x14ac:dyDescent="0.25">
      <c r="L358" s="103"/>
      <c r="M358" s="17"/>
    </row>
    <row r="359" spans="12:14" x14ac:dyDescent="0.25">
      <c r="L359" s="103"/>
      <c r="M359" s="17"/>
    </row>
    <row r="360" spans="12:14" x14ac:dyDescent="0.25">
      <c r="L360" s="103"/>
      <c r="M360" s="17"/>
    </row>
    <row r="361" spans="12:14" x14ac:dyDescent="0.25">
      <c r="L361" s="103"/>
      <c r="M361" s="17"/>
    </row>
    <row r="362" spans="12:14" x14ac:dyDescent="0.25">
      <c r="L362" s="103"/>
      <c r="M362" s="17"/>
    </row>
    <row r="363" spans="12:14" x14ac:dyDescent="0.25">
      <c r="L363" s="103"/>
      <c r="M363" s="17"/>
    </row>
    <row r="364" spans="12:14" x14ac:dyDescent="0.25">
      <c r="L364" s="103"/>
      <c r="M364" s="17"/>
    </row>
    <row r="365" spans="12:14" x14ac:dyDescent="0.25">
      <c r="L365" s="103"/>
      <c r="M365" s="17"/>
    </row>
    <row r="366" spans="12:14" x14ac:dyDescent="0.25">
      <c r="L366" s="103"/>
      <c r="M366" s="17"/>
    </row>
    <row r="367" spans="12:14" x14ac:dyDescent="0.25">
      <c r="L367" s="103"/>
      <c r="M367" s="17"/>
    </row>
    <row r="368" spans="12:14" x14ac:dyDescent="0.25">
      <c r="L368" s="103"/>
      <c r="M368" s="17"/>
    </row>
    <row r="369" spans="12:13" x14ac:dyDescent="0.25">
      <c r="L369" s="103"/>
      <c r="M369" s="17"/>
    </row>
    <row r="370" spans="12:13" x14ac:dyDescent="0.25">
      <c r="L370" s="103"/>
      <c r="M370" s="17"/>
    </row>
    <row r="371" spans="12:13" x14ac:dyDescent="0.25">
      <c r="L371" s="103"/>
      <c r="M371" s="17"/>
    </row>
    <row r="372" spans="12:13" x14ac:dyDescent="0.25">
      <c r="L372" s="103"/>
      <c r="M372" s="17"/>
    </row>
    <row r="373" spans="12:13" x14ac:dyDescent="0.25">
      <c r="L373" s="103"/>
      <c r="M373" s="17"/>
    </row>
    <row r="374" spans="12:13" x14ac:dyDescent="0.25">
      <c r="L374" s="103"/>
      <c r="M374" s="17"/>
    </row>
    <row r="375" spans="12:13" x14ac:dyDescent="0.25">
      <c r="L375" s="103"/>
      <c r="M375" s="17"/>
    </row>
    <row r="376" spans="12:13" x14ac:dyDescent="0.25">
      <c r="L376" s="103"/>
      <c r="M376" s="17"/>
    </row>
    <row r="377" spans="12:13" x14ac:dyDescent="0.25">
      <c r="L377" s="103"/>
      <c r="M377" s="17"/>
    </row>
    <row r="378" spans="12:13" x14ac:dyDescent="0.25">
      <c r="L378" s="103"/>
      <c r="M378" s="17"/>
    </row>
    <row r="379" spans="12:13" x14ac:dyDescent="0.25">
      <c r="L379" s="103"/>
      <c r="M379" s="17"/>
    </row>
    <row r="380" spans="12:13" x14ac:dyDescent="0.25">
      <c r="L380" s="103"/>
      <c r="M380" s="17"/>
    </row>
    <row r="381" spans="12:13" x14ac:dyDescent="0.25">
      <c r="L381" s="103"/>
      <c r="M381" s="17"/>
    </row>
    <row r="382" spans="12:13" x14ac:dyDescent="0.25">
      <c r="L382" s="103"/>
      <c r="M382" s="17"/>
    </row>
    <row r="383" spans="12:13" x14ac:dyDescent="0.25">
      <c r="L383" s="103"/>
      <c r="M383" s="17"/>
    </row>
    <row r="384" spans="12:13" x14ac:dyDescent="0.25">
      <c r="L384" s="103"/>
      <c r="M384" s="17"/>
    </row>
    <row r="385" spans="12:13" x14ac:dyDescent="0.25">
      <c r="L385" s="103"/>
      <c r="M385" s="17"/>
    </row>
    <row r="386" spans="12:13" x14ac:dyDescent="0.25">
      <c r="L386" s="103"/>
      <c r="M386" s="17"/>
    </row>
    <row r="387" spans="12:13" x14ac:dyDescent="0.25">
      <c r="L387" s="103"/>
      <c r="M387" s="17"/>
    </row>
    <row r="388" spans="12:13" x14ac:dyDescent="0.25">
      <c r="L388" s="103"/>
      <c r="M388" s="17"/>
    </row>
    <row r="389" spans="12:13" x14ac:dyDescent="0.25">
      <c r="L389" s="103"/>
      <c r="M389" s="17"/>
    </row>
    <row r="390" spans="12:13" x14ac:dyDescent="0.25">
      <c r="L390" s="103"/>
      <c r="M390" s="17"/>
    </row>
    <row r="391" spans="12:13" x14ac:dyDescent="0.25">
      <c r="L391" s="103"/>
      <c r="M391" s="17"/>
    </row>
    <row r="392" spans="12:13" x14ac:dyDescent="0.25">
      <c r="L392" s="103"/>
      <c r="M392" s="17"/>
    </row>
    <row r="393" spans="12:13" x14ac:dyDescent="0.25">
      <c r="L393" s="103"/>
      <c r="M393" s="17"/>
    </row>
    <row r="394" spans="12:13" x14ac:dyDescent="0.25">
      <c r="L394" s="103"/>
      <c r="M394" s="17"/>
    </row>
    <row r="395" spans="12:13" x14ac:dyDescent="0.25">
      <c r="L395" s="103"/>
      <c r="M395" s="17"/>
    </row>
    <row r="396" spans="12:13" x14ac:dyDescent="0.25">
      <c r="L396" s="103"/>
      <c r="M396" s="17"/>
    </row>
    <row r="397" spans="12:13" x14ac:dyDescent="0.25">
      <c r="L397" s="103"/>
      <c r="M397" s="17"/>
    </row>
    <row r="398" spans="12:13" x14ac:dyDescent="0.25">
      <c r="L398" s="103"/>
      <c r="M398" s="17"/>
    </row>
    <row r="399" spans="12:13" x14ac:dyDescent="0.25">
      <c r="L399" s="103"/>
      <c r="M399" s="17"/>
    </row>
    <row r="400" spans="12:13" x14ac:dyDescent="0.25">
      <c r="L400" s="103"/>
      <c r="M400" s="17"/>
    </row>
    <row r="401" spans="12:13" x14ac:dyDescent="0.25">
      <c r="L401" s="103"/>
      <c r="M401" s="17"/>
    </row>
    <row r="402" spans="12:13" x14ac:dyDescent="0.25">
      <c r="L402" s="103"/>
      <c r="M402" s="17"/>
    </row>
    <row r="403" spans="12:13" x14ac:dyDescent="0.25">
      <c r="L403" s="103"/>
      <c r="M403" s="17"/>
    </row>
    <row r="404" spans="12:13" x14ac:dyDescent="0.25">
      <c r="L404" s="103"/>
      <c r="M404" s="17"/>
    </row>
    <row r="405" spans="12:13" x14ac:dyDescent="0.25">
      <c r="L405" s="103"/>
      <c r="M405" s="17"/>
    </row>
    <row r="406" spans="12:13" x14ac:dyDescent="0.25">
      <c r="L406" s="103"/>
      <c r="M406" s="17"/>
    </row>
    <row r="407" spans="12:13" x14ac:dyDescent="0.25">
      <c r="L407" s="103"/>
      <c r="M407" s="17"/>
    </row>
    <row r="408" spans="12:13" x14ac:dyDescent="0.25">
      <c r="L408" s="103"/>
      <c r="M408" s="17"/>
    </row>
    <row r="409" spans="12:13" x14ac:dyDescent="0.25">
      <c r="L409" s="103"/>
      <c r="M409" s="17"/>
    </row>
    <row r="410" spans="12:13" x14ac:dyDescent="0.25">
      <c r="L410" s="103"/>
      <c r="M410" s="17"/>
    </row>
    <row r="411" spans="12:13" x14ac:dyDescent="0.25">
      <c r="L411" s="103"/>
      <c r="M411" s="17"/>
    </row>
    <row r="412" spans="12:13" x14ac:dyDescent="0.25">
      <c r="L412" s="103"/>
      <c r="M412" s="17"/>
    </row>
    <row r="413" spans="12:13" x14ac:dyDescent="0.25">
      <c r="L413" s="103"/>
      <c r="M413" s="17"/>
    </row>
    <row r="414" spans="12:13" x14ac:dyDescent="0.25">
      <c r="L414" s="103"/>
      <c r="M414" s="17"/>
    </row>
    <row r="415" spans="12:13" x14ac:dyDescent="0.25">
      <c r="L415" s="103"/>
      <c r="M415" s="17"/>
    </row>
    <row r="416" spans="12:13" x14ac:dyDescent="0.25">
      <c r="L416" s="103"/>
      <c r="M416" s="17"/>
    </row>
    <row r="417" spans="12:13" x14ac:dyDescent="0.25">
      <c r="L417" s="103"/>
      <c r="M417" s="17"/>
    </row>
    <row r="418" spans="12:13" x14ac:dyDescent="0.25">
      <c r="L418" s="103"/>
      <c r="M418" s="17"/>
    </row>
    <row r="419" spans="12:13" x14ac:dyDescent="0.25">
      <c r="L419" s="103"/>
      <c r="M419" s="17"/>
    </row>
    <row r="420" spans="12:13" x14ac:dyDescent="0.25">
      <c r="L420" s="103"/>
      <c r="M420" s="17"/>
    </row>
    <row r="421" spans="12:13" x14ac:dyDescent="0.25">
      <c r="L421" s="103"/>
      <c r="M421" s="17"/>
    </row>
    <row r="422" spans="12:13" x14ac:dyDescent="0.25">
      <c r="L422" s="103"/>
      <c r="M422" s="17"/>
    </row>
    <row r="423" spans="12:13" x14ac:dyDescent="0.25">
      <c r="L423" s="103"/>
      <c r="M423" s="17"/>
    </row>
    <row r="424" spans="12:13" x14ac:dyDescent="0.25">
      <c r="L424" s="103"/>
      <c r="M424" s="17"/>
    </row>
    <row r="425" spans="12:13" x14ac:dyDescent="0.25">
      <c r="L425" s="103"/>
      <c r="M425" s="17"/>
    </row>
    <row r="426" spans="12:13" x14ac:dyDescent="0.25">
      <c r="L426" s="103"/>
      <c r="M426" s="17"/>
    </row>
    <row r="427" spans="12:13" x14ac:dyDescent="0.25">
      <c r="L427" s="103"/>
      <c r="M427" s="17"/>
    </row>
    <row r="428" spans="12:13" x14ac:dyDescent="0.25">
      <c r="L428" s="103"/>
      <c r="M428" s="17"/>
    </row>
    <row r="429" spans="12:13" x14ac:dyDescent="0.25">
      <c r="L429" s="103"/>
      <c r="M429" s="17"/>
    </row>
    <row r="430" spans="12:13" x14ac:dyDescent="0.25">
      <c r="L430" s="103"/>
      <c r="M430" s="17"/>
    </row>
    <row r="431" spans="12:13" x14ac:dyDescent="0.25">
      <c r="L431" s="103"/>
      <c r="M431" s="17"/>
    </row>
    <row r="432" spans="12:13" x14ac:dyDescent="0.25">
      <c r="L432" s="103"/>
      <c r="M432" s="17"/>
    </row>
    <row r="433" spans="12:13" x14ac:dyDescent="0.25">
      <c r="L433" s="103"/>
      <c r="M433" s="17"/>
    </row>
    <row r="434" spans="12:13" x14ac:dyDescent="0.25">
      <c r="L434" s="103"/>
      <c r="M434" s="17"/>
    </row>
    <row r="435" spans="12:13" x14ac:dyDescent="0.25">
      <c r="L435" s="103"/>
      <c r="M435" s="17"/>
    </row>
    <row r="436" spans="12:13" x14ac:dyDescent="0.25">
      <c r="L436" s="103"/>
      <c r="M436" s="17"/>
    </row>
    <row r="437" spans="12:13" x14ac:dyDescent="0.25">
      <c r="L437" s="103"/>
      <c r="M437" s="17"/>
    </row>
    <row r="438" spans="12:13" x14ac:dyDescent="0.25">
      <c r="L438" s="103"/>
      <c r="M438" s="17"/>
    </row>
    <row r="439" spans="12:13" x14ac:dyDescent="0.25">
      <c r="L439" s="103"/>
      <c r="M439" s="17"/>
    </row>
    <row r="440" spans="12:13" x14ac:dyDescent="0.25">
      <c r="L440" s="103"/>
      <c r="M440" s="17"/>
    </row>
    <row r="441" spans="12:13" x14ac:dyDescent="0.25">
      <c r="L441" s="103"/>
      <c r="M441" s="17"/>
    </row>
    <row r="442" spans="12:13" x14ac:dyDescent="0.25">
      <c r="L442" s="103"/>
      <c r="M442" s="17"/>
    </row>
    <row r="443" spans="12:13" x14ac:dyDescent="0.25">
      <c r="L443" s="103"/>
      <c r="M443" s="17"/>
    </row>
    <row r="444" spans="12:13" x14ac:dyDescent="0.25">
      <c r="L444" s="103"/>
      <c r="M444" s="17"/>
    </row>
    <row r="445" spans="12:13" x14ac:dyDescent="0.25">
      <c r="L445" s="103"/>
      <c r="M445" s="17"/>
    </row>
    <row r="446" spans="12:13" x14ac:dyDescent="0.25">
      <c r="L446" s="103"/>
      <c r="M446" s="17"/>
    </row>
    <row r="447" spans="12:13" x14ac:dyDescent="0.25">
      <c r="L447" s="103"/>
      <c r="M447" s="17"/>
    </row>
    <row r="448" spans="12:13" x14ac:dyDescent="0.25">
      <c r="L448" s="103"/>
      <c r="M448" s="17"/>
    </row>
    <row r="449" spans="12:13" x14ac:dyDescent="0.25">
      <c r="L449" s="103"/>
      <c r="M449" s="17"/>
    </row>
    <row r="450" spans="12:13" x14ac:dyDescent="0.25">
      <c r="L450" s="103"/>
      <c r="M450" s="17"/>
    </row>
    <row r="451" spans="12:13" x14ac:dyDescent="0.25">
      <c r="L451" s="103"/>
      <c r="M451" s="17"/>
    </row>
    <row r="452" spans="12:13" x14ac:dyDescent="0.25">
      <c r="L452" s="103"/>
      <c r="M452" s="17"/>
    </row>
    <row r="453" spans="12:13" x14ac:dyDescent="0.25">
      <c r="L453" s="103"/>
      <c r="M453" s="17"/>
    </row>
    <row r="454" spans="12:13" x14ac:dyDescent="0.25">
      <c r="L454" s="103"/>
      <c r="M454" s="17"/>
    </row>
    <row r="455" spans="12:13" x14ac:dyDescent="0.25">
      <c r="L455" s="103"/>
      <c r="M455" s="17"/>
    </row>
    <row r="456" spans="12:13" x14ac:dyDescent="0.25">
      <c r="L456" s="103"/>
      <c r="M456" s="17"/>
    </row>
    <row r="457" spans="12:13" x14ac:dyDescent="0.25">
      <c r="L457" s="103"/>
      <c r="M457" s="17"/>
    </row>
    <row r="458" spans="12:13" x14ac:dyDescent="0.25">
      <c r="L458" s="103"/>
      <c r="M458" s="17"/>
    </row>
    <row r="459" spans="12:13" x14ac:dyDescent="0.25">
      <c r="L459" s="103"/>
      <c r="M459" s="17"/>
    </row>
    <row r="460" spans="12:13" x14ac:dyDescent="0.25">
      <c r="L460" s="103"/>
      <c r="M460" s="17"/>
    </row>
    <row r="461" spans="12:13" x14ac:dyDescent="0.25">
      <c r="L461" s="103"/>
      <c r="M461" s="17"/>
    </row>
    <row r="462" spans="12:13" x14ac:dyDescent="0.25">
      <c r="L462" s="103"/>
      <c r="M462" s="17"/>
    </row>
    <row r="463" spans="12:13" x14ac:dyDescent="0.25">
      <c r="L463" s="103"/>
      <c r="M463" s="17"/>
    </row>
    <row r="464" spans="12:13" x14ac:dyDescent="0.25">
      <c r="L464" s="103"/>
      <c r="M464" s="17"/>
    </row>
    <row r="465" spans="12:13" x14ac:dyDescent="0.25">
      <c r="L465" s="103"/>
      <c r="M465" s="17"/>
    </row>
    <row r="466" spans="12:13" x14ac:dyDescent="0.25">
      <c r="L466" s="103"/>
      <c r="M466" s="17"/>
    </row>
    <row r="467" spans="12:13" x14ac:dyDescent="0.25">
      <c r="L467" s="103"/>
      <c r="M467" s="17"/>
    </row>
    <row r="468" spans="12:13" x14ac:dyDescent="0.25">
      <c r="L468" s="103"/>
      <c r="M468" s="17"/>
    </row>
    <row r="469" spans="12:13" x14ac:dyDescent="0.25">
      <c r="L469" s="103"/>
      <c r="M469" s="17"/>
    </row>
    <row r="470" spans="12:13" x14ac:dyDescent="0.25">
      <c r="L470" s="103"/>
      <c r="M470" s="17"/>
    </row>
    <row r="471" spans="12:13" x14ac:dyDescent="0.25">
      <c r="L471" s="103"/>
      <c r="M471" s="17"/>
    </row>
    <row r="472" spans="12:13" x14ac:dyDescent="0.25">
      <c r="L472" s="103"/>
      <c r="M472" s="17"/>
    </row>
    <row r="473" spans="12:13" x14ac:dyDescent="0.25">
      <c r="L473" s="103"/>
      <c r="M473" s="17"/>
    </row>
    <row r="474" spans="12:13" x14ac:dyDescent="0.25">
      <c r="L474" s="103"/>
      <c r="M474" s="17"/>
    </row>
    <row r="475" spans="12:13" x14ac:dyDescent="0.25">
      <c r="L475" s="103"/>
      <c r="M475" s="17"/>
    </row>
    <row r="476" spans="12:13" x14ac:dyDescent="0.25">
      <c r="L476" s="103"/>
      <c r="M476" s="17"/>
    </row>
    <row r="477" spans="12:13" x14ac:dyDescent="0.25">
      <c r="L477" s="103"/>
      <c r="M477" s="17"/>
    </row>
    <row r="478" spans="12:13" x14ac:dyDescent="0.25">
      <c r="L478" s="103"/>
      <c r="M478" s="17"/>
    </row>
    <row r="479" spans="12:13" x14ac:dyDescent="0.25">
      <c r="L479" s="103"/>
      <c r="M479" s="17"/>
    </row>
    <row r="480" spans="12:13" x14ac:dyDescent="0.25">
      <c r="L480" s="103"/>
      <c r="M480" s="17"/>
    </row>
    <row r="481" spans="12:13" x14ac:dyDescent="0.25">
      <c r="L481" s="103"/>
      <c r="M481" s="17"/>
    </row>
    <row r="482" spans="12:13" x14ac:dyDescent="0.25">
      <c r="L482" s="103"/>
      <c r="M482" s="17"/>
    </row>
    <row r="483" spans="12:13" x14ac:dyDescent="0.25">
      <c r="L483" s="103"/>
      <c r="M483" s="17"/>
    </row>
    <row r="484" spans="12:13" x14ac:dyDescent="0.25">
      <c r="L484" s="103"/>
      <c r="M484" s="17"/>
    </row>
    <row r="485" spans="12:13" x14ac:dyDescent="0.25">
      <c r="L485" s="103"/>
      <c r="M485" s="17"/>
    </row>
    <row r="486" spans="12:13" x14ac:dyDescent="0.25">
      <c r="L486" s="103"/>
      <c r="M486" s="17"/>
    </row>
    <row r="487" spans="12:13" x14ac:dyDescent="0.25">
      <c r="L487" s="103"/>
      <c r="M487" s="17"/>
    </row>
    <row r="488" spans="12:13" x14ac:dyDescent="0.25">
      <c r="L488" s="103"/>
      <c r="M488" s="17"/>
    </row>
    <row r="489" spans="12:13" x14ac:dyDescent="0.25">
      <c r="L489" s="103"/>
      <c r="M489" s="17"/>
    </row>
    <row r="490" spans="12:13" x14ac:dyDescent="0.25">
      <c r="L490" s="103"/>
      <c r="M490" s="17"/>
    </row>
    <row r="491" spans="12:13" x14ac:dyDescent="0.25">
      <c r="L491" s="103"/>
      <c r="M491" s="17"/>
    </row>
    <row r="492" spans="12:13" x14ac:dyDescent="0.25">
      <c r="L492" s="103"/>
      <c r="M492" s="17"/>
    </row>
    <row r="493" spans="12:13" x14ac:dyDescent="0.25">
      <c r="L493" s="103"/>
      <c r="M493" s="17"/>
    </row>
    <row r="494" spans="12:13" x14ac:dyDescent="0.25">
      <c r="L494" s="103"/>
      <c r="M494" s="17"/>
    </row>
    <row r="495" spans="12:13" x14ac:dyDescent="0.25">
      <c r="L495" s="103"/>
      <c r="M495" s="17"/>
    </row>
    <row r="496" spans="12:13" x14ac:dyDescent="0.25">
      <c r="L496" s="103"/>
      <c r="M496" s="17"/>
    </row>
    <row r="497" spans="12:13" x14ac:dyDescent="0.25">
      <c r="L497" s="103"/>
      <c r="M497" s="17"/>
    </row>
    <row r="498" spans="12:13" x14ac:dyDescent="0.25">
      <c r="L498" s="103"/>
      <c r="M498" s="17"/>
    </row>
    <row r="499" spans="12:13" x14ac:dyDescent="0.25">
      <c r="L499" s="103"/>
      <c r="M499" s="17"/>
    </row>
    <row r="500" spans="12:13" x14ac:dyDescent="0.25">
      <c r="L500" s="103"/>
      <c r="M500" s="17"/>
    </row>
    <row r="501" spans="12:13" x14ac:dyDescent="0.25">
      <c r="L501" s="103"/>
      <c r="M501" s="17"/>
    </row>
    <row r="502" spans="12:13" x14ac:dyDescent="0.25">
      <c r="L502" s="103"/>
      <c r="M502" s="17"/>
    </row>
    <row r="503" spans="12:13" x14ac:dyDescent="0.25">
      <c r="L503" s="103"/>
      <c r="M503" s="17"/>
    </row>
    <row r="504" spans="12:13" x14ac:dyDescent="0.25">
      <c r="L504" s="103"/>
      <c r="M504" s="17"/>
    </row>
    <row r="505" spans="12:13" x14ac:dyDescent="0.25">
      <c r="L505" s="103"/>
      <c r="M505" s="17"/>
    </row>
    <row r="506" spans="12:13" x14ac:dyDescent="0.25">
      <c r="L506" s="103"/>
      <c r="M506" s="17"/>
    </row>
    <row r="507" spans="12:13" x14ac:dyDescent="0.25">
      <c r="L507" s="103"/>
      <c r="M507" s="17"/>
    </row>
    <row r="508" spans="12:13" x14ac:dyDescent="0.25">
      <c r="L508" s="103"/>
      <c r="M508" s="17"/>
    </row>
    <row r="509" spans="12:13" x14ac:dyDescent="0.25">
      <c r="M509" s="17"/>
    </row>
    <row r="510" spans="12:13" x14ac:dyDescent="0.25">
      <c r="M510" s="17"/>
    </row>
    <row r="511" spans="12:13" x14ac:dyDescent="0.25">
      <c r="M511" s="17"/>
    </row>
    <row r="512" spans="12:13" x14ac:dyDescent="0.25">
      <c r="M512" s="17"/>
    </row>
    <row r="513" spans="13:13" x14ac:dyDescent="0.25">
      <c r="M513" s="17"/>
    </row>
    <row r="514" spans="13:13" x14ac:dyDescent="0.25">
      <c r="M514" s="17"/>
    </row>
    <row r="515" spans="13:13" x14ac:dyDescent="0.25">
      <c r="M515" s="17"/>
    </row>
    <row r="516" spans="13:13" x14ac:dyDescent="0.25">
      <c r="M516" s="17"/>
    </row>
    <row r="517" spans="13:13" x14ac:dyDescent="0.25">
      <c r="M517" s="17"/>
    </row>
    <row r="518" spans="13:13" x14ac:dyDescent="0.25">
      <c r="M518" s="17"/>
    </row>
    <row r="519" spans="13:13" x14ac:dyDescent="0.25">
      <c r="M519" s="17"/>
    </row>
    <row r="520" spans="13:13" x14ac:dyDescent="0.25">
      <c r="M520" s="17"/>
    </row>
    <row r="521" spans="13:13" x14ac:dyDescent="0.25">
      <c r="M521" s="17"/>
    </row>
    <row r="522" spans="13:13" x14ac:dyDescent="0.25">
      <c r="M522" s="17"/>
    </row>
    <row r="523" spans="13:13" x14ac:dyDescent="0.25">
      <c r="M523" s="17"/>
    </row>
    <row r="524" spans="13:13" x14ac:dyDescent="0.25">
      <c r="M524" s="17"/>
    </row>
    <row r="525" spans="13:13" x14ac:dyDescent="0.25">
      <c r="M525" s="17"/>
    </row>
    <row r="526" spans="13:13" x14ac:dyDescent="0.25">
      <c r="M526" s="17"/>
    </row>
    <row r="527" spans="13:13" x14ac:dyDescent="0.25">
      <c r="M527" s="17"/>
    </row>
    <row r="528" spans="13:13" x14ac:dyDescent="0.25">
      <c r="M528" s="17"/>
    </row>
    <row r="529" spans="13:13" x14ac:dyDescent="0.25">
      <c r="M529" s="17"/>
    </row>
    <row r="530" spans="13:13" x14ac:dyDescent="0.25">
      <c r="M530" s="17"/>
    </row>
    <row r="531" spans="13:13" x14ac:dyDescent="0.25">
      <c r="M531" s="17"/>
    </row>
    <row r="532" spans="13:13" x14ac:dyDescent="0.25">
      <c r="M532" s="17"/>
    </row>
    <row r="533" spans="13:13" x14ac:dyDescent="0.25">
      <c r="M533" s="17"/>
    </row>
    <row r="534" spans="13:13" x14ac:dyDescent="0.25">
      <c r="M534" s="17"/>
    </row>
    <row r="535" spans="13:13" x14ac:dyDescent="0.25">
      <c r="M535" s="17"/>
    </row>
    <row r="536" spans="13:13" x14ac:dyDescent="0.25">
      <c r="M536" s="17"/>
    </row>
    <row r="537" spans="13:13" x14ac:dyDescent="0.25">
      <c r="M537" s="17"/>
    </row>
    <row r="538" spans="13:13" x14ac:dyDescent="0.25">
      <c r="M538" s="17"/>
    </row>
    <row r="539" spans="13:13" x14ac:dyDescent="0.25">
      <c r="M539" s="17"/>
    </row>
    <row r="540" spans="13:13" x14ac:dyDescent="0.25">
      <c r="M540" s="17"/>
    </row>
    <row r="541" spans="13:13" x14ac:dyDescent="0.25">
      <c r="M541" s="17"/>
    </row>
    <row r="542" spans="13:13" x14ac:dyDescent="0.25">
      <c r="M542" s="17"/>
    </row>
    <row r="543" spans="13:13" x14ac:dyDescent="0.25">
      <c r="M543" s="17"/>
    </row>
    <row r="544" spans="13:13" x14ac:dyDescent="0.25">
      <c r="M544" s="17"/>
    </row>
    <row r="545" spans="13:13" x14ac:dyDescent="0.25">
      <c r="M545" s="17"/>
    </row>
    <row r="546" spans="13:13" x14ac:dyDescent="0.25">
      <c r="M546" s="17"/>
    </row>
    <row r="547" spans="13:13" x14ac:dyDescent="0.25">
      <c r="M547" s="17"/>
    </row>
    <row r="548" spans="13:13" x14ac:dyDescent="0.25">
      <c r="M548" s="17"/>
    </row>
    <row r="549" spans="13:13" x14ac:dyDescent="0.25">
      <c r="M549" s="17"/>
    </row>
    <row r="550" spans="13:13" x14ac:dyDescent="0.25">
      <c r="M550" s="17"/>
    </row>
    <row r="551" spans="13:13" x14ac:dyDescent="0.25">
      <c r="M551" s="17"/>
    </row>
    <row r="552" spans="13:13" x14ac:dyDescent="0.25">
      <c r="M552" s="17"/>
    </row>
    <row r="553" spans="13:13" x14ac:dyDescent="0.25">
      <c r="M553" s="17"/>
    </row>
    <row r="554" spans="13:13" x14ac:dyDescent="0.25">
      <c r="M554" s="17"/>
    </row>
    <row r="555" spans="13:13" x14ac:dyDescent="0.25">
      <c r="M555" s="17"/>
    </row>
    <row r="556" spans="13:13" x14ac:dyDescent="0.25">
      <c r="M556" s="17"/>
    </row>
    <row r="557" spans="13:13" x14ac:dyDescent="0.25">
      <c r="M557" s="17"/>
    </row>
    <row r="558" spans="13:13" x14ac:dyDescent="0.25">
      <c r="M558" s="17"/>
    </row>
    <row r="559" spans="13:13" x14ac:dyDescent="0.25">
      <c r="M559" s="17"/>
    </row>
    <row r="560" spans="13:13" x14ac:dyDescent="0.25">
      <c r="M560" s="17"/>
    </row>
    <row r="561" spans="13:13" x14ac:dyDescent="0.25">
      <c r="M561" s="17"/>
    </row>
    <row r="562" spans="13:13" x14ac:dyDescent="0.25">
      <c r="M562" s="17"/>
    </row>
    <row r="563" spans="13:13" x14ac:dyDescent="0.25">
      <c r="M563" s="17"/>
    </row>
    <row r="564" spans="13:13" x14ac:dyDescent="0.25">
      <c r="M564" s="17"/>
    </row>
    <row r="565" spans="13:13" x14ac:dyDescent="0.25">
      <c r="M565" s="17"/>
    </row>
    <row r="566" spans="13:13" x14ac:dyDescent="0.25">
      <c r="M566" s="17"/>
    </row>
    <row r="567" spans="13:13" x14ac:dyDescent="0.25">
      <c r="M567" s="17"/>
    </row>
    <row r="568" spans="13:13" x14ac:dyDescent="0.25">
      <c r="M568" s="17"/>
    </row>
    <row r="569" spans="13:13" x14ac:dyDescent="0.25">
      <c r="M569" s="17"/>
    </row>
    <row r="570" spans="13:13" x14ac:dyDescent="0.25">
      <c r="M570" s="17"/>
    </row>
    <row r="571" spans="13:13" x14ac:dyDescent="0.25">
      <c r="M571" s="17"/>
    </row>
    <row r="572" spans="13:13" x14ac:dyDescent="0.25">
      <c r="M572" s="17"/>
    </row>
    <row r="573" spans="13:13" x14ac:dyDescent="0.25">
      <c r="M573" s="17"/>
    </row>
    <row r="574" spans="13:13" x14ac:dyDescent="0.25">
      <c r="M574" s="17"/>
    </row>
    <row r="575" spans="13:13" x14ac:dyDescent="0.25">
      <c r="M575" s="17"/>
    </row>
    <row r="576" spans="13:13" x14ac:dyDescent="0.25">
      <c r="M576" s="17"/>
    </row>
    <row r="577" spans="13:13" x14ac:dyDescent="0.25">
      <c r="M577" s="17"/>
    </row>
    <row r="578" spans="13:13" x14ac:dyDescent="0.25">
      <c r="M578" s="17"/>
    </row>
    <row r="579" spans="13:13" x14ac:dyDescent="0.25">
      <c r="M579" s="17"/>
    </row>
    <row r="580" spans="13:13" x14ac:dyDescent="0.25">
      <c r="M580" s="17"/>
    </row>
    <row r="581" spans="13:13" x14ac:dyDescent="0.25">
      <c r="M581" s="17"/>
    </row>
    <row r="582" spans="13:13" x14ac:dyDescent="0.25">
      <c r="M582" s="17"/>
    </row>
    <row r="583" spans="13:13" x14ac:dyDescent="0.25">
      <c r="M583" s="17"/>
    </row>
    <row r="584" spans="13:13" x14ac:dyDescent="0.25">
      <c r="M584" s="17"/>
    </row>
    <row r="585" spans="13:13" x14ac:dyDescent="0.25">
      <c r="M585" s="17"/>
    </row>
    <row r="586" spans="13:13" x14ac:dyDescent="0.25">
      <c r="M586" s="17"/>
    </row>
    <row r="587" spans="13:13" x14ac:dyDescent="0.25">
      <c r="M587" s="17"/>
    </row>
    <row r="588" spans="13:13" x14ac:dyDescent="0.25">
      <c r="M588" s="17"/>
    </row>
    <row r="589" spans="13:13" x14ac:dyDescent="0.25">
      <c r="M589" s="17"/>
    </row>
    <row r="590" spans="13:13" x14ac:dyDescent="0.25">
      <c r="M590" s="17"/>
    </row>
    <row r="591" spans="13:13" x14ac:dyDescent="0.25">
      <c r="M591" s="17"/>
    </row>
    <row r="592" spans="13:13" x14ac:dyDescent="0.25">
      <c r="M592" s="17"/>
    </row>
    <row r="593" spans="13:13" x14ac:dyDescent="0.25">
      <c r="M593" s="17"/>
    </row>
    <row r="594" spans="13:13" x14ac:dyDescent="0.25">
      <c r="M594" s="17"/>
    </row>
    <row r="595" spans="13:13" x14ac:dyDescent="0.25">
      <c r="M595" s="17"/>
    </row>
    <row r="596" spans="13:13" x14ac:dyDescent="0.25">
      <c r="M596" s="17"/>
    </row>
    <row r="597" spans="13:13" x14ac:dyDescent="0.25">
      <c r="M597" s="17"/>
    </row>
    <row r="598" spans="13:13" x14ac:dyDescent="0.25">
      <c r="M598" s="17"/>
    </row>
    <row r="599" spans="13:13" x14ac:dyDescent="0.25">
      <c r="M599" s="17"/>
    </row>
    <row r="600" spans="13:13" x14ac:dyDescent="0.25">
      <c r="M600" s="17"/>
    </row>
    <row r="601" spans="13:13" x14ac:dyDescent="0.25">
      <c r="M601" s="17"/>
    </row>
    <row r="602" spans="13:13" x14ac:dyDescent="0.25">
      <c r="M602" s="17"/>
    </row>
    <row r="603" spans="13:13" x14ac:dyDescent="0.25">
      <c r="M603" s="17"/>
    </row>
    <row r="604" spans="13:13" x14ac:dyDescent="0.25">
      <c r="M604" s="17"/>
    </row>
    <row r="605" spans="13:13" x14ac:dyDescent="0.25">
      <c r="M605" s="17"/>
    </row>
    <row r="606" spans="13:13" x14ac:dyDescent="0.25">
      <c r="M606" s="17"/>
    </row>
    <row r="607" spans="13:13" x14ac:dyDescent="0.25">
      <c r="M607" s="17"/>
    </row>
    <row r="608" spans="13:13" x14ac:dyDescent="0.25">
      <c r="M608" s="17"/>
    </row>
    <row r="609" spans="13:13" x14ac:dyDescent="0.25">
      <c r="M609" s="17"/>
    </row>
    <row r="610" spans="13:13" x14ac:dyDescent="0.25">
      <c r="M610" s="17"/>
    </row>
    <row r="611" spans="13:13" x14ac:dyDescent="0.25">
      <c r="M611" s="17"/>
    </row>
    <row r="612" spans="13:13" x14ac:dyDescent="0.25">
      <c r="M612" s="17"/>
    </row>
    <row r="613" spans="13:13" x14ac:dyDescent="0.25">
      <c r="M613" s="17"/>
    </row>
    <row r="614" spans="13:13" x14ac:dyDescent="0.25">
      <c r="M614" s="17"/>
    </row>
    <row r="615" spans="13:13" x14ac:dyDescent="0.25">
      <c r="M615" s="17"/>
    </row>
    <row r="616" spans="13:13" x14ac:dyDescent="0.25">
      <c r="M616" s="17"/>
    </row>
    <row r="617" spans="13:13" x14ac:dyDescent="0.25">
      <c r="M617" s="17"/>
    </row>
    <row r="618" spans="13:13" x14ac:dyDescent="0.25">
      <c r="M618" s="17"/>
    </row>
    <row r="619" spans="13:13" x14ac:dyDescent="0.25">
      <c r="M619" s="17"/>
    </row>
    <row r="620" spans="13:13" x14ac:dyDescent="0.25">
      <c r="M620" s="17"/>
    </row>
    <row r="621" spans="13:13" x14ac:dyDescent="0.25">
      <c r="M621" s="17"/>
    </row>
    <row r="622" spans="13:13" x14ac:dyDescent="0.25">
      <c r="M622" s="17"/>
    </row>
    <row r="623" spans="13:13" x14ac:dyDescent="0.25">
      <c r="M623" s="17"/>
    </row>
    <row r="624" spans="13:13" x14ac:dyDescent="0.25">
      <c r="M624" s="17"/>
    </row>
    <row r="625" spans="13:13" x14ac:dyDescent="0.25">
      <c r="M625" s="17"/>
    </row>
    <row r="626" spans="13:13" x14ac:dyDescent="0.25">
      <c r="M626" s="17"/>
    </row>
    <row r="627" spans="13:13" x14ac:dyDescent="0.25">
      <c r="M627" s="17"/>
    </row>
    <row r="628" spans="13:13" x14ac:dyDescent="0.25">
      <c r="M628" s="17"/>
    </row>
    <row r="629" spans="13:13" x14ac:dyDescent="0.25">
      <c r="M629" s="17"/>
    </row>
    <row r="630" spans="13:13" x14ac:dyDescent="0.25">
      <c r="M630" s="17"/>
    </row>
    <row r="631" spans="13:13" x14ac:dyDescent="0.25">
      <c r="M631" s="17"/>
    </row>
    <row r="632" spans="13:13" x14ac:dyDescent="0.25">
      <c r="M632" s="17"/>
    </row>
    <row r="633" spans="13:13" x14ac:dyDescent="0.25">
      <c r="M633" s="17"/>
    </row>
    <row r="634" spans="13:13" x14ac:dyDescent="0.25">
      <c r="M634" s="17"/>
    </row>
    <row r="635" spans="13:13" x14ac:dyDescent="0.25">
      <c r="M635" s="17"/>
    </row>
    <row r="636" spans="13:13" x14ac:dyDescent="0.25">
      <c r="M636" s="17"/>
    </row>
    <row r="637" spans="13:13" x14ac:dyDescent="0.25">
      <c r="M637" s="17"/>
    </row>
    <row r="638" spans="13:13" x14ac:dyDescent="0.25">
      <c r="M638" s="17"/>
    </row>
    <row r="639" spans="13:13" x14ac:dyDescent="0.25">
      <c r="M639" s="17"/>
    </row>
    <row r="640" spans="13:13" x14ac:dyDescent="0.25">
      <c r="M640" s="17"/>
    </row>
    <row r="641" spans="13:13" x14ac:dyDescent="0.25">
      <c r="M641" s="17"/>
    </row>
    <row r="642" spans="13:13" x14ac:dyDescent="0.25">
      <c r="M642" s="17"/>
    </row>
    <row r="643" spans="13:13" x14ac:dyDescent="0.25">
      <c r="M643" s="17"/>
    </row>
    <row r="644" spans="13:13" x14ac:dyDescent="0.25">
      <c r="M644" s="17"/>
    </row>
    <row r="645" spans="13:13" x14ac:dyDescent="0.25">
      <c r="M645" s="17"/>
    </row>
    <row r="646" spans="13:13" x14ac:dyDescent="0.25">
      <c r="M646" s="17"/>
    </row>
    <row r="647" spans="13:13" x14ac:dyDescent="0.25">
      <c r="M647" s="17"/>
    </row>
    <row r="648" spans="13:13" x14ac:dyDescent="0.25">
      <c r="M648" s="17"/>
    </row>
    <row r="649" spans="13:13" x14ac:dyDescent="0.25">
      <c r="M649" s="17"/>
    </row>
    <row r="650" spans="13:13" x14ac:dyDescent="0.25">
      <c r="M650" s="17"/>
    </row>
    <row r="651" spans="13:13" x14ac:dyDescent="0.25">
      <c r="M651" s="17"/>
    </row>
    <row r="652" spans="13:13" x14ac:dyDescent="0.25">
      <c r="M652" s="17"/>
    </row>
    <row r="653" spans="13:13" x14ac:dyDescent="0.25">
      <c r="M653" s="17"/>
    </row>
    <row r="654" spans="13:13" x14ac:dyDescent="0.25">
      <c r="M654" s="17"/>
    </row>
    <row r="655" spans="13:13" x14ac:dyDescent="0.25">
      <c r="M655" s="17"/>
    </row>
    <row r="656" spans="13:13" x14ac:dyDescent="0.25">
      <c r="M656" s="17"/>
    </row>
    <row r="657" spans="13:13" x14ac:dyDescent="0.25">
      <c r="M657" s="17"/>
    </row>
    <row r="658" spans="13:13" x14ac:dyDescent="0.25">
      <c r="M658" s="17"/>
    </row>
    <row r="659" spans="13:13" x14ac:dyDescent="0.25">
      <c r="M659" s="17"/>
    </row>
    <row r="660" spans="13:13" x14ac:dyDescent="0.25">
      <c r="M660" s="17"/>
    </row>
    <row r="661" spans="13:13" x14ac:dyDescent="0.25">
      <c r="M661" s="17"/>
    </row>
    <row r="662" spans="13:13" x14ac:dyDescent="0.25">
      <c r="M662" s="17"/>
    </row>
    <row r="663" spans="13:13" x14ac:dyDescent="0.25">
      <c r="M663" s="17"/>
    </row>
    <row r="664" spans="13:13" x14ac:dyDescent="0.25">
      <c r="M664" s="17"/>
    </row>
    <row r="665" spans="13:13" x14ac:dyDescent="0.25">
      <c r="M665" s="17"/>
    </row>
    <row r="666" spans="13:13" x14ac:dyDescent="0.25">
      <c r="M666" s="17"/>
    </row>
    <row r="667" spans="13:13" x14ac:dyDescent="0.25">
      <c r="M667" s="17"/>
    </row>
    <row r="668" spans="13:13" x14ac:dyDescent="0.25">
      <c r="M668" s="17"/>
    </row>
    <row r="669" spans="13:13" x14ac:dyDescent="0.25">
      <c r="M669" s="17"/>
    </row>
    <row r="670" spans="13:13" x14ac:dyDescent="0.25">
      <c r="M670" s="17"/>
    </row>
    <row r="671" spans="13:13" x14ac:dyDescent="0.25">
      <c r="M671" s="17"/>
    </row>
    <row r="672" spans="13:13" x14ac:dyDescent="0.25">
      <c r="M672" s="17"/>
    </row>
    <row r="673" spans="13:13" x14ac:dyDescent="0.25">
      <c r="M673" s="17"/>
    </row>
    <row r="674" spans="13:13" x14ac:dyDescent="0.25">
      <c r="M674" s="17"/>
    </row>
    <row r="675" spans="13:13" x14ac:dyDescent="0.25">
      <c r="M675" s="17"/>
    </row>
    <row r="676" spans="13:13" x14ac:dyDescent="0.25">
      <c r="M676" s="17"/>
    </row>
    <row r="677" spans="13:13" x14ac:dyDescent="0.25">
      <c r="M677" s="17"/>
    </row>
    <row r="678" spans="13:13" x14ac:dyDescent="0.25">
      <c r="M678" s="17"/>
    </row>
    <row r="679" spans="13:13" x14ac:dyDescent="0.25">
      <c r="M679" s="17"/>
    </row>
    <row r="680" spans="13:13" x14ac:dyDescent="0.25">
      <c r="M680" s="17"/>
    </row>
    <row r="681" spans="13:13" x14ac:dyDescent="0.25">
      <c r="M681" s="17"/>
    </row>
    <row r="682" spans="13:13" x14ac:dyDescent="0.25">
      <c r="M682" s="17"/>
    </row>
    <row r="683" spans="13:13" x14ac:dyDescent="0.25">
      <c r="M683" s="17"/>
    </row>
    <row r="684" spans="13:13" x14ac:dyDescent="0.25">
      <c r="M684" s="17"/>
    </row>
    <row r="685" spans="13:13" x14ac:dyDescent="0.25">
      <c r="M685" s="17"/>
    </row>
    <row r="686" spans="13:13" x14ac:dyDescent="0.25">
      <c r="M686" s="17"/>
    </row>
    <row r="687" spans="13:13" x14ac:dyDescent="0.25">
      <c r="M687" s="17"/>
    </row>
    <row r="688" spans="13:13" x14ac:dyDescent="0.25">
      <c r="M688" s="17"/>
    </row>
    <row r="689" spans="13:13" x14ac:dyDescent="0.25">
      <c r="M689" s="17"/>
    </row>
    <row r="690" spans="13:13" x14ac:dyDescent="0.25">
      <c r="M690" s="17"/>
    </row>
    <row r="691" spans="13:13" x14ac:dyDescent="0.25">
      <c r="M691" s="17"/>
    </row>
    <row r="692" spans="13:13" x14ac:dyDescent="0.25">
      <c r="M692" s="17"/>
    </row>
    <row r="693" spans="13:13" x14ac:dyDescent="0.25">
      <c r="M693" s="17"/>
    </row>
    <row r="694" spans="13:13" x14ac:dyDescent="0.25">
      <c r="M694" s="17"/>
    </row>
    <row r="695" spans="13:13" x14ac:dyDescent="0.25">
      <c r="M695" s="17"/>
    </row>
    <row r="696" spans="13:13" x14ac:dyDescent="0.25">
      <c r="M696" s="17"/>
    </row>
    <row r="697" spans="13:13" x14ac:dyDescent="0.25">
      <c r="M697" s="17"/>
    </row>
    <row r="698" spans="13:13" x14ac:dyDescent="0.25">
      <c r="M698" s="17"/>
    </row>
    <row r="699" spans="13:13" x14ac:dyDescent="0.25">
      <c r="M699" s="17"/>
    </row>
    <row r="700" spans="13:13" x14ac:dyDescent="0.25">
      <c r="M700" s="17"/>
    </row>
    <row r="701" spans="13:13" x14ac:dyDescent="0.25">
      <c r="M701" s="17"/>
    </row>
    <row r="702" spans="13:13" x14ac:dyDescent="0.25">
      <c r="M702" s="17"/>
    </row>
    <row r="703" spans="13:13" x14ac:dyDescent="0.25">
      <c r="M703" s="17"/>
    </row>
    <row r="704" spans="13:13" x14ac:dyDescent="0.25">
      <c r="M704" s="17"/>
    </row>
    <row r="705" spans="13:13" x14ac:dyDescent="0.25">
      <c r="M705" s="17"/>
    </row>
    <row r="706" spans="13:13" x14ac:dyDescent="0.25">
      <c r="M706" s="17"/>
    </row>
    <row r="707" spans="13:13" x14ac:dyDescent="0.25">
      <c r="M707" s="17"/>
    </row>
    <row r="708" spans="13:13" x14ac:dyDescent="0.25">
      <c r="M708" s="17"/>
    </row>
    <row r="709" spans="13:13" x14ac:dyDescent="0.25">
      <c r="M709" s="17"/>
    </row>
    <row r="710" spans="13:13" x14ac:dyDescent="0.25">
      <c r="M710" s="17"/>
    </row>
    <row r="711" spans="13:13" x14ac:dyDescent="0.25">
      <c r="M711" s="17"/>
    </row>
    <row r="712" spans="13:13" x14ac:dyDescent="0.25">
      <c r="M712" s="17"/>
    </row>
    <row r="713" spans="13:13" x14ac:dyDescent="0.25">
      <c r="M713" s="17"/>
    </row>
    <row r="714" spans="13:13" x14ac:dyDescent="0.25">
      <c r="M714" s="17"/>
    </row>
    <row r="715" spans="13:13" x14ac:dyDescent="0.25">
      <c r="M715" s="17"/>
    </row>
    <row r="716" spans="13:13" x14ac:dyDescent="0.25">
      <c r="M716" s="17"/>
    </row>
    <row r="717" spans="13:13" x14ac:dyDescent="0.25">
      <c r="M717" s="17"/>
    </row>
    <row r="718" spans="13:13" x14ac:dyDescent="0.25">
      <c r="M718" s="17"/>
    </row>
    <row r="719" spans="13:13" x14ac:dyDescent="0.25">
      <c r="M719" s="17"/>
    </row>
    <row r="720" spans="13:13" x14ac:dyDescent="0.25">
      <c r="M720" s="17"/>
    </row>
    <row r="721" spans="13:13" x14ac:dyDescent="0.25">
      <c r="M721" s="17"/>
    </row>
    <row r="722" spans="13:13" x14ac:dyDescent="0.25">
      <c r="M722" s="17"/>
    </row>
    <row r="723" spans="13:13" x14ac:dyDescent="0.25">
      <c r="M723" s="17"/>
    </row>
    <row r="724" spans="13:13" x14ac:dyDescent="0.25">
      <c r="M724" s="17"/>
    </row>
    <row r="725" spans="13:13" x14ac:dyDescent="0.25">
      <c r="M725" s="17"/>
    </row>
    <row r="726" spans="13:13" x14ac:dyDescent="0.25">
      <c r="M726" s="17"/>
    </row>
    <row r="727" spans="13:13" x14ac:dyDescent="0.25">
      <c r="M727" s="17"/>
    </row>
    <row r="728" spans="13:13" x14ac:dyDescent="0.25">
      <c r="M728" s="17"/>
    </row>
    <row r="729" spans="13:13" x14ac:dyDescent="0.25">
      <c r="M729" s="17"/>
    </row>
    <row r="730" spans="13:13" x14ac:dyDescent="0.25">
      <c r="M730" s="17"/>
    </row>
    <row r="731" spans="13:13" x14ac:dyDescent="0.25">
      <c r="M731" s="17"/>
    </row>
    <row r="732" spans="13:13" x14ac:dyDescent="0.25">
      <c r="M732" s="17"/>
    </row>
    <row r="733" spans="13:13" x14ac:dyDescent="0.25">
      <c r="M733" s="17"/>
    </row>
    <row r="734" spans="13:13" x14ac:dyDescent="0.25">
      <c r="M734" s="17"/>
    </row>
    <row r="735" spans="13:13" x14ac:dyDescent="0.25">
      <c r="M735" s="17"/>
    </row>
    <row r="736" spans="13:13" x14ac:dyDescent="0.25">
      <c r="M736" s="17"/>
    </row>
    <row r="737" spans="13:13" x14ac:dyDescent="0.25">
      <c r="M737" s="17"/>
    </row>
    <row r="738" spans="13:13" x14ac:dyDescent="0.25">
      <c r="M738" s="17"/>
    </row>
    <row r="739" spans="13:13" x14ac:dyDescent="0.25">
      <c r="M739" s="17"/>
    </row>
    <row r="740" spans="13:13" x14ac:dyDescent="0.25">
      <c r="M740" s="17"/>
    </row>
    <row r="741" spans="13:13" x14ac:dyDescent="0.25">
      <c r="M741" s="17"/>
    </row>
    <row r="742" spans="13:13" x14ac:dyDescent="0.25">
      <c r="M742" s="17"/>
    </row>
    <row r="743" spans="13:13" x14ac:dyDescent="0.25">
      <c r="M743" s="17"/>
    </row>
    <row r="744" spans="13:13" x14ac:dyDescent="0.25">
      <c r="M744" s="17"/>
    </row>
    <row r="745" spans="13:13" x14ac:dyDescent="0.25">
      <c r="M745" s="17"/>
    </row>
    <row r="746" spans="13:13" x14ac:dyDescent="0.25">
      <c r="M746" s="17"/>
    </row>
    <row r="747" spans="13:13" x14ac:dyDescent="0.25">
      <c r="M747" s="17"/>
    </row>
    <row r="748" spans="13:13" x14ac:dyDescent="0.25">
      <c r="M748" s="17"/>
    </row>
    <row r="749" spans="13:13" x14ac:dyDescent="0.25">
      <c r="M749" s="17"/>
    </row>
    <row r="750" spans="13:13" x14ac:dyDescent="0.25">
      <c r="M750" s="17"/>
    </row>
    <row r="751" spans="13:13" x14ac:dyDescent="0.25">
      <c r="M751" s="17"/>
    </row>
    <row r="752" spans="13:13" x14ac:dyDescent="0.25">
      <c r="M752" s="17"/>
    </row>
    <row r="753" spans="13:13" x14ac:dyDescent="0.25">
      <c r="M753" s="17"/>
    </row>
    <row r="754" spans="13:13" x14ac:dyDescent="0.25">
      <c r="M754" s="17"/>
    </row>
    <row r="755" spans="13:13" x14ac:dyDescent="0.25">
      <c r="M755" s="17"/>
    </row>
    <row r="756" spans="13:13" x14ac:dyDescent="0.25">
      <c r="M756" s="17"/>
    </row>
    <row r="757" spans="13:13" x14ac:dyDescent="0.25">
      <c r="M757" s="17"/>
    </row>
    <row r="758" spans="13:13" x14ac:dyDescent="0.25">
      <c r="M758" s="17"/>
    </row>
    <row r="759" spans="13:13" x14ac:dyDescent="0.25">
      <c r="M759" s="17"/>
    </row>
    <row r="760" spans="13:13" x14ac:dyDescent="0.25">
      <c r="M760" s="17"/>
    </row>
    <row r="761" spans="13:13" x14ac:dyDescent="0.25">
      <c r="M761" s="17"/>
    </row>
    <row r="762" spans="13:13" x14ac:dyDescent="0.25">
      <c r="M762" s="17"/>
    </row>
    <row r="763" spans="13:13" x14ac:dyDescent="0.25">
      <c r="M763" s="17"/>
    </row>
    <row r="764" spans="13:13" x14ac:dyDescent="0.25">
      <c r="M764" s="17"/>
    </row>
    <row r="765" spans="13:13" x14ac:dyDescent="0.25">
      <c r="M765" s="17"/>
    </row>
    <row r="766" spans="13:13" x14ac:dyDescent="0.25">
      <c r="M766" s="17"/>
    </row>
    <row r="767" spans="13:13" x14ac:dyDescent="0.25">
      <c r="M767" s="17"/>
    </row>
    <row r="768" spans="13:13" x14ac:dyDescent="0.25">
      <c r="M768" s="17"/>
    </row>
    <row r="769" spans="13:13" x14ac:dyDescent="0.25">
      <c r="M769" s="17"/>
    </row>
    <row r="770" spans="13:13" x14ac:dyDescent="0.25">
      <c r="M770" s="17"/>
    </row>
    <row r="771" spans="13:13" x14ac:dyDescent="0.25">
      <c r="M771" s="17"/>
    </row>
    <row r="772" spans="13:13" x14ac:dyDescent="0.25">
      <c r="M772" s="17"/>
    </row>
    <row r="773" spans="13:13" x14ac:dyDescent="0.25">
      <c r="M773" s="17"/>
    </row>
    <row r="774" spans="13:13" x14ac:dyDescent="0.25">
      <c r="M774" s="17"/>
    </row>
    <row r="775" spans="13:13" x14ac:dyDescent="0.25">
      <c r="M775" s="17"/>
    </row>
    <row r="776" spans="13:13" x14ac:dyDescent="0.25">
      <c r="M776" s="17"/>
    </row>
    <row r="777" spans="13:13" x14ac:dyDescent="0.25">
      <c r="M777" s="17"/>
    </row>
    <row r="778" spans="13:13" x14ac:dyDescent="0.25">
      <c r="M778" s="17"/>
    </row>
    <row r="779" spans="13:13" x14ac:dyDescent="0.25">
      <c r="M779" s="17"/>
    </row>
    <row r="780" spans="13:13" x14ac:dyDescent="0.25">
      <c r="M780" s="17"/>
    </row>
    <row r="781" spans="13:13" x14ac:dyDescent="0.25">
      <c r="M781" s="17"/>
    </row>
    <row r="782" spans="13:13" x14ac:dyDescent="0.25">
      <c r="M782" s="17"/>
    </row>
    <row r="783" spans="13:13" x14ac:dyDescent="0.25">
      <c r="M783" s="17"/>
    </row>
    <row r="784" spans="13:13" x14ac:dyDescent="0.25">
      <c r="M784" s="17"/>
    </row>
    <row r="785" spans="13:13" x14ac:dyDescent="0.25">
      <c r="M785" s="111"/>
    </row>
    <row r="786" spans="13:13" x14ac:dyDescent="0.25">
      <c r="M786" s="111"/>
    </row>
    <row r="787" spans="13:13" x14ac:dyDescent="0.25">
      <c r="M787" s="111"/>
    </row>
    <row r="788" spans="13:13" x14ac:dyDescent="0.25">
      <c r="M788" s="111"/>
    </row>
    <row r="789" spans="13:13" x14ac:dyDescent="0.25">
      <c r="M789" s="111"/>
    </row>
    <row r="790" spans="13:13" x14ac:dyDescent="0.25">
      <c r="M790" s="111"/>
    </row>
    <row r="791" spans="13:13" x14ac:dyDescent="0.25">
      <c r="M791" s="111"/>
    </row>
    <row r="792" spans="13:13" x14ac:dyDescent="0.25">
      <c r="M792" s="111"/>
    </row>
    <row r="793" spans="13:13" x14ac:dyDescent="0.25">
      <c r="M793" s="111"/>
    </row>
    <row r="794" spans="13:13" x14ac:dyDescent="0.25">
      <c r="M794" s="111"/>
    </row>
    <row r="795" spans="13:13" x14ac:dyDescent="0.25">
      <c r="M795" s="111"/>
    </row>
    <row r="796" spans="13:13" x14ac:dyDescent="0.25">
      <c r="M796" s="111"/>
    </row>
    <row r="797" spans="13:13" x14ac:dyDescent="0.25">
      <c r="M797" s="111"/>
    </row>
    <row r="798" spans="13:13" x14ac:dyDescent="0.25">
      <c r="M798" s="111"/>
    </row>
    <row r="799" spans="13:13" x14ac:dyDescent="0.25">
      <c r="M799" s="111"/>
    </row>
    <row r="800" spans="13:13" x14ac:dyDescent="0.25">
      <c r="M800" s="111"/>
    </row>
    <row r="801" spans="13:13" x14ac:dyDescent="0.25">
      <c r="M801" s="111"/>
    </row>
    <row r="802" spans="13:13" x14ac:dyDescent="0.25">
      <c r="M802" s="111"/>
    </row>
    <row r="803" spans="13:13" x14ac:dyDescent="0.25">
      <c r="M803" s="111"/>
    </row>
    <row r="804" spans="13:13" x14ac:dyDescent="0.25">
      <c r="M804" s="111"/>
    </row>
    <row r="805" spans="13:13" x14ac:dyDescent="0.25">
      <c r="M805" s="111"/>
    </row>
    <row r="806" spans="13:13" x14ac:dyDescent="0.25">
      <c r="M806" s="111"/>
    </row>
    <row r="807" spans="13:13" x14ac:dyDescent="0.25">
      <c r="M807" s="111"/>
    </row>
    <row r="808" spans="13:13" x14ac:dyDescent="0.25">
      <c r="M808" s="111"/>
    </row>
    <row r="809" spans="13:13" x14ac:dyDescent="0.25">
      <c r="M809" s="111"/>
    </row>
    <row r="810" spans="13:13" x14ac:dyDescent="0.25">
      <c r="M810" s="111"/>
    </row>
    <row r="811" spans="13:13" x14ac:dyDescent="0.25">
      <c r="M811" s="111"/>
    </row>
    <row r="812" spans="13:13" x14ac:dyDescent="0.25">
      <c r="M812" s="111"/>
    </row>
    <row r="813" spans="13:13" x14ac:dyDescent="0.25">
      <c r="M813" s="111"/>
    </row>
    <row r="814" spans="13:13" x14ac:dyDescent="0.25">
      <c r="M814" s="111"/>
    </row>
    <row r="815" spans="13:13" x14ac:dyDescent="0.25">
      <c r="M815" s="111"/>
    </row>
    <row r="816" spans="13:13" x14ac:dyDescent="0.25">
      <c r="M816" s="111"/>
    </row>
    <row r="817" spans="13:13" x14ac:dyDescent="0.25">
      <c r="M817" s="111"/>
    </row>
    <row r="818" spans="13:13" x14ac:dyDescent="0.25">
      <c r="M818" s="111"/>
    </row>
    <row r="819" spans="13:13" x14ac:dyDescent="0.25">
      <c r="M819" s="111"/>
    </row>
    <row r="820" spans="13:13" x14ac:dyDescent="0.25">
      <c r="M820" s="111"/>
    </row>
    <row r="821" spans="13:13" x14ac:dyDescent="0.25">
      <c r="M821" s="111"/>
    </row>
    <row r="822" spans="13:13" x14ac:dyDescent="0.25">
      <c r="M822" s="111"/>
    </row>
    <row r="823" spans="13:13" x14ac:dyDescent="0.25">
      <c r="M823" s="111"/>
    </row>
    <row r="824" spans="13:13" x14ac:dyDescent="0.25">
      <c r="M824" s="111"/>
    </row>
    <row r="825" spans="13:13" x14ac:dyDescent="0.25">
      <c r="M825" s="111"/>
    </row>
    <row r="826" spans="13:13" x14ac:dyDescent="0.25">
      <c r="M826" s="111"/>
    </row>
    <row r="827" spans="13:13" x14ac:dyDescent="0.25">
      <c r="M827" s="111"/>
    </row>
    <row r="828" spans="13:13" x14ac:dyDescent="0.25">
      <c r="M828" s="111"/>
    </row>
    <row r="829" spans="13:13" x14ac:dyDescent="0.25">
      <c r="M829" s="111"/>
    </row>
    <row r="830" spans="13:13" x14ac:dyDescent="0.25">
      <c r="M830" s="111"/>
    </row>
    <row r="831" spans="13:13" x14ac:dyDescent="0.25">
      <c r="M831" s="111"/>
    </row>
    <row r="832" spans="13:13" x14ac:dyDescent="0.25">
      <c r="M832" s="111"/>
    </row>
    <row r="833" spans="13:13" x14ac:dyDescent="0.25">
      <c r="M833" s="111"/>
    </row>
    <row r="834" spans="13:13" x14ac:dyDescent="0.25">
      <c r="M834" s="111"/>
    </row>
    <row r="835" spans="13:13" x14ac:dyDescent="0.25">
      <c r="M835" s="111"/>
    </row>
    <row r="836" spans="13:13" x14ac:dyDescent="0.25">
      <c r="M836" s="111"/>
    </row>
    <row r="837" spans="13:13" x14ac:dyDescent="0.25">
      <c r="M837" s="111"/>
    </row>
    <row r="838" spans="13:13" x14ac:dyDescent="0.25">
      <c r="M838" s="111"/>
    </row>
    <row r="839" spans="13:13" x14ac:dyDescent="0.25">
      <c r="M839" s="111"/>
    </row>
    <row r="840" spans="13:13" x14ac:dyDescent="0.25">
      <c r="M840" s="111"/>
    </row>
    <row r="841" spans="13:13" x14ac:dyDescent="0.25">
      <c r="M841" s="111"/>
    </row>
    <row r="842" spans="13:13" x14ac:dyDescent="0.25">
      <c r="M842" s="111"/>
    </row>
    <row r="843" spans="13:13" x14ac:dyDescent="0.25">
      <c r="M843" s="111"/>
    </row>
    <row r="844" spans="13:13" x14ac:dyDescent="0.25">
      <c r="M844" s="111"/>
    </row>
    <row r="845" spans="13:13" x14ac:dyDescent="0.25">
      <c r="M845" s="111"/>
    </row>
    <row r="846" spans="13:13" x14ac:dyDescent="0.25">
      <c r="M846" s="111"/>
    </row>
    <row r="847" spans="13:13" x14ac:dyDescent="0.25">
      <c r="M847" s="111"/>
    </row>
    <row r="848" spans="13:13" x14ac:dyDescent="0.25">
      <c r="M848" s="111"/>
    </row>
    <row r="849" spans="13:13" x14ac:dyDescent="0.25">
      <c r="M849" s="111"/>
    </row>
    <row r="850" spans="13:13" x14ac:dyDescent="0.25">
      <c r="M850" s="111"/>
    </row>
    <row r="851" spans="13:13" x14ac:dyDescent="0.25">
      <c r="M851" s="111"/>
    </row>
    <row r="852" spans="13:13" x14ac:dyDescent="0.25">
      <c r="M852" s="111"/>
    </row>
    <row r="853" spans="13:13" x14ac:dyDescent="0.25">
      <c r="M853" s="111"/>
    </row>
    <row r="854" spans="13:13" x14ac:dyDescent="0.25">
      <c r="M854" s="111"/>
    </row>
    <row r="855" spans="13:13" x14ac:dyDescent="0.25">
      <c r="M855" s="111"/>
    </row>
    <row r="856" spans="13:13" x14ac:dyDescent="0.25">
      <c r="M856" s="111"/>
    </row>
    <row r="857" spans="13:13" x14ac:dyDescent="0.25">
      <c r="M857" s="111"/>
    </row>
    <row r="858" spans="13:13" x14ac:dyDescent="0.25">
      <c r="M858" s="111"/>
    </row>
    <row r="859" spans="13:13" x14ac:dyDescent="0.25">
      <c r="M859" s="111"/>
    </row>
    <row r="860" spans="13:13" x14ac:dyDescent="0.25">
      <c r="M860" s="111"/>
    </row>
    <row r="861" spans="13:13" x14ac:dyDescent="0.25">
      <c r="M861" s="111"/>
    </row>
    <row r="862" spans="13:13" x14ac:dyDescent="0.25">
      <c r="M862" s="111"/>
    </row>
    <row r="863" spans="13:13" x14ac:dyDescent="0.25">
      <c r="M863" s="111"/>
    </row>
    <row r="864" spans="13:13" x14ac:dyDescent="0.25">
      <c r="M864" s="111"/>
    </row>
    <row r="865" spans="13:13" x14ac:dyDescent="0.25">
      <c r="M865" s="111"/>
    </row>
    <row r="866" spans="13:13" x14ac:dyDescent="0.25">
      <c r="M866" s="111"/>
    </row>
    <row r="867" spans="13:13" x14ac:dyDescent="0.25">
      <c r="M867" s="111"/>
    </row>
    <row r="868" spans="13:13" x14ac:dyDescent="0.25">
      <c r="M868" s="111"/>
    </row>
    <row r="869" spans="13:13" x14ac:dyDescent="0.25">
      <c r="M869" s="111"/>
    </row>
    <row r="870" spans="13:13" x14ac:dyDescent="0.25">
      <c r="M870" s="111"/>
    </row>
    <row r="871" spans="13:13" x14ac:dyDescent="0.25">
      <c r="M871" s="111"/>
    </row>
    <row r="872" spans="13:13" x14ac:dyDescent="0.25">
      <c r="M872" s="111"/>
    </row>
    <row r="873" spans="13:13" x14ac:dyDescent="0.25">
      <c r="M873" s="111"/>
    </row>
    <row r="874" spans="13:13" x14ac:dyDescent="0.25">
      <c r="M874" s="111"/>
    </row>
    <row r="875" spans="13:13" x14ac:dyDescent="0.25">
      <c r="M875" s="111"/>
    </row>
    <row r="876" spans="13:13" x14ac:dyDescent="0.25">
      <c r="M876" s="111"/>
    </row>
    <row r="877" spans="13:13" x14ac:dyDescent="0.25">
      <c r="M877" s="111"/>
    </row>
    <row r="878" spans="13:13" x14ac:dyDescent="0.25">
      <c r="M878" s="111"/>
    </row>
    <row r="879" spans="13:13" x14ac:dyDescent="0.25">
      <c r="M879" s="111"/>
    </row>
    <row r="880" spans="13:13" x14ac:dyDescent="0.25">
      <c r="M880" s="111"/>
    </row>
    <row r="881" spans="13:13" x14ac:dyDescent="0.25">
      <c r="M881" s="111"/>
    </row>
    <row r="882" spans="13:13" x14ac:dyDescent="0.25">
      <c r="M882" s="111"/>
    </row>
    <row r="883" spans="13:13" x14ac:dyDescent="0.25">
      <c r="M883" s="111"/>
    </row>
    <row r="884" spans="13:13" x14ac:dyDescent="0.25">
      <c r="M884" s="111"/>
    </row>
    <row r="885" spans="13:13" x14ac:dyDescent="0.25">
      <c r="M885" s="111"/>
    </row>
    <row r="886" spans="13:13" x14ac:dyDescent="0.25">
      <c r="M886" s="111"/>
    </row>
    <row r="887" spans="13:13" x14ac:dyDescent="0.25">
      <c r="M887" s="111"/>
    </row>
    <row r="888" spans="13:13" x14ac:dyDescent="0.25">
      <c r="M888" s="111"/>
    </row>
    <row r="889" spans="13:13" x14ac:dyDescent="0.25">
      <c r="M889" s="111"/>
    </row>
    <row r="890" spans="13:13" x14ac:dyDescent="0.25">
      <c r="M890" s="111"/>
    </row>
    <row r="891" spans="13:13" x14ac:dyDescent="0.25">
      <c r="M891" s="111"/>
    </row>
    <row r="892" spans="13:13" x14ac:dyDescent="0.25">
      <c r="M892" s="111"/>
    </row>
    <row r="893" spans="13:13" x14ac:dyDescent="0.25">
      <c r="M893" s="111"/>
    </row>
    <row r="894" spans="13:13" x14ac:dyDescent="0.25">
      <c r="M894" s="111"/>
    </row>
    <row r="895" spans="13:13" x14ac:dyDescent="0.25">
      <c r="M895" s="111"/>
    </row>
    <row r="896" spans="13:13" x14ac:dyDescent="0.25">
      <c r="M896" s="111"/>
    </row>
    <row r="897" spans="13:13" x14ac:dyDescent="0.25">
      <c r="M897" s="111"/>
    </row>
    <row r="898" spans="13:13" x14ac:dyDescent="0.25">
      <c r="M898" s="111"/>
    </row>
    <row r="899" spans="13:13" x14ac:dyDescent="0.25">
      <c r="M899" s="111"/>
    </row>
    <row r="900" spans="13:13" x14ac:dyDescent="0.25">
      <c r="M900" s="111"/>
    </row>
    <row r="901" spans="13:13" x14ac:dyDescent="0.25">
      <c r="M901" s="111"/>
    </row>
    <row r="902" spans="13:13" x14ac:dyDescent="0.25">
      <c r="M902" s="111"/>
    </row>
    <row r="903" spans="13:13" x14ac:dyDescent="0.25">
      <c r="M903" s="111"/>
    </row>
    <row r="904" spans="13:13" x14ac:dyDescent="0.25">
      <c r="M904" s="111"/>
    </row>
    <row r="905" spans="13:13" x14ac:dyDescent="0.25">
      <c r="M905" s="111"/>
    </row>
    <row r="906" spans="13:13" x14ac:dyDescent="0.25">
      <c r="M906" s="111"/>
    </row>
    <row r="907" spans="13:13" x14ac:dyDescent="0.25">
      <c r="M907" s="111"/>
    </row>
    <row r="908" spans="13:13" x14ac:dyDescent="0.25">
      <c r="M908" s="111"/>
    </row>
    <row r="909" spans="13:13" x14ac:dyDescent="0.25">
      <c r="M909" s="111"/>
    </row>
    <row r="910" spans="13:13" x14ac:dyDescent="0.25">
      <c r="M910" s="111"/>
    </row>
    <row r="911" spans="13:13" x14ac:dyDescent="0.25">
      <c r="M911" s="111"/>
    </row>
    <row r="912" spans="13:13" x14ac:dyDescent="0.25">
      <c r="M912" s="111"/>
    </row>
    <row r="913" spans="13:13" x14ac:dyDescent="0.25">
      <c r="M913" s="111"/>
    </row>
    <row r="914" spans="13:13" x14ac:dyDescent="0.25">
      <c r="M914" s="111"/>
    </row>
    <row r="915" spans="13:13" x14ac:dyDescent="0.25">
      <c r="M915" s="111"/>
    </row>
    <row r="916" spans="13:13" x14ac:dyDescent="0.25">
      <c r="M916" s="111"/>
    </row>
    <row r="917" spans="13:13" x14ac:dyDescent="0.25">
      <c r="M917" s="111"/>
    </row>
    <row r="918" spans="13:13" x14ac:dyDescent="0.25">
      <c r="M918" s="111"/>
    </row>
    <row r="919" spans="13:13" x14ac:dyDescent="0.25">
      <c r="M919" s="111"/>
    </row>
    <row r="920" spans="13:13" x14ac:dyDescent="0.25">
      <c r="M920" s="111"/>
    </row>
    <row r="921" spans="13:13" x14ac:dyDescent="0.25">
      <c r="M921" s="111"/>
    </row>
    <row r="922" spans="13:13" x14ac:dyDescent="0.25">
      <c r="M922" s="111"/>
    </row>
    <row r="923" spans="13:13" x14ac:dyDescent="0.25">
      <c r="M923" s="111"/>
    </row>
    <row r="924" spans="13:13" x14ac:dyDescent="0.25">
      <c r="M924" s="111"/>
    </row>
    <row r="925" spans="13:13" x14ac:dyDescent="0.25">
      <c r="M925" s="111"/>
    </row>
    <row r="926" spans="13:13" x14ac:dyDescent="0.25">
      <c r="M926" s="111"/>
    </row>
    <row r="927" spans="13:13" x14ac:dyDescent="0.25">
      <c r="M927" s="111"/>
    </row>
    <row r="928" spans="13:13" x14ac:dyDescent="0.25">
      <c r="M928" s="111"/>
    </row>
    <row r="929" spans="13:13" x14ac:dyDescent="0.25">
      <c r="M929" s="111"/>
    </row>
    <row r="930" spans="13:13" x14ac:dyDescent="0.25">
      <c r="M930" s="111"/>
    </row>
    <row r="931" spans="13:13" x14ac:dyDescent="0.25">
      <c r="M931" s="111"/>
    </row>
    <row r="932" spans="13:13" x14ac:dyDescent="0.25">
      <c r="M932" s="111"/>
    </row>
    <row r="933" spans="13:13" x14ac:dyDescent="0.25">
      <c r="M933" s="111"/>
    </row>
    <row r="934" spans="13:13" x14ac:dyDescent="0.25">
      <c r="M934" s="111"/>
    </row>
    <row r="935" spans="13:13" x14ac:dyDescent="0.25">
      <c r="M935" s="111"/>
    </row>
    <row r="936" spans="13:13" x14ac:dyDescent="0.25">
      <c r="M936" s="111"/>
    </row>
    <row r="937" spans="13:13" x14ac:dyDescent="0.25">
      <c r="M937" s="111"/>
    </row>
    <row r="938" spans="13:13" x14ac:dyDescent="0.25">
      <c r="M938" s="111"/>
    </row>
    <row r="939" spans="13:13" x14ac:dyDescent="0.25">
      <c r="M939" s="111"/>
    </row>
    <row r="940" spans="13:13" x14ac:dyDescent="0.25">
      <c r="M940" s="111"/>
    </row>
    <row r="941" spans="13:13" x14ac:dyDescent="0.25">
      <c r="M941" s="111"/>
    </row>
    <row r="942" spans="13:13" x14ac:dyDescent="0.25">
      <c r="M942" s="111"/>
    </row>
    <row r="943" spans="13:13" x14ac:dyDescent="0.25">
      <c r="M943" s="111"/>
    </row>
    <row r="944" spans="13:13" x14ac:dyDescent="0.25">
      <c r="M944" s="111"/>
    </row>
    <row r="945" spans="13:13" x14ac:dyDescent="0.25">
      <c r="M945" s="111"/>
    </row>
    <row r="946" spans="13:13" x14ac:dyDescent="0.25">
      <c r="M946" s="111"/>
    </row>
    <row r="947" spans="13:13" x14ac:dyDescent="0.25">
      <c r="M947" s="111"/>
    </row>
    <row r="948" spans="13:13" x14ac:dyDescent="0.25">
      <c r="M948" s="111"/>
    </row>
    <row r="949" spans="13:13" x14ac:dyDescent="0.25">
      <c r="M949" s="111"/>
    </row>
    <row r="950" spans="13:13" x14ac:dyDescent="0.25">
      <c r="M950" s="111"/>
    </row>
    <row r="951" spans="13:13" x14ac:dyDescent="0.25">
      <c r="M951" s="111"/>
    </row>
    <row r="952" spans="13:13" x14ac:dyDescent="0.25">
      <c r="M952" s="111"/>
    </row>
    <row r="953" spans="13:13" x14ac:dyDescent="0.25">
      <c r="M953" s="111"/>
    </row>
    <row r="954" spans="13:13" x14ac:dyDescent="0.25">
      <c r="M954" s="111"/>
    </row>
    <row r="955" spans="13:13" x14ac:dyDescent="0.25">
      <c r="M955" s="111"/>
    </row>
    <row r="956" spans="13:13" x14ac:dyDescent="0.25">
      <c r="M956" s="111"/>
    </row>
    <row r="957" spans="13:13" x14ac:dyDescent="0.25">
      <c r="M957" s="111"/>
    </row>
    <row r="958" spans="13:13" x14ac:dyDescent="0.25">
      <c r="M958" s="111"/>
    </row>
    <row r="959" spans="13:13" x14ac:dyDescent="0.25">
      <c r="M959" s="111"/>
    </row>
    <row r="960" spans="13:13" x14ac:dyDescent="0.25">
      <c r="M960" s="111"/>
    </row>
    <row r="961" spans="13:13" x14ac:dyDescent="0.25">
      <c r="M961" s="111"/>
    </row>
    <row r="962" spans="13:13" x14ac:dyDescent="0.25">
      <c r="M962" s="111"/>
    </row>
    <row r="963" spans="13:13" x14ac:dyDescent="0.25">
      <c r="M963" s="111"/>
    </row>
    <row r="964" spans="13:13" x14ac:dyDescent="0.25">
      <c r="M964" s="111"/>
    </row>
    <row r="965" spans="13:13" x14ac:dyDescent="0.25">
      <c r="M965" s="111"/>
    </row>
    <row r="966" spans="13:13" x14ac:dyDescent="0.25">
      <c r="M966" s="111"/>
    </row>
    <row r="967" spans="13:13" x14ac:dyDescent="0.25">
      <c r="M967" s="111"/>
    </row>
    <row r="968" spans="13:13" x14ac:dyDescent="0.25">
      <c r="M968" s="111"/>
    </row>
    <row r="969" spans="13:13" x14ac:dyDescent="0.25">
      <c r="M969" s="111"/>
    </row>
    <row r="970" spans="13:13" x14ac:dyDescent="0.25">
      <c r="M970" s="111"/>
    </row>
    <row r="971" spans="13:13" x14ac:dyDescent="0.25">
      <c r="M971" s="111"/>
    </row>
    <row r="972" spans="13:13" x14ac:dyDescent="0.25">
      <c r="M972" s="111"/>
    </row>
    <row r="973" spans="13:13" x14ac:dyDescent="0.25">
      <c r="M973" s="111"/>
    </row>
    <row r="974" spans="13:13" x14ac:dyDescent="0.25">
      <c r="M974" s="111"/>
    </row>
    <row r="975" spans="13:13" x14ac:dyDescent="0.25">
      <c r="M975" s="111"/>
    </row>
    <row r="976" spans="13:13" x14ac:dyDescent="0.25">
      <c r="M976" s="111"/>
    </row>
    <row r="977" spans="13:13" x14ac:dyDescent="0.25">
      <c r="M977" s="111"/>
    </row>
    <row r="978" spans="13:13" x14ac:dyDescent="0.25">
      <c r="M978" s="111"/>
    </row>
    <row r="979" spans="13:13" x14ac:dyDescent="0.25">
      <c r="M979" s="111"/>
    </row>
    <row r="980" spans="13:13" x14ac:dyDescent="0.25">
      <c r="M980" s="111"/>
    </row>
    <row r="981" spans="13:13" x14ac:dyDescent="0.25">
      <c r="M981" s="111"/>
    </row>
    <row r="982" spans="13:13" x14ac:dyDescent="0.25">
      <c r="M982" s="111"/>
    </row>
    <row r="983" spans="13:13" x14ac:dyDescent="0.25">
      <c r="M983" s="111"/>
    </row>
    <row r="984" spans="13:13" x14ac:dyDescent="0.25">
      <c r="M984" s="111"/>
    </row>
    <row r="985" spans="13:13" x14ac:dyDescent="0.25">
      <c r="M985" s="111"/>
    </row>
    <row r="986" spans="13:13" x14ac:dyDescent="0.25">
      <c r="M986" s="111"/>
    </row>
    <row r="987" spans="13:13" x14ac:dyDescent="0.25">
      <c r="M987" s="111"/>
    </row>
    <row r="988" spans="13:13" x14ac:dyDescent="0.25">
      <c r="M988" s="111"/>
    </row>
    <row r="989" spans="13:13" x14ac:dyDescent="0.25">
      <c r="M989" s="111"/>
    </row>
    <row r="990" spans="13:13" x14ac:dyDescent="0.25">
      <c r="M990" s="111"/>
    </row>
    <row r="991" spans="13:13" x14ac:dyDescent="0.25">
      <c r="M991" s="111"/>
    </row>
    <row r="992" spans="13:13" x14ac:dyDescent="0.25">
      <c r="M992" s="111"/>
    </row>
    <row r="993" spans="13:13" x14ac:dyDescent="0.25">
      <c r="M993" s="111"/>
    </row>
    <row r="994" spans="13:13" x14ac:dyDescent="0.25">
      <c r="M994" s="111"/>
    </row>
    <row r="995" spans="13:13" x14ac:dyDescent="0.25">
      <c r="M995" s="111"/>
    </row>
    <row r="996" spans="13:13" x14ac:dyDescent="0.25">
      <c r="M996" s="111"/>
    </row>
    <row r="997" spans="13:13" x14ac:dyDescent="0.25">
      <c r="M997" s="111"/>
    </row>
    <row r="998" spans="13:13" x14ac:dyDescent="0.25">
      <c r="M998" s="111"/>
    </row>
    <row r="999" spans="13:13" x14ac:dyDescent="0.25">
      <c r="M999" s="111"/>
    </row>
    <row r="1000" spans="13:13" x14ac:dyDescent="0.25">
      <c r="M1000" s="111"/>
    </row>
    <row r="1001" spans="13:13" x14ac:dyDescent="0.25">
      <c r="M1001" s="111"/>
    </row>
    <row r="1002" spans="13:13" x14ac:dyDescent="0.25">
      <c r="M1002" s="111"/>
    </row>
    <row r="1003" spans="13:13" x14ac:dyDescent="0.25">
      <c r="M1003" s="111"/>
    </row>
    <row r="1004" spans="13:13" x14ac:dyDescent="0.25">
      <c r="M1004" s="111"/>
    </row>
    <row r="1005" spans="13:13" x14ac:dyDescent="0.25">
      <c r="M1005" s="111"/>
    </row>
    <row r="1006" spans="13:13" x14ac:dyDescent="0.25">
      <c r="M1006" s="111"/>
    </row>
    <row r="1007" spans="13:13" x14ac:dyDescent="0.25">
      <c r="M1007" s="111"/>
    </row>
    <row r="1008" spans="13:13" x14ac:dyDescent="0.25">
      <c r="M1008" s="111"/>
    </row>
    <row r="1009" spans="13:13" x14ac:dyDescent="0.25">
      <c r="M1009" s="111"/>
    </row>
    <row r="1010" spans="13:13" x14ac:dyDescent="0.25">
      <c r="M1010" s="111"/>
    </row>
    <row r="1011" spans="13:13" x14ac:dyDescent="0.25">
      <c r="M1011" s="111"/>
    </row>
    <row r="1012" spans="13:13" x14ac:dyDescent="0.25">
      <c r="M1012" s="111"/>
    </row>
    <row r="1013" spans="13:13" x14ac:dyDescent="0.25">
      <c r="M1013" s="111"/>
    </row>
    <row r="1014" spans="13:13" x14ac:dyDescent="0.25">
      <c r="M1014" s="111"/>
    </row>
    <row r="1015" spans="13:13" x14ac:dyDescent="0.25">
      <c r="M1015" s="111"/>
    </row>
    <row r="1016" spans="13:13" x14ac:dyDescent="0.25">
      <c r="M1016" s="111"/>
    </row>
    <row r="1017" spans="13:13" x14ac:dyDescent="0.25">
      <c r="M1017" s="111"/>
    </row>
    <row r="1018" spans="13:13" x14ac:dyDescent="0.25">
      <c r="M1018" s="111"/>
    </row>
    <row r="1019" spans="13:13" x14ac:dyDescent="0.25">
      <c r="M1019" s="111"/>
    </row>
    <row r="1020" spans="13:13" x14ac:dyDescent="0.25">
      <c r="M1020" s="111"/>
    </row>
    <row r="1021" spans="13:13" x14ac:dyDescent="0.25">
      <c r="M1021" s="111"/>
    </row>
    <row r="1022" spans="13:13" x14ac:dyDescent="0.25">
      <c r="M1022" s="111"/>
    </row>
    <row r="1023" spans="13:13" x14ac:dyDescent="0.25">
      <c r="M1023" s="111"/>
    </row>
    <row r="1024" spans="13:13" x14ac:dyDescent="0.25">
      <c r="M1024" s="111"/>
    </row>
    <row r="1025" spans="13:13" x14ac:dyDescent="0.25">
      <c r="M1025" s="111"/>
    </row>
    <row r="1026" spans="13:13" x14ac:dyDescent="0.25">
      <c r="M1026" s="111"/>
    </row>
    <row r="1027" spans="13:13" x14ac:dyDescent="0.25">
      <c r="M1027" s="111"/>
    </row>
    <row r="1028" spans="13:13" x14ac:dyDescent="0.25">
      <c r="M1028" s="111"/>
    </row>
    <row r="1029" spans="13:13" x14ac:dyDescent="0.25">
      <c r="M1029" s="111"/>
    </row>
    <row r="1030" spans="13:13" x14ac:dyDescent="0.25">
      <c r="M1030" s="111"/>
    </row>
    <row r="1031" spans="13:13" x14ac:dyDescent="0.25">
      <c r="M1031" s="111"/>
    </row>
    <row r="1032" spans="13:13" x14ac:dyDescent="0.25">
      <c r="M1032" s="111"/>
    </row>
    <row r="1033" spans="13:13" x14ac:dyDescent="0.25">
      <c r="M1033" s="111"/>
    </row>
    <row r="1034" spans="13:13" x14ac:dyDescent="0.25">
      <c r="M1034" s="111"/>
    </row>
    <row r="1035" spans="13:13" x14ac:dyDescent="0.25">
      <c r="M1035" s="111"/>
    </row>
    <row r="1036" spans="13:13" x14ac:dyDescent="0.25">
      <c r="M1036" s="111"/>
    </row>
    <row r="1037" spans="13:13" x14ac:dyDescent="0.25">
      <c r="M1037" s="111"/>
    </row>
    <row r="1038" spans="13:13" x14ac:dyDescent="0.25">
      <c r="M1038" s="111"/>
    </row>
    <row r="1039" spans="13:13" x14ac:dyDescent="0.25">
      <c r="M1039" s="111"/>
    </row>
    <row r="1040" spans="13:13" x14ac:dyDescent="0.25">
      <c r="M1040" s="111"/>
    </row>
    <row r="1041" spans="13:13" x14ac:dyDescent="0.25">
      <c r="M1041" s="111"/>
    </row>
    <row r="1042" spans="13:13" x14ac:dyDescent="0.25">
      <c r="M1042" s="111"/>
    </row>
    <row r="1043" spans="13:13" x14ac:dyDescent="0.25">
      <c r="M1043" s="111"/>
    </row>
    <row r="1044" spans="13:13" x14ac:dyDescent="0.25">
      <c r="M1044" s="111"/>
    </row>
    <row r="1045" spans="13:13" x14ac:dyDescent="0.25">
      <c r="M1045" s="111"/>
    </row>
    <row r="1046" spans="13:13" x14ac:dyDescent="0.25">
      <c r="M1046" s="111"/>
    </row>
    <row r="1047" spans="13:13" x14ac:dyDescent="0.25">
      <c r="M1047" s="111"/>
    </row>
    <row r="1048" spans="13:13" x14ac:dyDescent="0.25">
      <c r="M1048" s="111"/>
    </row>
    <row r="1049" spans="13:13" x14ac:dyDescent="0.25">
      <c r="M1049" s="111"/>
    </row>
    <row r="1050" spans="13:13" x14ac:dyDescent="0.25">
      <c r="M1050" s="111"/>
    </row>
    <row r="1051" spans="13:13" x14ac:dyDescent="0.25">
      <c r="M1051" s="111"/>
    </row>
    <row r="1052" spans="13:13" x14ac:dyDescent="0.25">
      <c r="M1052" s="111"/>
    </row>
    <row r="1053" spans="13:13" x14ac:dyDescent="0.25">
      <c r="M1053" s="111"/>
    </row>
    <row r="1054" spans="13:13" x14ac:dyDescent="0.25">
      <c r="M1054" s="111"/>
    </row>
    <row r="1055" spans="13:13" x14ac:dyDescent="0.25">
      <c r="M1055" s="111"/>
    </row>
    <row r="1056" spans="13:13" x14ac:dyDescent="0.25">
      <c r="M1056" s="111"/>
    </row>
    <row r="1057" spans="13:13" x14ac:dyDescent="0.25">
      <c r="M1057" s="111"/>
    </row>
    <row r="1058" spans="13:13" x14ac:dyDescent="0.25">
      <c r="M1058" s="111"/>
    </row>
    <row r="1059" spans="13:13" x14ac:dyDescent="0.25">
      <c r="M1059" s="111"/>
    </row>
    <row r="1060" spans="13:13" x14ac:dyDescent="0.25">
      <c r="M1060" s="111"/>
    </row>
    <row r="1061" spans="13:13" x14ac:dyDescent="0.25">
      <c r="M1061" s="111"/>
    </row>
    <row r="1062" spans="13:13" x14ac:dyDescent="0.25">
      <c r="M1062" s="111"/>
    </row>
    <row r="1063" spans="13:13" x14ac:dyDescent="0.25">
      <c r="M1063" s="111"/>
    </row>
    <row r="1064" spans="13:13" x14ac:dyDescent="0.25">
      <c r="M1064" s="111"/>
    </row>
    <row r="1065" spans="13:13" x14ac:dyDescent="0.25">
      <c r="M1065" s="111"/>
    </row>
    <row r="1066" spans="13:13" x14ac:dyDescent="0.25">
      <c r="M1066" s="111"/>
    </row>
    <row r="1067" spans="13:13" x14ac:dyDescent="0.25">
      <c r="M1067" s="111"/>
    </row>
    <row r="1068" spans="13:13" x14ac:dyDescent="0.25">
      <c r="M1068" s="111"/>
    </row>
    <row r="1069" spans="13:13" x14ac:dyDescent="0.25">
      <c r="M1069" s="111"/>
    </row>
    <row r="1070" spans="13:13" x14ac:dyDescent="0.25">
      <c r="M1070" s="111"/>
    </row>
    <row r="1071" spans="13:13" x14ac:dyDescent="0.25">
      <c r="M1071" s="111"/>
    </row>
    <row r="1072" spans="13:13" x14ac:dyDescent="0.25">
      <c r="M1072" s="111"/>
    </row>
    <row r="1073" spans="13:13" x14ac:dyDescent="0.25">
      <c r="M1073" s="111"/>
    </row>
    <row r="1074" spans="13:13" x14ac:dyDescent="0.25">
      <c r="M1074" s="111"/>
    </row>
    <row r="1075" spans="13:13" x14ac:dyDescent="0.25">
      <c r="M1075" s="111"/>
    </row>
    <row r="1076" spans="13:13" x14ac:dyDescent="0.25">
      <c r="M1076" s="111"/>
    </row>
    <row r="1077" spans="13:13" x14ac:dyDescent="0.25">
      <c r="M1077" s="111"/>
    </row>
    <row r="1078" spans="13:13" x14ac:dyDescent="0.25">
      <c r="M1078" s="111"/>
    </row>
    <row r="1079" spans="13:13" x14ac:dyDescent="0.25">
      <c r="M1079" s="111"/>
    </row>
    <row r="1080" spans="13:13" x14ac:dyDescent="0.25">
      <c r="M1080" s="111"/>
    </row>
    <row r="1081" spans="13:13" x14ac:dyDescent="0.25">
      <c r="M1081" s="111"/>
    </row>
    <row r="1082" spans="13:13" x14ac:dyDescent="0.25">
      <c r="M1082" s="111"/>
    </row>
    <row r="1083" spans="13:13" x14ac:dyDescent="0.25">
      <c r="M1083" s="111"/>
    </row>
    <row r="1084" spans="13:13" x14ac:dyDescent="0.25">
      <c r="M1084" s="111"/>
    </row>
    <row r="1085" spans="13:13" x14ac:dyDescent="0.25">
      <c r="M1085" s="111"/>
    </row>
    <row r="1086" spans="13:13" x14ac:dyDescent="0.25">
      <c r="M1086" s="111"/>
    </row>
    <row r="1087" spans="13:13" x14ac:dyDescent="0.25">
      <c r="M1087" s="111"/>
    </row>
    <row r="1088" spans="13:13" x14ac:dyDescent="0.25">
      <c r="M1088" s="111"/>
    </row>
    <row r="1089" spans="13:13" x14ac:dyDescent="0.25">
      <c r="M1089" s="111"/>
    </row>
    <row r="1090" spans="13:13" x14ac:dyDescent="0.25">
      <c r="M1090" s="111"/>
    </row>
    <row r="1091" spans="13:13" x14ac:dyDescent="0.25">
      <c r="M1091" s="111"/>
    </row>
    <row r="1092" spans="13:13" x14ac:dyDescent="0.25">
      <c r="M1092" s="111"/>
    </row>
    <row r="1093" spans="13:13" x14ac:dyDescent="0.25">
      <c r="M1093" s="111"/>
    </row>
    <row r="1094" spans="13:13" x14ac:dyDescent="0.25">
      <c r="M1094" s="111"/>
    </row>
    <row r="1095" spans="13:13" x14ac:dyDescent="0.25">
      <c r="M1095" s="111"/>
    </row>
    <row r="1096" spans="13:13" x14ac:dyDescent="0.25">
      <c r="M1096" s="111"/>
    </row>
    <row r="1097" spans="13:13" x14ac:dyDescent="0.25">
      <c r="M1097" s="111"/>
    </row>
    <row r="1098" spans="13:13" x14ac:dyDescent="0.25">
      <c r="M1098" s="111"/>
    </row>
    <row r="1099" spans="13:13" x14ac:dyDescent="0.25">
      <c r="M1099" s="111"/>
    </row>
    <row r="1100" spans="13:13" x14ac:dyDescent="0.25">
      <c r="M1100" s="111"/>
    </row>
    <row r="1101" spans="13:13" x14ac:dyDescent="0.25">
      <c r="M1101" s="111"/>
    </row>
    <row r="1102" spans="13:13" x14ac:dyDescent="0.25">
      <c r="M1102" s="111"/>
    </row>
    <row r="1103" spans="13:13" x14ac:dyDescent="0.25">
      <c r="M1103" s="111"/>
    </row>
    <row r="1104" spans="13:13" x14ac:dyDescent="0.25">
      <c r="M1104" s="111"/>
    </row>
    <row r="1105" spans="13:13" x14ac:dyDescent="0.25">
      <c r="M1105" s="111"/>
    </row>
    <row r="1106" spans="13:13" x14ac:dyDescent="0.25">
      <c r="M1106" s="111"/>
    </row>
    <row r="1107" spans="13:13" x14ac:dyDescent="0.25">
      <c r="M1107" s="111"/>
    </row>
    <row r="1108" spans="13:13" x14ac:dyDescent="0.25">
      <c r="M1108" s="111"/>
    </row>
    <row r="1109" spans="13:13" x14ac:dyDescent="0.25">
      <c r="M1109" s="111"/>
    </row>
    <row r="1110" spans="13:13" x14ac:dyDescent="0.25">
      <c r="M1110" s="111"/>
    </row>
    <row r="1111" spans="13:13" x14ac:dyDescent="0.25">
      <c r="M1111" s="111"/>
    </row>
    <row r="1112" spans="13:13" x14ac:dyDescent="0.25">
      <c r="M1112" s="111"/>
    </row>
    <row r="1113" spans="13:13" x14ac:dyDescent="0.25">
      <c r="M1113" s="111"/>
    </row>
    <row r="1114" spans="13:13" x14ac:dyDescent="0.25">
      <c r="M1114" s="111"/>
    </row>
    <row r="1115" spans="13:13" x14ac:dyDescent="0.25">
      <c r="M1115" s="111"/>
    </row>
    <row r="1116" spans="13:13" x14ac:dyDescent="0.25">
      <c r="M1116" s="111"/>
    </row>
    <row r="1117" spans="13:13" x14ac:dyDescent="0.25">
      <c r="M1117" s="111"/>
    </row>
    <row r="1118" spans="13:13" x14ac:dyDescent="0.25">
      <c r="M1118" s="111"/>
    </row>
    <row r="1119" spans="13:13" x14ac:dyDescent="0.25">
      <c r="M1119" s="111"/>
    </row>
    <row r="1120" spans="13:13" x14ac:dyDescent="0.25">
      <c r="M1120" s="111"/>
    </row>
    <row r="1121" spans="13:13" x14ac:dyDescent="0.25">
      <c r="M1121" s="111"/>
    </row>
    <row r="1122" spans="13:13" x14ac:dyDescent="0.25">
      <c r="M1122" s="111"/>
    </row>
    <row r="1123" spans="13:13" x14ac:dyDescent="0.25">
      <c r="M1123" s="111"/>
    </row>
    <row r="1124" spans="13:13" x14ac:dyDescent="0.25">
      <c r="M1124" s="111"/>
    </row>
    <row r="1125" spans="13:13" x14ac:dyDescent="0.25">
      <c r="M1125" s="111"/>
    </row>
    <row r="1126" spans="13:13" x14ac:dyDescent="0.25">
      <c r="M1126" s="111"/>
    </row>
    <row r="1127" spans="13:13" x14ac:dyDescent="0.25">
      <c r="M1127" s="111"/>
    </row>
    <row r="1128" spans="13:13" x14ac:dyDescent="0.25">
      <c r="M1128" s="111"/>
    </row>
    <row r="1129" spans="13:13" x14ac:dyDescent="0.25">
      <c r="M1129" s="111"/>
    </row>
    <row r="1130" spans="13:13" x14ac:dyDescent="0.25">
      <c r="M1130" s="111"/>
    </row>
    <row r="1131" spans="13:13" x14ac:dyDescent="0.25">
      <c r="M1131" s="111"/>
    </row>
    <row r="1132" spans="13:13" x14ac:dyDescent="0.25">
      <c r="M1132" s="111"/>
    </row>
    <row r="1133" spans="13:13" x14ac:dyDescent="0.25">
      <c r="M1133" s="111"/>
    </row>
    <row r="1134" spans="13:13" x14ac:dyDescent="0.25">
      <c r="M1134" s="111"/>
    </row>
    <row r="1135" spans="13:13" x14ac:dyDescent="0.25">
      <c r="M1135" s="111"/>
    </row>
    <row r="1136" spans="13:13" x14ac:dyDescent="0.25">
      <c r="M1136" s="111"/>
    </row>
    <row r="1137" spans="13:13" x14ac:dyDescent="0.25">
      <c r="M1137" s="111"/>
    </row>
    <row r="1138" spans="13:13" x14ac:dyDescent="0.25">
      <c r="M1138" s="111"/>
    </row>
    <row r="1139" spans="13:13" x14ac:dyDescent="0.25">
      <c r="M1139" s="111"/>
    </row>
    <row r="1140" spans="13:13" x14ac:dyDescent="0.25">
      <c r="M1140" s="111"/>
    </row>
    <row r="1141" spans="13:13" x14ac:dyDescent="0.25">
      <c r="M1141" s="111"/>
    </row>
    <row r="1142" spans="13:13" x14ac:dyDescent="0.25">
      <c r="M1142" s="111"/>
    </row>
    <row r="1143" spans="13:13" x14ac:dyDescent="0.25">
      <c r="M1143" s="111"/>
    </row>
    <row r="1144" spans="13:13" x14ac:dyDescent="0.25">
      <c r="M1144" s="111"/>
    </row>
    <row r="1145" spans="13:13" x14ac:dyDescent="0.25">
      <c r="M1145" s="111"/>
    </row>
    <row r="1146" spans="13:13" x14ac:dyDescent="0.25">
      <c r="M1146" s="111"/>
    </row>
    <row r="1147" spans="13:13" x14ac:dyDescent="0.25">
      <c r="M1147" s="111"/>
    </row>
    <row r="1148" spans="13:13" x14ac:dyDescent="0.25">
      <c r="M1148" s="111"/>
    </row>
    <row r="1149" spans="13:13" x14ac:dyDescent="0.25">
      <c r="M1149" s="111"/>
    </row>
    <row r="1150" spans="13:13" x14ac:dyDescent="0.25">
      <c r="M1150" s="111"/>
    </row>
    <row r="1151" spans="13:13" x14ac:dyDescent="0.25">
      <c r="M1151" s="111"/>
    </row>
    <row r="1152" spans="13:13" x14ac:dyDescent="0.25">
      <c r="M1152" s="111"/>
    </row>
    <row r="1153" spans="13:13" x14ac:dyDescent="0.25">
      <c r="M1153" s="111"/>
    </row>
    <row r="1154" spans="13:13" x14ac:dyDescent="0.25">
      <c r="M1154" s="111"/>
    </row>
    <row r="1155" spans="13:13" x14ac:dyDescent="0.25">
      <c r="M1155" s="111"/>
    </row>
    <row r="1156" spans="13:13" x14ac:dyDescent="0.25">
      <c r="M1156" s="111"/>
    </row>
    <row r="1157" spans="13:13" x14ac:dyDescent="0.25">
      <c r="M1157" s="111"/>
    </row>
    <row r="1158" spans="13:13" x14ac:dyDescent="0.25">
      <c r="M1158" s="111"/>
    </row>
    <row r="1159" spans="13:13" x14ac:dyDescent="0.25">
      <c r="M1159" s="111"/>
    </row>
    <row r="1160" spans="13:13" x14ac:dyDescent="0.25">
      <c r="M1160" s="111"/>
    </row>
    <row r="1161" spans="13:13" x14ac:dyDescent="0.25">
      <c r="M1161" s="111"/>
    </row>
    <row r="1162" spans="13:13" x14ac:dyDescent="0.25">
      <c r="M1162" s="111"/>
    </row>
    <row r="1163" spans="13:13" x14ac:dyDescent="0.25">
      <c r="M1163" s="111"/>
    </row>
    <row r="1164" spans="13:13" x14ac:dyDescent="0.25">
      <c r="M1164" s="111"/>
    </row>
    <row r="1165" spans="13:13" x14ac:dyDescent="0.25">
      <c r="M1165" s="111"/>
    </row>
    <row r="1166" spans="13:13" x14ac:dyDescent="0.25">
      <c r="M1166" s="111"/>
    </row>
    <row r="1167" spans="13:13" x14ac:dyDescent="0.25">
      <c r="M1167" s="111"/>
    </row>
    <row r="1168" spans="13:13" x14ac:dyDescent="0.25">
      <c r="M1168" s="111"/>
    </row>
    <row r="1169" spans="13:13" x14ac:dyDescent="0.25">
      <c r="M1169" s="111"/>
    </row>
    <row r="1170" spans="13:13" x14ac:dyDescent="0.25">
      <c r="M1170" s="111"/>
    </row>
    <row r="1171" spans="13:13" x14ac:dyDescent="0.25">
      <c r="M1171" s="111"/>
    </row>
    <row r="1172" spans="13:13" x14ac:dyDescent="0.25">
      <c r="M1172" s="111"/>
    </row>
    <row r="1173" spans="13:13" x14ac:dyDescent="0.25">
      <c r="M1173" s="111"/>
    </row>
    <row r="1174" spans="13:13" x14ac:dyDescent="0.25">
      <c r="M1174" s="111"/>
    </row>
    <row r="1175" spans="13:13" x14ac:dyDescent="0.25">
      <c r="M1175" s="111"/>
    </row>
    <row r="1176" spans="13:13" x14ac:dyDescent="0.25">
      <c r="M1176" s="111"/>
    </row>
    <row r="1177" spans="13:13" x14ac:dyDescent="0.25">
      <c r="M1177" s="111"/>
    </row>
    <row r="1178" spans="13:13" x14ac:dyDescent="0.25">
      <c r="M1178" s="111"/>
    </row>
    <row r="1179" spans="13:13" x14ac:dyDescent="0.25">
      <c r="M1179" s="111"/>
    </row>
    <row r="1180" spans="13:13" x14ac:dyDescent="0.25">
      <c r="M1180" s="111"/>
    </row>
    <row r="1181" spans="13:13" x14ac:dyDescent="0.25">
      <c r="M1181" s="111"/>
    </row>
    <row r="1182" spans="13:13" x14ac:dyDescent="0.25">
      <c r="M1182" s="111"/>
    </row>
    <row r="1183" spans="13:13" x14ac:dyDescent="0.25">
      <c r="M1183" s="111"/>
    </row>
    <row r="1184" spans="13:13" x14ac:dyDescent="0.25">
      <c r="M1184" s="111"/>
    </row>
    <row r="1185" spans="13:13" x14ac:dyDescent="0.25">
      <c r="M1185" s="111"/>
    </row>
    <row r="1186" spans="13:13" x14ac:dyDescent="0.25">
      <c r="M1186" s="111"/>
    </row>
    <row r="1187" spans="13:13" x14ac:dyDescent="0.25">
      <c r="M1187" s="111"/>
    </row>
    <row r="1188" spans="13:13" x14ac:dyDescent="0.25">
      <c r="M1188" s="111"/>
    </row>
    <row r="1189" spans="13:13" x14ac:dyDescent="0.25">
      <c r="M1189" s="111"/>
    </row>
    <row r="1190" spans="13:13" x14ac:dyDescent="0.25">
      <c r="M1190" s="111"/>
    </row>
    <row r="1191" spans="13:13" x14ac:dyDescent="0.25">
      <c r="M1191" s="111"/>
    </row>
    <row r="1192" spans="13:13" x14ac:dyDescent="0.25">
      <c r="M1192" s="111"/>
    </row>
    <row r="1193" spans="13:13" x14ac:dyDescent="0.25">
      <c r="M1193" s="111"/>
    </row>
    <row r="1194" spans="13:13" x14ac:dyDescent="0.25">
      <c r="M1194" s="111"/>
    </row>
    <row r="1195" spans="13:13" x14ac:dyDescent="0.25">
      <c r="M1195" s="111"/>
    </row>
    <row r="1196" spans="13:13" x14ac:dyDescent="0.25">
      <c r="M1196" s="111"/>
    </row>
    <row r="1197" spans="13:13" x14ac:dyDescent="0.25">
      <c r="M1197" s="111"/>
    </row>
    <row r="1198" spans="13:13" x14ac:dyDescent="0.25">
      <c r="M1198" s="111"/>
    </row>
    <row r="1199" spans="13:13" x14ac:dyDescent="0.25">
      <c r="M1199" s="111"/>
    </row>
    <row r="1200" spans="13:13" x14ac:dyDescent="0.25">
      <c r="M1200" s="111"/>
    </row>
    <row r="1201" spans="13:13" x14ac:dyDescent="0.25">
      <c r="M1201" s="111"/>
    </row>
    <row r="1202" spans="13:13" x14ac:dyDescent="0.25">
      <c r="M1202" s="111"/>
    </row>
    <row r="1203" spans="13:13" x14ac:dyDescent="0.25">
      <c r="M1203" s="111"/>
    </row>
    <row r="1204" spans="13:13" x14ac:dyDescent="0.25">
      <c r="M1204" s="111"/>
    </row>
    <row r="1205" spans="13:13" x14ac:dyDescent="0.25">
      <c r="M1205" s="111"/>
    </row>
    <row r="1206" spans="13:13" x14ac:dyDescent="0.25">
      <c r="M1206" s="111"/>
    </row>
    <row r="1207" spans="13:13" x14ac:dyDescent="0.25">
      <c r="M1207" s="111"/>
    </row>
    <row r="1208" spans="13:13" x14ac:dyDescent="0.25">
      <c r="M1208" s="111"/>
    </row>
    <row r="1209" spans="13:13" x14ac:dyDescent="0.25">
      <c r="M1209" s="111"/>
    </row>
    <row r="1210" spans="13:13" x14ac:dyDescent="0.25">
      <c r="M1210" s="111"/>
    </row>
    <row r="1211" spans="13:13" x14ac:dyDescent="0.25">
      <c r="M1211" s="111"/>
    </row>
    <row r="1212" spans="13:13" x14ac:dyDescent="0.25">
      <c r="M1212" s="111"/>
    </row>
    <row r="1213" spans="13:13" x14ac:dyDescent="0.25">
      <c r="M1213" s="111"/>
    </row>
    <row r="1214" spans="13:13" x14ac:dyDescent="0.25">
      <c r="M1214" s="111"/>
    </row>
    <row r="1215" spans="13:13" x14ac:dyDescent="0.25">
      <c r="M1215" s="111"/>
    </row>
    <row r="1216" spans="13:13" x14ac:dyDescent="0.25">
      <c r="M1216" s="111"/>
    </row>
    <row r="1217" spans="13:13" x14ac:dyDescent="0.25">
      <c r="M1217" s="111"/>
    </row>
    <row r="1218" spans="13:13" x14ac:dyDescent="0.25">
      <c r="M1218" s="111"/>
    </row>
    <row r="1219" spans="13:13" x14ac:dyDescent="0.25">
      <c r="M1219" s="111"/>
    </row>
    <row r="1220" spans="13:13" x14ac:dyDescent="0.25">
      <c r="M1220" s="111"/>
    </row>
    <row r="1221" spans="13:13" x14ac:dyDescent="0.25">
      <c r="M1221" s="111"/>
    </row>
    <row r="1222" spans="13:13" x14ac:dyDescent="0.25">
      <c r="M1222" s="111"/>
    </row>
    <row r="1223" spans="13:13" x14ac:dyDescent="0.25">
      <c r="M1223" s="111"/>
    </row>
    <row r="1224" spans="13:13" x14ac:dyDescent="0.25">
      <c r="M1224" s="111"/>
    </row>
    <row r="1225" spans="13:13" x14ac:dyDescent="0.25">
      <c r="M1225" s="111"/>
    </row>
    <row r="1226" spans="13:13" x14ac:dyDescent="0.25">
      <c r="M1226" s="111"/>
    </row>
    <row r="1227" spans="13:13" x14ac:dyDescent="0.25">
      <c r="M1227" s="111"/>
    </row>
    <row r="1228" spans="13:13" x14ac:dyDescent="0.25">
      <c r="M1228" s="111"/>
    </row>
    <row r="1229" spans="13:13" x14ac:dyDescent="0.25">
      <c r="M1229" s="111"/>
    </row>
    <row r="1230" spans="13:13" x14ac:dyDescent="0.25">
      <c r="M1230" s="111"/>
    </row>
    <row r="1231" spans="13:13" x14ac:dyDescent="0.25">
      <c r="M1231" s="111"/>
    </row>
    <row r="1232" spans="13:13" x14ac:dyDescent="0.25">
      <c r="M1232" s="111"/>
    </row>
    <row r="1233" spans="13:13" x14ac:dyDescent="0.25">
      <c r="M1233" s="111"/>
    </row>
    <row r="1234" spans="13:13" x14ac:dyDescent="0.25">
      <c r="M1234" s="111"/>
    </row>
    <row r="1235" spans="13:13" x14ac:dyDescent="0.25">
      <c r="M1235" s="111"/>
    </row>
    <row r="1236" spans="13:13" x14ac:dyDescent="0.25">
      <c r="M1236" s="111"/>
    </row>
    <row r="1237" spans="13:13" x14ac:dyDescent="0.25">
      <c r="M1237" s="111"/>
    </row>
    <row r="1238" spans="13:13" x14ac:dyDescent="0.25">
      <c r="M1238" s="111"/>
    </row>
    <row r="1239" spans="13:13" x14ac:dyDescent="0.25">
      <c r="M1239" s="111"/>
    </row>
    <row r="1240" spans="13:13" x14ac:dyDescent="0.25">
      <c r="M1240" s="111"/>
    </row>
    <row r="1241" spans="13:13" x14ac:dyDescent="0.25">
      <c r="M1241" s="111"/>
    </row>
    <row r="1242" spans="13:13" x14ac:dyDescent="0.25">
      <c r="M1242" s="111"/>
    </row>
    <row r="1243" spans="13:13" x14ac:dyDescent="0.25">
      <c r="M1243" s="111"/>
    </row>
    <row r="1244" spans="13:13" x14ac:dyDescent="0.25">
      <c r="M1244" s="111"/>
    </row>
    <row r="1245" spans="13:13" x14ac:dyDescent="0.25">
      <c r="M1245" s="111"/>
    </row>
    <row r="1246" spans="13:13" x14ac:dyDescent="0.25">
      <c r="M1246" s="111"/>
    </row>
    <row r="1247" spans="13:13" x14ac:dyDescent="0.25">
      <c r="M1247" s="111"/>
    </row>
    <row r="1248" spans="13:13" x14ac:dyDescent="0.25">
      <c r="M1248" s="111"/>
    </row>
    <row r="1249" spans="13:13" x14ac:dyDescent="0.25">
      <c r="M1249" s="111"/>
    </row>
    <row r="1250" spans="13:13" x14ac:dyDescent="0.25">
      <c r="M1250" s="111"/>
    </row>
    <row r="1251" spans="13:13" x14ac:dyDescent="0.25">
      <c r="M1251" s="111"/>
    </row>
    <row r="1252" spans="13:13" x14ac:dyDescent="0.25">
      <c r="M1252" s="111"/>
    </row>
    <row r="1253" spans="13:13" x14ac:dyDescent="0.25">
      <c r="M1253" s="111"/>
    </row>
    <row r="1254" spans="13:13" x14ac:dyDescent="0.25">
      <c r="M1254" s="111"/>
    </row>
    <row r="1255" spans="13:13" x14ac:dyDescent="0.25">
      <c r="M1255" s="111"/>
    </row>
    <row r="1256" spans="13:13" x14ac:dyDescent="0.25">
      <c r="M1256" s="111"/>
    </row>
    <row r="1257" spans="13:13" x14ac:dyDescent="0.25">
      <c r="M1257" s="111"/>
    </row>
    <row r="1258" spans="13:13" x14ac:dyDescent="0.25">
      <c r="M1258" s="111"/>
    </row>
    <row r="1259" spans="13:13" x14ac:dyDescent="0.25">
      <c r="M1259" s="111"/>
    </row>
    <row r="1260" spans="13:13" x14ac:dyDescent="0.25">
      <c r="M1260" s="111"/>
    </row>
    <row r="1261" spans="13:13" x14ac:dyDescent="0.25">
      <c r="M1261" s="111"/>
    </row>
    <row r="1262" spans="13:13" x14ac:dyDescent="0.25">
      <c r="M1262" s="111"/>
    </row>
    <row r="1263" spans="13:13" x14ac:dyDescent="0.25">
      <c r="M1263" s="111"/>
    </row>
    <row r="1264" spans="13:13" x14ac:dyDescent="0.25">
      <c r="M1264" s="111"/>
    </row>
    <row r="1265" spans="13:13" x14ac:dyDescent="0.25">
      <c r="M1265" s="111"/>
    </row>
    <row r="1266" spans="13:13" x14ac:dyDescent="0.25">
      <c r="M1266" s="111"/>
    </row>
    <row r="1267" spans="13:13" x14ac:dyDescent="0.25">
      <c r="M1267" s="111"/>
    </row>
    <row r="1268" spans="13:13" x14ac:dyDescent="0.25">
      <c r="M1268" s="111"/>
    </row>
    <row r="1269" spans="13:13" x14ac:dyDescent="0.25">
      <c r="M1269" s="111"/>
    </row>
    <row r="1270" spans="13:13" x14ac:dyDescent="0.25">
      <c r="M1270" s="111"/>
    </row>
    <row r="1271" spans="13:13" x14ac:dyDescent="0.25">
      <c r="M1271" s="111"/>
    </row>
    <row r="1272" spans="13:13" x14ac:dyDescent="0.25">
      <c r="M1272" s="111"/>
    </row>
    <row r="1273" spans="13:13" x14ac:dyDescent="0.25">
      <c r="M1273" s="111"/>
    </row>
    <row r="1274" spans="13:13" x14ac:dyDescent="0.25">
      <c r="M1274" s="111"/>
    </row>
    <row r="1275" spans="13:13" x14ac:dyDescent="0.25">
      <c r="M1275" s="111"/>
    </row>
    <row r="1276" spans="13:13" x14ac:dyDescent="0.25">
      <c r="M1276" s="111"/>
    </row>
    <row r="1277" spans="13:13" x14ac:dyDescent="0.25">
      <c r="M1277" s="111"/>
    </row>
    <row r="1278" spans="13:13" x14ac:dyDescent="0.25">
      <c r="M1278" s="111"/>
    </row>
    <row r="1279" spans="13:13" x14ac:dyDescent="0.25">
      <c r="M1279" s="111"/>
    </row>
    <row r="1280" spans="13:13" x14ac:dyDescent="0.25">
      <c r="M1280" s="111"/>
    </row>
    <row r="1281" spans="13:13" x14ac:dyDescent="0.25">
      <c r="M1281" s="111"/>
    </row>
    <row r="1282" spans="13:13" x14ac:dyDescent="0.25">
      <c r="M1282" s="111"/>
    </row>
    <row r="1283" spans="13:13" x14ac:dyDescent="0.25">
      <c r="M1283" s="111"/>
    </row>
    <row r="1284" spans="13:13" x14ac:dyDescent="0.25">
      <c r="M1284" s="111"/>
    </row>
    <row r="1285" spans="13:13" x14ac:dyDescent="0.25">
      <c r="M1285" s="111"/>
    </row>
    <row r="1286" spans="13:13" x14ac:dyDescent="0.25">
      <c r="M1286" s="111"/>
    </row>
    <row r="1287" spans="13:13" x14ac:dyDescent="0.25">
      <c r="M1287" s="111"/>
    </row>
    <row r="1288" spans="13:13" x14ac:dyDescent="0.25">
      <c r="M1288" s="111"/>
    </row>
    <row r="1289" spans="13:13" x14ac:dyDescent="0.25">
      <c r="M1289" s="111"/>
    </row>
    <row r="1290" spans="13:13" x14ac:dyDescent="0.25">
      <c r="M1290" s="111"/>
    </row>
    <row r="1291" spans="13:13" x14ac:dyDescent="0.25">
      <c r="M1291" s="111"/>
    </row>
    <row r="1292" spans="13:13" x14ac:dyDescent="0.25">
      <c r="M1292" s="111"/>
    </row>
    <row r="1293" spans="13:13" x14ac:dyDescent="0.25">
      <c r="M1293" s="111"/>
    </row>
    <row r="1294" spans="13:13" x14ac:dyDescent="0.25">
      <c r="M1294" s="111"/>
    </row>
    <row r="1295" spans="13:13" x14ac:dyDescent="0.25">
      <c r="M1295" s="111"/>
    </row>
    <row r="1296" spans="13:13" x14ac:dyDescent="0.25">
      <c r="M1296" s="111"/>
    </row>
    <row r="1297" spans="13:13" x14ac:dyDescent="0.25">
      <c r="M1297" s="111"/>
    </row>
    <row r="1298" spans="13:13" x14ac:dyDescent="0.25">
      <c r="M1298" s="111"/>
    </row>
    <row r="1299" spans="13:13" x14ac:dyDescent="0.25">
      <c r="M1299" s="111"/>
    </row>
    <row r="1300" spans="13:13" x14ac:dyDescent="0.25">
      <c r="M1300" s="111"/>
    </row>
    <row r="1301" spans="13:13" x14ac:dyDescent="0.25">
      <c r="M1301" s="111"/>
    </row>
    <row r="1302" spans="13:13" x14ac:dyDescent="0.25">
      <c r="M1302" s="111"/>
    </row>
    <row r="1303" spans="13:13" x14ac:dyDescent="0.25">
      <c r="M1303" s="111"/>
    </row>
    <row r="1304" spans="13:13" x14ac:dyDescent="0.25">
      <c r="M1304" s="111"/>
    </row>
    <row r="1305" spans="13:13" x14ac:dyDescent="0.25">
      <c r="M1305" s="111"/>
    </row>
    <row r="1306" spans="13:13" x14ac:dyDescent="0.25">
      <c r="M1306" s="111"/>
    </row>
    <row r="1307" spans="13:13" x14ac:dyDescent="0.25">
      <c r="M1307" s="111"/>
    </row>
    <row r="1308" spans="13:13" x14ac:dyDescent="0.25">
      <c r="M1308" s="111"/>
    </row>
    <row r="1309" spans="13:13" x14ac:dyDescent="0.25">
      <c r="M1309" s="111"/>
    </row>
    <row r="1310" spans="13:13" x14ac:dyDescent="0.25">
      <c r="M1310" s="111"/>
    </row>
    <row r="1311" spans="13:13" x14ac:dyDescent="0.25">
      <c r="M1311" s="111"/>
    </row>
    <row r="1312" spans="13:13" x14ac:dyDescent="0.25">
      <c r="M1312" s="111"/>
    </row>
    <row r="1313" spans="13:13" x14ac:dyDescent="0.25">
      <c r="M1313" s="111"/>
    </row>
    <row r="1314" spans="13:13" x14ac:dyDescent="0.25">
      <c r="M1314" s="111"/>
    </row>
    <row r="1315" spans="13:13" x14ac:dyDescent="0.25">
      <c r="M1315" s="111"/>
    </row>
    <row r="1316" spans="13:13" x14ac:dyDescent="0.25">
      <c r="M1316" s="111"/>
    </row>
    <row r="1317" spans="13:13" x14ac:dyDescent="0.25">
      <c r="M1317" s="111"/>
    </row>
    <row r="1318" spans="13:13" x14ac:dyDescent="0.25">
      <c r="M1318" s="111"/>
    </row>
    <row r="1319" spans="13:13" x14ac:dyDescent="0.25">
      <c r="M1319" s="111"/>
    </row>
    <row r="1320" spans="13:13" x14ac:dyDescent="0.25">
      <c r="M1320" s="111"/>
    </row>
    <row r="1321" spans="13:13" x14ac:dyDescent="0.25">
      <c r="M1321" s="111"/>
    </row>
    <row r="1322" spans="13:13" x14ac:dyDescent="0.25">
      <c r="M1322" s="111"/>
    </row>
    <row r="1323" spans="13:13" x14ac:dyDescent="0.25">
      <c r="M1323" s="111"/>
    </row>
    <row r="1324" spans="13:13" x14ac:dyDescent="0.25">
      <c r="M1324" s="111"/>
    </row>
    <row r="1325" spans="13:13" x14ac:dyDescent="0.25">
      <c r="M1325" s="111"/>
    </row>
    <row r="1326" spans="13:13" x14ac:dyDescent="0.25">
      <c r="M1326" s="111"/>
    </row>
    <row r="1327" spans="13:13" x14ac:dyDescent="0.25">
      <c r="M1327" s="111"/>
    </row>
    <row r="1328" spans="13:13" x14ac:dyDescent="0.25">
      <c r="M1328" s="111"/>
    </row>
    <row r="1329" spans="13:13" x14ac:dyDescent="0.25">
      <c r="M1329" s="111"/>
    </row>
    <row r="1330" spans="13:13" x14ac:dyDescent="0.25">
      <c r="M1330" s="111"/>
    </row>
    <row r="1331" spans="13:13" x14ac:dyDescent="0.25">
      <c r="M1331" s="111"/>
    </row>
    <row r="1332" spans="13:13" x14ac:dyDescent="0.25">
      <c r="M1332" s="111"/>
    </row>
    <row r="1333" spans="13:13" x14ac:dyDescent="0.25">
      <c r="M1333" s="111"/>
    </row>
    <row r="1334" spans="13:13" x14ac:dyDescent="0.25">
      <c r="M1334" s="111"/>
    </row>
    <row r="1335" spans="13:13" x14ac:dyDescent="0.25">
      <c r="M1335" s="111"/>
    </row>
    <row r="1336" spans="13:13" x14ac:dyDescent="0.25">
      <c r="M1336" s="111"/>
    </row>
    <row r="1337" spans="13:13" x14ac:dyDescent="0.25">
      <c r="M1337" s="111"/>
    </row>
    <row r="1338" spans="13:13" x14ac:dyDescent="0.25">
      <c r="M1338" s="111"/>
    </row>
    <row r="1339" spans="13:13" x14ac:dyDescent="0.25">
      <c r="M1339" s="111"/>
    </row>
    <row r="1340" spans="13:13" x14ac:dyDescent="0.25">
      <c r="M1340" s="111"/>
    </row>
    <row r="1341" spans="13:13" x14ac:dyDescent="0.25">
      <c r="M1341" s="111"/>
    </row>
    <row r="1342" spans="13:13" x14ac:dyDescent="0.25">
      <c r="M1342" s="111"/>
    </row>
    <row r="1343" spans="13:13" x14ac:dyDescent="0.25">
      <c r="M1343" s="111"/>
    </row>
    <row r="1344" spans="13:13" x14ac:dyDescent="0.25">
      <c r="M1344" s="111"/>
    </row>
    <row r="1345" spans="13:13" x14ac:dyDescent="0.25">
      <c r="M1345" s="111"/>
    </row>
    <row r="1346" spans="13:13" x14ac:dyDescent="0.25">
      <c r="M1346" s="111"/>
    </row>
    <row r="1347" spans="13:13" x14ac:dyDescent="0.25">
      <c r="M1347" s="111"/>
    </row>
    <row r="1348" spans="13:13" x14ac:dyDescent="0.25">
      <c r="M1348" s="111"/>
    </row>
    <row r="1349" spans="13:13" x14ac:dyDescent="0.25">
      <c r="M1349" s="111"/>
    </row>
    <row r="1350" spans="13:13" x14ac:dyDescent="0.25">
      <c r="M1350" s="111"/>
    </row>
    <row r="1351" spans="13:13" x14ac:dyDescent="0.25">
      <c r="M1351" s="111"/>
    </row>
    <row r="1352" spans="13:13" x14ac:dyDescent="0.25">
      <c r="M1352" s="111"/>
    </row>
    <row r="1353" spans="13:13" x14ac:dyDescent="0.25">
      <c r="M1353" s="111"/>
    </row>
    <row r="1354" spans="13:13" x14ac:dyDescent="0.25">
      <c r="M1354" s="111"/>
    </row>
    <row r="1355" spans="13:13" x14ac:dyDescent="0.25">
      <c r="M1355" s="111"/>
    </row>
    <row r="1356" spans="13:13" x14ac:dyDescent="0.25">
      <c r="M1356" s="111"/>
    </row>
    <row r="1357" spans="13:13" x14ac:dyDescent="0.25">
      <c r="M1357" s="111"/>
    </row>
    <row r="1358" spans="13:13" x14ac:dyDescent="0.25">
      <c r="M1358" s="111"/>
    </row>
    <row r="1359" spans="13:13" x14ac:dyDescent="0.25">
      <c r="M1359" s="111"/>
    </row>
    <row r="1360" spans="13:13" x14ac:dyDescent="0.25">
      <c r="M1360" s="111"/>
    </row>
    <row r="1361" spans="13:13" x14ac:dyDescent="0.25">
      <c r="M1361" s="111"/>
    </row>
    <row r="1362" spans="13:13" x14ac:dyDescent="0.25">
      <c r="M1362" s="111"/>
    </row>
    <row r="1363" spans="13:13" x14ac:dyDescent="0.25">
      <c r="M1363" s="111"/>
    </row>
    <row r="1364" spans="13:13" x14ac:dyDescent="0.25">
      <c r="M1364" s="111"/>
    </row>
    <row r="1365" spans="13:13" x14ac:dyDescent="0.25">
      <c r="M1365" s="111"/>
    </row>
    <row r="1366" spans="13:13" x14ac:dyDescent="0.25">
      <c r="M1366" s="111"/>
    </row>
    <row r="1367" spans="13:13" x14ac:dyDescent="0.25">
      <c r="M1367" s="111"/>
    </row>
    <row r="1368" spans="13:13" x14ac:dyDescent="0.25">
      <c r="M1368" s="111"/>
    </row>
    <row r="1369" spans="13:13" x14ac:dyDescent="0.25">
      <c r="M1369" s="111"/>
    </row>
    <row r="1370" spans="13:13" x14ac:dyDescent="0.25">
      <c r="M1370" s="111"/>
    </row>
    <row r="1371" spans="13:13" x14ac:dyDescent="0.25">
      <c r="M1371" s="111"/>
    </row>
    <row r="1372" spans="13:13" x14ac:dyDescent="0.25">
      <c r="M1372" s="111"/>
    </row>
    <row r="1373" spans="13:13" x14ac:dyDescent="0.25">
      <c r="M1373" s="111"/>
    </row>
    <row r="1374" spans="13:13" x14ac:dyDescent="0.25">
      <c r="M1374" s="111"/>
    </row>
    <row r="1375" spans="13:13" x14ac:dyDescent="0.25">
      <c r="M1375" s="111"/>
    </row>
    <row r="1376" spans="13:13" x14ac:dyDescent="0.25">
      <c r="M1376" s="111"/>
    </row>
    <row r="1377" spans="13:13" x14ac:dyDescent="0.25">
      <c r="M1377" s="111"/>
    </row>
    <row r="1378" spans="13:13" x14ac:dyDescent="0.25">
      <c r="M1378" s="111"/>
    </row>
    <row r="1379" spans="13:13" x14ac:dyDescent="0.25">
      <c r="M1379" s="111"/>
    </row>
    <row r="1380" spans="13:13" x14ac:dyDescent="0.25">
      <c r="M1380" s="111"/>
    </row>
    <row r="1381" spans="13:13" x14ac:dyDescent="0.25">
      <c r="M1381" s="111"/>
    </row>
    <row r="1382" spans="13:13" x14ac:dyDescent="0.25">
      <c r="M1382" s="111"/>
    </row>
    <row r="1383" spans="13:13" x14ac:dyDescent="0.25">
      <c r="M1383" s="111"/>
    </row>
    <row r="1384" spans="13:13" x14ac:dyDescent="0.25">
      <c r="M1384" s="111"/>
    </row>
    <row r="1385" spans="13:13" x14ac:dyDescent="0.25">
      <c r="M1385" s="111"/>
    </row>
    <row r="1386" spans="13:13" x14ac:dyDescent="0.25">
      <c r="M1386" s="111"/>
    </row>
    <row r="1387" spans="13:13" x14ac:dyDescent="0.25">
      <c r="M1387" s="111"/>
    </row>
    <row r="1388" spans="13:13" x14ac:dyDescent="0.25">
      <c r="M1388" s="111"/>
    </row>
    <row r="1389" spans="13:13" x14ac:dyDescent="0.25">
      <c r="M1389" s="111"/>
    </row>
    <row r="1390" spans="13:13" x14ac:dyDescent="0.25">
      <c r="M1390" s="111"/>
    </row>
    <row r="1391" spans="13:13" x14ac:dyDescent="0.25">
      <c r="M1391" s="111"/>
    </row>
    <row r="1392" spans="13:13" x14ac:dyDescent="0.25">
      <c r="M1392" s="111"/>
    </row>
    <row r="1393" spans="13:13" x14ac:dyDescent="0.25">
      <c r="M1393" s="111"/>
    </row>
    <row r="1394" spans="13:13" x14ac:dyDescent="0.25">
      <c r="M1394" s="111"/>
    </row>
    <row r="1395" spans="13:13" x14ac:dyDescent="0.25">
      <c r="M1395" s="111"/>
    </row>
    <row r="1396" spans="13:13" x14ac:dyDescent="0.25">
      <c r="M1396" s="111"/>
    </row>
    <row r="1397" spans="13:13" x14ac:dyDescent="0.25">
      <c r="M1397" s="111"/>
    </row>
    <row r="1398" spans="13:13" x14ac:dyDescent="0.25">
      <c r="M1398" s="111"/>
    </row>
    <row r="1399" spans="13:13" x14ac:dyDescent="0.25">
      <c r="M1399" s="111"/>
    </row>
    <row r="1400" spans="13:13" x14ac:dyDescent="0.25">
      <c r="M1400" s="111"/>
    </row>
    <row r="1401" spans="13:13" x14ac:dyDescent="0.25">
      <c r="M1401" s="111"/>
    </row>
    <row r="1402" spans="13:13" x14ac:dyDescent="0.25">
      <c r="M1402" s="111"/>
    </row>
    <row r="1403" spans="13:13" x14ac:dyDescent="0.25">
      <c r="M1403" s="111"/>
    </row>
    <row r="1404" spans="13:13" x14ac:dyDescent="0.25">
      <c r="M1404" s="111"/>
    </row>
    <row r="1405" spans="13:13" x14ac:dyDescent="0.25">
      <c r="M1405" s="111"/>
    </row>
    <row r="1406" spans="13:13" x14ac:dyDescent="0.25">
      <c r="M1406" s="111"/>
    </row>
    <row r="1407" spans="13:13" x14ac:dyDescent="0.25">
      <c r="M1407" s="111"/>
    </row>
    <row r="1408" spans="13:13" x14ac:dyDescent="0.25">
      <c r="M1408" s="111"/>
    </row>
    <row r="1409" spans="13:13" x14ac:dyDescent="0.25">
      <c r="M1409" s="111"/>
    </row>
    <row r="1410" spans="13:13" x14ac:dyDescent="0.25">
      <c r="M1410" s="111"/>
    </row>
    <row r="1411" spans="13:13" x14ac:dyDescent="0.25">
      <c r="M1411" s="111"/>
    </row>
    <row r="1412" spans="13:13" x14ac:dyDescent="0.25">
      <c r="M1412" s="111"/>
    </row>
    <row r="1413" spans="13:13" x14ac:dyDescent="0.25">
      <c r="M1413" s="111"/>
    </row>
    <row r="1414" spans="13:13" x14ac:dyDescent="0.25">
      <c r="M1414" s="111"/>
    </row>
    <row r="1415" spans="13:13" x14ac:dyDescent="0.25">
      <c r="M1415" s="111"/>
    </row>
    <row r="1416" spans="13:13" x14ac:dyDescent="0.25">
      <c r="M1416" s="111"/>
    </row>
    <row r="1417" spans="13:13" x14ac:dyDescent="0.25">
      <c r="M1417" s="111"/>
    </row>
    <row r="1418" spans="13:13" x14ac:dyDescent="0.25">
      <c r="M1418" s="111"/>
    </row>
    <row r="1419" spans="13:13" x14ac:dyDescent="0.25">
      <c r="M1419" s="111"/>
    </row>
    <row r="1420" spans="13:13" x14ac:dyDescent="0.25">
      <c r="M1420" s="111"/>
    </row>
    <row r="1421" spans="13:13" x14ac:dyDescent="0.25">
      <c r="M1421" s="111"/>
    </row>
    <row r="1422" spans="13:13" x14ac:dyDescent="0.25">
      <c r="M1422" s="111"/>
    </row>
    <row r="1423" spans="13:13" x14ac:dyDescent="0.25">
      <c r="M1423" s="111"/>
    </row>
    <row r="1424" spans="13:13" x14ac:dyDescent="0.25">
      <c r="M1424" s="111"/>
    </row>
    <row r="1425" spans="13:13" x14ac:dyDescent="0.25">
      <c r="M1425" s="111"/>
    </row>
    <row r="1426" spans="13:13" x14ac:dyDescent="0.25">
      <c r="M1426" s="111"/>
    </row>
    <row r="1427" spans="13:13" x14ac:dyDescent="0.25">
      <c r="M1427" s="111"/>
    </row>
    <row r="1428" spans="13:13" x14ac:dyDescent="0.25">
      <c r="M1428" s="111"/>
    </row>
    <row r="1429" spans="13:13" x14ac:dyDescent="0.25">
      <c r="M1429" s="111"/>
    </row>
    <row r="1430" spans="13:13" x14ac:dyDescent="0.25">
      <c r="M1430" s="111"/>
    </row>
    <row r="1431" spans="13:13" x14ac:dyDescent="0.25">
      <c r="M1431" s="111"/>
    </row>
    <row r="1432" spans="13:13" x14ac:dyDescent="0.25">
      <c r="M1432" s="111"/>
    </row>
    <row r="1433" spans="13:13" x14ac:dyDescent="0.25">
      <c r="M1433" s="111"/>
    </row>
    <row r="1434" spans="13:13" x14ac:dyDescent="0.25">
      <c r="M1434" s="111"/>
    </row>
    <row r="1435" spans="13:13" x14ac:dyDescent="0.25">
      <c r="M1435" s="111"/>
    </row>
    <row r="1436" spans="13:13" x14ac:dyDescent="0.25">
      <c r="M1436" s="111"/>
    </row>
    <row r="1437" spans="13:13" x14ac:dyDescent="0.25">
      <c r="M1437" s="111"/>
    </row>
    <row r="1438" spans="13:13" x14ac:dyDescent="0.25">
      <c r="M1438" s="111"/>
    </row>
    <row r="1439" spans="13:13" x14ac:dyDescent="0.25">
      <c r="M1439" s="111"/>
    </row>
    <row r="1440" spans="13:13" x14ac:dyDescent="0.25">
      <c r="M1440" s="111"/>
    </row>
    <row r="1441" spans="13:13" x14ac:dyDescent="0.25">
      <c r="M1441" s="111"/>
    </row>
    <row r="1442" spans="13:13" x14ac:dyDescent="0.25">
      <c r="M1442" s="111"/>
    </row>
    <row r="1443" spans="13:13" x14ac:dyDescent="0.25">
      <c r="M1443" s="111"/>
    </row>
    <row r="1444" spans="13:13" x14ac:dyDescent="0.25">
      <c r="M1444" s="111"/>
    </row>
    <row r="1445" spans="13:13" x14ac:dyDescent="0.25">
      <c r="M1445" s="111"/>
    </row>
    <row r="1446" spans="13:13" x14ac:dyDescent="0.25">
      <c r="M1446" s="111"/>
    </row>
    <row r="1447" spans="13:13" x14ac:dyDescent="0.25">
      <c r="M1447" s="111"/>
    </row>
    <row r="1448" spans="13:13" x14ac:dyDescent="0.25">
      <c r="M1448" s="111"/>
    </row>
    <row r="1449" spans="13:13" x14ac:dyDescent="0.25">
      <c r="M1449" s="111"/>
    </row>
    <row r="1450" spans="13:13" x14ac:dyDescent="0.25">
      <c r="M1450" s="111"/>
    </row>
    <row r="1451" spans="13:13" x14ac:dyDescent="0.25">
      <c r="M1451" s="111"/>
    </row>
    <row r="1452" spans="13:13" x14ac:dyDescent="0.25">
      <c r="M1452" s="111"/>
    </row>
    <row r="1453" spans="13:13" x14ac:dyDescent="0.25">
      <c r="M1453" s="111"/>
    </row>
    <row r="1454" spans="13:13" x14ac:dyDescent="0.25">
      <c r="M1454" s="111"/>
    </row>
    <row r="1455" spans="13:13" x14ac:dyDescent="0.25">
      <c r="M1455" s="111"/>
    </row>
    <row r="1456" spans="13:13" x14ac:dyDescent="0.25">
      <c r="M1456" s="111"/>
    </row>
    <row r="1457" spans="13:13" x14ac:dyDescent="0.25">
      <c r="M1457" s="111"/>
    </row>
    <row r="1458" spans="13:13" x14ac:dyDescent="0.25">
      <c r="M1458" s="111"/>
    </row>
    <row r="1459" spans="13:13" x14ac:dyDescent="0.25">
      <c r="M1459" s="111"/>
    </row>
    <row r="1460" spans="13:13" x14ac:dyDescent="0.25">
      <c r="M1460" s="111"/>
    </row>
    <row r="1461" spans="13:13" x14ac:dyDescent="0.25">
      <c r="M1461" s="111"/>
    </row>
    <row r="1462" spans="13:13" x14ac:dyDescent="0.25">
      <c r="M1462" s="111"/>
    </row>
    <row r="1463" spans="13:13" x14ac:dyDescent="0.25">
      <c r="M1463" s="111"/>
    </row>
    <row r="1464" spans="13:13" x14ac:dyDescent="0.25">
      <c r="M1464" s="111"/>
    </row>
    <row r="1465" spans="13:13" x14ac:dyDescent="0.25">
      <c r="M1465" s="111"/>
    </row>
    <row r="1466" spans="13:13" x14ac:dyDescent="0.25">
      <c r="M1466" s="111"/>
    </row>
    <row r="1467" spans="13:13" x14ac:dyDescent="0.25">
      <c r="M1467" s="111"/>
    </row>
    <row r="1468" spans="13:13" x14ac:dyDescent="0.25">
      <c r="M1468" s="111"/>
    </row>
    <row r="1469" spans="13:13" x14ac:dyDescent="0.25">
      <c r="M1469" s="111"/>
    </row>
    <row r="1470" spans="13:13" x14ac:dyDescent="0.25">
      <c r="M1470" s="111"/>
    </row>
    <row r="1471" spans="13:13" x14ac:dyDescent="0.25">
      <c r="M1471" s="111"/>
    </row>
    <row r="1472" spans="13:13" x14ac:dyDescent="0.25">
      <c r="M1472" s="111"/>
    </row>
    <row r="1473" spans="13:13" x14ac:dyDescent="0.25">
      <c r="M1473" s="111"/>
    </row>
    <row r="1474" spans="13:13" x14ac:dyDescent="0.25">
      <c r="M1474" s="111"/>
    </row>
    <row r="1475" spans="13:13" x14ac:dyDescent="0.25">
      <c r="M1475" s="111"/>
    </row>
    <row r="1476" spans="13:13" x14ac:dyDescent="0.25">
      <c r="M1476" s="111"/>
    </row>
    <row r="1477" spans="13:13" x14ac:dyDescent="0.25">
      <c r="M1477" s="111"/>
    </row>
    <row r="1478" spans="13:13" x14ac:dyDescent="0.25">
      <c r="M1478" s="111"/>
    </row>
    <row r="1479" spans="13:13" x14ac:dyDescent="0.25">
      <c r="M1479" s="111"/>
    </row>
    <row r="1480" spans="13:13" x14ac:dyDescent="0.25">
      <c r="M1480" s="111"/>
    </row>
    <row r="1481" spans="13:13" x14ac:dyDescent="0.25">
      <c r="M1481" s="111"/>
    </row>
    <row r="1482" spans="13:13" x14ac:dyDescent="0.25">
      <c r="M1482" s="111"/>
    </row>
    <row r="1483" spans="13:13" x14ac:dyDescent="0.25">
      <c r="M1483" s="111"/>
    </row>
    <row r="1484" spans="13:13" x14ac:dyDescent="0.25">
      <c r="M1484" s="111"/>
    </row>
    <row r="1485" spans="13:13" x14ac:dyDescent="0.25">
      <c r="M1485" s="111"/>
    </row>
    <row r="1486" spans="13:13" x14ac:dyDescent="0.25">
      <c r="M1486" s="111"/>
    </row>
    <row r="1487" spans="13:13" x14ac:dyDescent="0.25">
      <c r="M1487" s="111"/>
    </row>
    <row r="1488" spans="13:13" x14ac:dyDescent="0.25">
      <c r="M1488" s="111"/>
    </row>
    <row r="1489" spans="13:13" x14ac:dyDescent="0.25">
      <c r="M1489" s="111"/>
    </row>
    <row r="1490" spans="13:13" x14ac:dyDescent="0.25">
      <c r="M1490" s="111"/>
    </row>
    <row r="1491" spans="13:13" x14ac:dyDescent="0.25">
      <c r="M1491" s="111"/>
    </row>
    <row r="1492" spans="13:13" x14ac:dyDescent="0.25">
      <c r="M1492" s="111"/>
    </row>
    <row r="1493" spans="13:13" x14ac:dyDescent="0.25">
      <c r="M1493" s="111"/>
    </row>
    <row r="1494" spans="13:13" x14ac:dyDescent="0.25">
      <c r="M1494" s="111"/>
    </row>
    <row r="1495" spans="13:13" x14ac:dyDescent="0.25">
      <c r="M1495" s="111"/>
    </row>
    <row r="1496" spans="13:13" x14ac:dyDescent="0.25">
      <c r="M1496" s="111"/>
    </row>
    <row r="1497" spans="13:13" x14ac:dyDescent="0.25">
      <c r="M1497" s="111"/>
    </row>
    <row r="1498" spans="13:13" x14ac:dyDescent="0.25">
      <c r="M1498" s="111"/>
    </row>
    <row r="1499" spans="13:13" x14ac:dyDescent="0.25">
      <c r="M1499" s="111"/>
    </row>
    <row r="1500" spans="13:13" x14ac:dyDescent="0.25">
      <c r="M1500" s="111"/>
    </row>
    <row r="1501" spans="13:13" x14ac:dyDescent="0.25">
      <c r="M1501" s="111"/>
    </row>
    <row r="1502" spans="13:13" x14ac:dyDescent="0.25">
      <c r="M1502" s="111"/>
    </row>
    <row r="1503" spans="13:13" x14ac:dyDescent="0.25">
      <c r="M1503" s="111"/>
    </row>
    <row r="1504" spans="13:13" x14ac:dyDescent="0.25">
      <c r="M1504" s="111"/>
    </row>
    <row r="1505" spans="13:13" x14ac:dyDescent="0.25">
      <c r="M1505" s="111"/>
    </row>
    <row r="1506" spans="13:13" x14ac:dyDescent="0.25">
      <c r="M1506" s="111"/>
    </row>
    <row r="1507" spans="13:13" x14ac:dyDescent="0.25">
      <c r="M1507" s="111"/>
    </row>
    <row r="1508" spans="13:13" x14ac:dyDescent="0.25">
      <c r="M1508" s="111"/>
    </row>
    <row r="1509" spans="13:13" x14ac:dyDescent="0.25">
      <c r="M1509" s="111"/>
    </row>
    <row r="1510" spans="13:13" x14ac:dyDescent="0.25">
      <c r="M1510" s="111"/>
    </row>
    <row r="1511" spans="13:13" x14ac:dyDescent="0.25">
      <c r="M1511" s="111"/>
    </row>
    <row r="1512" spans="13:13" x14ac:dyDescent="0.25">
      <c r="M1512" s="111"/>
    </row>
    <row r="1513" spans="13:13" x14ac:dyDescent="0.25">
      <c r="M1513" s="111"/>
    </row>
    <row r="1514" spans="13:13" x14ac:dyDescent="0.25">
      <c r="M1514" s="111"/>
    </row>
    <row r="1515" spans="13:13" x14ac:dyDescent="0.25">
      <c r="M1515" s="111"/>
    </row>
    <row r="1516" spans="13:13" x14ac:dyDescent="0.25">
      <c r="M1516" s="111"/>
    </row>
    <row r="1517" spans="13:13" x14ac:dyDescent="0.25">
      <c r="M1517" s="111"/>
    </row>
    <row r="1518" spans="13:13" x14ac:dyDescent="0.25">
      <c r="M1518" s="111"/>
    </row>
    <row r="1519" spans="13:13" x14ac:dyDescent="0.25">
      <c r="M1519" s="111"/>
    </row>
    <row r="1520" spans="13:13" x14ac:dyDescent="0.25">
      <c r="M1520" s="111"/>
    </row>
    <row r="1521" spans="13:13" x14ac:dyDescent="0.25">
      <c r="M1521" s="111"/>
    </row>
    <row r="1522" spans="13:13" x14ac:dyDescent="0.25">
      <c r="M1522" s="111"/>
    </row>
    <row r="1523" spans="13:13" x14ac:dyDescent="0.25">
      <c r="M1523" s="111"/>
    </row>
    <row r="1524" spans="13:13" x14ac:dyDescent="0.25">
      <c r="M1524" s="111"/>
    </row>
    <row r="1525" spans="13:13" x14ac:dyDescent="0.25">
      <c r="M1525" s="111"/>
    </row>
    <row r="1526" spans="13:13" x14ac:dyDescent="0.25">
      <c r="M1526" s="111"/>
    </row>
    <row r="1527" spans="13:13" x14ac:dyDescent="0.25">
      <c r="M1527" s="111"/>
    </row>
    <row r="1528" spans="13:13" x14ac:dyDescent="0.25">
      <c r="M1528" s="111"/>
    </row>
    <row r="1529" spans="13:13" x14ac:dyDescent="0.25">
      <c r="M1529" s="111"/>
    </row>
    <row r="1530" spans="13:13" x14ac:dyDescent="0.25">
      <c r="M1530" s="111"/>
    </row>
    <row r="1531" spans="13:13" x14ac:dyDescent="0.25">
      <c r="M1531" s="111"/>
    </row>
    <row r="1532" spans="13:13" x14ac:dyDescent="0.25">
      <c r="M1532" s="111"/>
    </row>
    <row r="1533" spans="13:13" x14ac:dyDescent="0.25">
      <c r="M1533" s="111"/>
    </row>
    <row r="1534" spans="13:13" x14ac:dyDescent="0.25">
      <c r="M1534" s="111"/>
    </row>
    <row r="1535" spans="13:13" x14ac:dyDescent="0.25">
      <c r="M1535" s="111"/>
    </row>
    <row r="1536" spans="13:13" x14ac:dyDescent="0.25">
      <c r="M1536" s="111"/>
    </row>
    <row r="1537" spans="13:13" x14ac:dyDescent="0.25">
      <c r="M1537" s="111"/>
    </row>
    <row r="1538" spans="13:13" x14ac:dyDescent="0.25">
      <c r="M1538" s="111"/>
    </row>
    <row r="1539" spans="13:13" x14ac:dyDescent="0.25">
      <c r="M1539" s="111"/>
    </row>
    <row r="1540" spans="13:13" x14ac:dyDescent="0.25">
      <c r="M1540" s="111"/>
    </row>
    <row r="1541" spans="13:13" x14ac:dyDescent="0.25">
      <c r="M1541" s="111"/>
    </row>
    <row r="1542" spans="13:13" x14ac:dyDescent="0.25">
      <c r="M1542" s="111"/>
    </row>
    <row r="1543" spans="13:13" x14ac:dyDescent="0.25">
      <c r="M1543" s="111"/>
    </row>
    <row r="1544" spans="13:13" x14ac:dyDescent="0.25">
      <c r="M1544" s="111"/>
    </row>
    <row r="1545" spans="13:13" x14ac:dyDescent="0.25">
      <c r="M1545" s="111"/>
    </row>
    <row r="1546" spans="13:13" x14ac:dyDescent="0.25">
      <c r="M1546" s="111"/>
    </row>
    <row r="1547" spans="13:13" x14ac:dyDescent="0.25">
      <c r="M1547" s="111"/>
    </row>
    <row r="1548" spans="13:13" x14ac:dyDescent="0.25">
      <c r="M1548" s="111"/>
    </row>
    <row r="1549" spans="13:13" x14ac:dyDescent="0.25">
      <c r="M1549" s="111"/>
    </row>
    <row r="1550" spans="13:13" x14ac:dyDescent="0.25">
      <c r="M1550" s="111"/>
    </row>
    <row r="1551" spans="13:13" x14ac:dyDescent="0.25">
      <c r="M1551" s="111"/>
    </row>
    <row r="1552" spans="13:13" x14ac:dyDescent="0.25">
      <c r="M1552" s="111"/>
    </row>
    <row r="1553" spans="13:13" x14ac:dyDescent="0.25">
      <c r="M1553" s="111"/>
    </row>
    <row r="1554" spans="13:13" x14ac:dyDescent="0.25">
      <c r="M1554" s="111"/>
    </row>
    <row r="1555" spans="13:13" x14ac:dyDescent="0.25">
      <c r="M1555" s="111"/>
    </row>
    <row r="1556" spans="13:13" x14ac:dyDescent="0.25">
      <c r="M1556" s="111"/>
    </row>
    <row r="1557" spans="13:13" x14ac:dyDescent="0.25">
      <c r="M1557" s="111"/>
    </row>
    <row r="1558" spans="13:13" x14ac:dyDescent="0.25">
      <c r="M1558" s="111"/>
    </row>
    <row r="1559" spans="13:13" x14ac:dyDescent="0.25">
      <c r="M1559" s="111"/>
    </row>
    <row r="1560" spans="13:13" x14ac:dyDescent="0.25">
      <c r="M1560" s="111"/>
    </row>
    <row r="1561" spans="13:13" x14ac:dyDescent="0.25">
      <c r="M1561" s="111"/>
    </row>
    <row r="1562" spans="13:13" x14ac:dyDescent="0.25">
      <c r="M1562" s="111"/>
    </row>
    <row r="1563" spans="13:13" x14ac:dyDescent="0.25">
      <c r="M1563" s="111"/>
    </row>
    <row r="1564" spans="13:13" x14ac:dyDescent="0.25">
      <c r="M1564" s="111"/>
    </row>
    <row r="1565" spans="13:13" x14ac:dyDescent="0.25">
      <c r="M1565" s="111"/>
    </row>
    <row r="1566" spans="13:13" x14ac:dyDescent="0.25">
      <c r="M1566" s="111"/>
    </row>
    <row r="1567" spans="13:13" x14ac:dyDescent="0.25">
      <c r="M1567" s="111"/>
    </row>
    <row r="1568" spans="13:13" x14ac:dyDescent="0.25">
      <c r="M1568" s="111"/>
    </row>
    <row r="1569" spans="13:13" x14ac:dyDescent="0.25">
      <c r="M1569" s="111"/>
    </row>
    <row r="1570" spans="13:13" x14ac:dyDescent="0.25">
      <c r="M1570" s="111"/>
    </row>
    <row r="1571" spans="13:13" x14ac:dyDescent="0.25">
      <c r="M1571" s="111"/>
    </row>
    <row r="1572" spans="13:13" x14ac:dyDescent="0.25">
      <c r="M1572" s="111"/>
    </row>
    <row r="1573" spans="13:13" x14ac:dyDescent="0.25">
      <c r="M1573" s="111"/>
    </row>
    <row r="1574" spans="13:13" x14ac:dyDescent="0.25">
      <c r="M1574" s="111"/>
    </row>
    <row r="1575" spans="13:13" x14ac:dyDescent="0.25">
      <c r="M1575" s="111"/>
    </row>
    <row r="1576" spans="13:13" x14ac:dyDescent="0.25">
      <c r="M1576" s="111"/>
    </row>
    <row r="1577" spans="13:13" x14ac:dyDescent="0.25">
      <c r="M1577" s="111"/>
    </row>
    <row r="1578" spans="13:13" x14ac:dyDescent="0.25">
      <c r="M1578" s="111"/>
    </row>
    <row r="1579" spans="13:13" x14ac:dyDescent="0.25">
      <c r="M1579" s="111"/>
    </row>
    <row r="1580" spans="13:13" x14ac:dyDescent="0.25">
      <c r="M1580" s="111"/>
    </row>
    <row r="1581" spans="13:13" x14ac:dyDescent="0.25">
      <c r="M1581" s="111"/>
    </row>
    <row r="1582" spans="13:13" x14ac:dyDescent="0.25">
      <c r="M1582" s="111"/>
    </row>
    <row r="1583" spans="13:13" x14ac:dyDescent="0.25">
      <c r="M1583" s="111"/>
    </row>
    <row r="1584" spans="13:13" x14ac:dyDescent="0.25">
      <c r="M1584" s="111"/>
    </row>
    <row r="1585" spans="13:13" x14ac:dyDescent="0.25">
      <c r="M1585" s="111"/>
    </row>
    <row r="1586" spans="13:13" x14ac:dyDescent="0.25">
      <c r="M1586" s="111"/>
    </row>
    <row r="1587" spans="13:13" x14ac:dyDescent="0.25">
      <c r="M1587" s="111"/>
    </row>
    <row r="1588" spans="13:13" x14ac:dyDescent="0.25">
      <c r="M1588" s="111"/>
    </row>
    <row r="1589" spans="13:13" x14ac:dyDescent="0.25">
      <c r="M1589" s="111"/>
    </row>
    <row r="1590" spans="13:13" x14ac:dyDescent="0.25">
      <c r="M1590" s="111"/>
    </row>
    <row r="1591" spans="13:13" x14ac:dyDescent="0.25">
      <c r="M1591" s="111"/>
    </row>
    <row r="1592" spans="13:13" x14ac:dyDescent="0.25">
      <c r="M1592" s="111"/>
    </row>
    <row r="1593" spans="13:13" x14ac:dyDescent="0.25">
      <c r="M1593" s="111"/>
    </row>
    <row r="1594" spans="13:13" x14ac:dyDescent="0.25">
      <c r="M1594" s="111"/>
    </row>
    <row r="1595" spans="13:13" x14ac:dyDescent="0.25">
      <c r="M1595" s="111"/>
    </row>
    <row r="1596" spans="13:13" x14ac:dyDescent="0.25">
      <c r="M1596" s="111"/>
    </row>
    <row r="1597" spans="13:13" x14ac:dyDescent="0.25">
      <c r="M1597" s="111"/>
    </row>
    <row r="1598" spans="13:13" x14ac:dyDescent="0.25">
      <c r="M1598" s="111"/>
    </row>
    <row r="1599" spans="13:13" x14ac:dyDescent="0.25">
      <c r="M1599" s="111"/>
    </row>
    <row r="1600" spans="13:13" x14ac:dyDescent="0.25">
      <c r="M1600" s="111"/>
    </row>
    <row r="1601" spans="13:13" x14ac:dyDescent="0.25">
      <c r="M1601" s="111"/>
    </row>
    <row r="1602" spans="13:13" x14ac:dyDescent="0.25">
      <c r="M1602" s="111"/>
    </row>
    <row r="1603" spans="13:13" x14ac:dyDescent="0.25">
      <c r="M1603" s="111"/>
    </row>
    <row r="1604" spans="13:13" x14ac:dyDescent="0.25">
      <c r="M1604" s="111"/>
    </row>
    <row r="1605" spans="13:13" x14ac:dyDescent="0.25">
      <c r="M1605" s="111"/>
    </row>
    <row r="1606" spans="13:13" x14ac:dyDescent="0.25">
      <c r="M1606" s="111"/>
    </row>
    <row r="1607" spans="13:13" x14ac:dyDescent="0.25">
      <c r="M1607" s="111"/>
    </row>
    <row r="1608" spans="13:13" x14ac:dyDescent="0.25">
      <c r="M1608" s="111"/>
    </row>
    <row r="1609" spans="13:13" x14ac:dyDescent="0.25">
      <c r="M1609" s="111"/>
    </row>
    <row r="1610" spans="13:13" x14ac:dyDescent="0.25">
      <c r="M1610" s="111"/>
    </row>
    <row r="1611" spans="13:13" x14ac:dyDescent="0.25">
      <c r="M1611" s="111"/>
    </row>
    <row r="1612" spans="13:13" x14ac:dyDescent="0.25">
      <c r="M1612" s="111"/>
    </row>
    <row r="1613" spans="13:13" x14ac:dyDescent="0.25">
      <c r="M1613" s="111"/>
    </row>
    <row r="1614" spans="13:13" x14ac:dyDescent="0.25">
      <c r="M1614" s="111"/>
    </row>
    <row r="1615" spans="13:13" x14ac:dyDescent="0.25">
      <c r="M1615" s="111"/>
    </row>
    <row r="1616" spans="13:13" x14ac:dyDescent="0.25">
      <c r="M1616" s="111"/>
    </row>
    <row r="1617" spans="13:13" x14ac:dyDescent="0.25">
      <c r="M1617" s="111"/>
    </row>
    <row r="1618" spans="13:13" x14ac:dyDescent="0.25">
      <c r="M1618" s="111"/>
    </row>
    <row r="1619" spans="13:13" x14ac:dyDescent="0.25">
      <c r="M1619" s="111"/>
    </row>
    <row r="1620" spans="13:13" x14ac:dyDescent="0.25">
      <c r="M1620" s="111"/>
    </row>
    <row r="1621" spans="13:13" x14ac:dyDescent="0.25">
      <c r="M1621" s="111"/>
    </row>
    <row r="1622" spans="13:13" x14ac:dyDescent="0.25">
      <c r="M1622" s="111"/>
    </row>
    <row r="1623" spans="13:13" x14ac:dyDescent="0.25">
      <c r="M1623" s="111"/>
    </row>
    <row r="1624" spans="13:13" x14ac:dyDescent="0.25">
      <c r="M1624" s="111"/>
    </row>
    <row r="1625" spans="13:13" x14ac:dyDescent="0.25">
      <c r="M1625" s="111"/>
    </row>
    <row r="1626" spans="13:13" x14ac:dyDescent="0.25">
      <c r="M1626" s="111"/>
    </row>
    <row r="1627" spans="13:13" x14ac:dyDescent="0.25">
      <c r="M1627" s="111"/>
    </row>
    <row r="1628" spans="13:13" x14ac:dyDescent="0.25">
      <c r="M1628" s="111"/>
    </row>
    <row r="1629" spans="13:13" x14ac:dyDescent="0.25">
      <c r="M1629" s="111"/>
    </row>
    <row r="1630" spans="13:13" x14ac:dyDescent="0.25">
      <c r="M1630" s="111"/>
    </row>
    <row r="1631" spans="13:13" x14ac:dyDescent="0.25">
      <c r="M1631" s="111"/>
    </row>
    <row r="1632" spans="13:13" x14ac:dyDescent="0.25">
      <c r="M1632" s="111"/>
    </row>
    <row r="1633" spans="13:13" x14ac:dyDescent="0.25">
      <c r="M1633" s="111"/>
    </row>
    <row r="1634" spans="13:13" x14ac:dyDescent="0.25">
      <c r="M1634" s="111"/>
    </row>
    <row r="1635" spans="13:13" x14ac:dyDescent="0.25">
      <c r="M1635" s="111"/>
    </row>
    <row r="1636" spans="13:13" x14ac:dyDescent="0.25">
      <c r="M1636" s="111"/>
    </row>
    <row r="1637" spans="13:13" x14ac:dyDescent="0.25">
      <c r="M1637" s="111"/>
    </row>
    <row r="1638" spans="13:13" x14ac:dyDescent="0.25">
      <c r="M1638" s="111"/>
    </row>
    <row r="1639" spans="13:13" x14ac:dyDescent="0.25">
      <c r="M1639" s="111"/>
    </row>
    <row r="1640" spans="13:13" x14ac:dyDescent="0.25">
      <c r="M1640" s="111"/>
    </row>
    <row r="1641" spans="13:13" x14ac:dyDescent="0.25">
      <c r="M1641" s="111"/>
    </row>
    <row r="1642" spans="13:13" x14ac:dyDescent="0.25">
      <c r="M1642" s="111"/>
    </row>
    <row r="1643" spans="13:13" x14ac:dyDescent="0.25">
      <c r="M1643" s="111"/>
    </row>
    <row r="1644" spans="13:13" x14ac:dyDescent="0.25">
      <c r="M1644" s="111"/>
    </row>
    <row r="1645" spans="13:13" x14ac:dyDescent="0.25">
      <c r="M1645" s="111"/>
    </row>
    <row r="1646" spans="13:13" x14ac:dyDescent="0.25">
      <c r="M1646" s="111"/>
    </row>
    <row r="1647" spans="13:13" x14ac:dyDescent="0.25">
      <c r="M1647" s="111"/>
    </row>
    <row r="1648" spans="13:13" x14ac:dyDescent="0.25">
      <c r="M1648" s="111"/>
    </row>
    <row r="1649" spans="13:13" x14ac:dyDescent="0.25">
      <c r="M1649" s="111"/>
    </row>
    <row r="1650" spans="13:13" x14ac:dyDescent="0.25">
      <c r="M1650" s="111"/>
    </row>
    <row r="1651" spans="13:13" x14ac:dyDescent="0.25">
      <c r="M1651" s="111"/>
    </row>
    <row r="1652" spans="13:13" x14ac:dyDescent="0.25">
      <c r="M1652" s="111"/>
    </row>
    <row r="1653" spans="13:13" x14ac:dyDescent="0.25">
      <c r="M1653" s="111"/>
    </row>
    <row r="1654" spans="13:13" x14ac:dyDescent="0.25">
      <c r="M1654" s="111"/>
    </row>
    <row r="1655" spans="13:13" x14ac:dyDescent="0.25">
      <c r="M1655" s="111"/>
    </row>
    <row r="1656" spans="13:13" x14ac:dyDescent="0.25">
      <c r="M1656" s="111"/>
    </row>
    <row r="1657" spans="13:13" x14ac:dyDescent="0.25">
      <c r="M1657" s="111"/>
    </row>
    <row r="1658" spans="13:13" x14ac:dyDescent="0.25">
      <c r="M1658" s="111"/>
    </row>
    <row r="1659" spans="13:13" x14ac:dyDescent="0.25">
      <c r="M1659" s="111"/>
    </row>
    <row r="1660" spans="13:13" x14ac:dyDescent="0.25">
      <c r="M1660" s="111"/>
    </row>
    <row r="1661" spans="13:13" x14ac:dyDescent="0.25">
      <c r="M1661" s="111"/>
    </row>
    <row r="1662" spans="13:13" x14ac:dyDescent="0.25">
      <c r="M1662" s="111"/>
    </row>
    <row r="1663" spans="13:13" x14ac:dyDescent="0.25">
      <c r="M1663" s="111"/>
    </row>
    <row r="1664" spans="13:13" x14ac:dyDescent="0.25">
      <c r="M1664" s="111"/>
    </row>
    <row r="1665" spans="13:13" x14ac:dyDescent="0.25">
      <c r="M1665" s="111"/>
    </row>
    <row r="1666" spans="13:13" x14ac:dyDescent="0.25">
      <c r="M1666" s="111"/>
    </row>
    <row r="1667" spans="13:13" x14ac:dyDescent="0.25">
      <c r="M1667" s="111"/>
    </row>
    <row r="1668" spans="13:13" x14ac:dyDescent="0.25">
      <c r="M1668" s="111"/>
    </row>
    <row r="1669" spans="13:13" x14ac:dyDescent="0.25">
      <c r="M1669" s="111"/>
    </row>
    <row r="1670" spans="13:13" x14ac:dyDescent="0.25">
      <c r="M1670" s="111"/>
    </row>
    <row r="1671" spans="13:13" x14ac:dyDescent="0.25">
      <c r="M1671" s="111"/>
    </row>
    <row r="1672" spans="13:13" x14ac:dyDescent="0.25">
      <c r="M1672" s="111"/>
    </row>
    <row r="1673" spans="13:13" x14ac:dyDescent="0.25">
      <c r="M1673" s="111"/>
    </row>
    <row r="1674" spans="13:13" x14ac:dyDescent="0.25">
      <c r="M1674" s="111"/>
    </row>
    <row r="1675" spans="13:13" x14ac:dyDescent="0.25">
      <c r="M1675" s="111"/>
    </row>
    <row r="1676" spans="13:13" x14ac:dyDescent="0.25">
      <c r="M1676" s="111"/>
    </row>
    <row r="1677" spans="13:13" x14ac:dyDescent="0.25">
      <c r="M1677" s="111"/>
    </row>
    <row r="1678" spans="13:13" x14ac:dyDescent="0.25">
      <c r="M1678" s="111"/>
    </row>
    <row r="1679" spans="13:13" x14ac:dyDescent="0.25">
      <c r="M1679" s="111"/>
    </row>
    <row r="1680" spans="13:13" x14ac:dyDescent="0.25">
      <c r="M1680" s="111"/>
    </row>
    <row r="1681" spans="13:13" x14ac:dyDescent="0.25">
      <c r="M1681" s="111"/>
    </row>
    <row r="1682" spans="13:13" x14ac:dyDescent="0.25">
      <c r="M1682" s="111"/>
    </row>
    <row r="1683" spans="13:13" x14ac:dyDescent="0.25">
      <c r="M1683" s="111"/>
    </row>
    <row r="1684" spans="13:13" x14ac:dyDescent="0.25">
      <c r="M1684" s="111"/>
    </row>
    <row r="1685" spans="13:13" x14ac:dyDescent="0.25">
      <c r="M1685" s="111"/>
    </row>
    <row r="1686" spans="13:13" x14ac:dyDescent="0.25">
      <c r="M1686" s="111"/>
    </row>
    <row r="1687" spans="13:13" x14ac:dyDescent="0.25">
      <c r="M1687" s="111"/>
    </row>
    <row r="1688" spans="13:13" x14ac:dyDescent="0.25">
      <c r="M1688" s="111"/>
    </row>
    <row r="1689" spans="13:13" x14ac:dyDescent="0.25">
      <c r="M1689" s="111"/>
    </row>
    <row r="1690" spans="13:13" x14ac:dyDescent="0.25">
      <c r="M1690" s="111"/>
    </row>
    <row r="1691" spans="13:13" x14ac:dyDescent="0.25">
      <c r="M1691" s="111"/>
    </row>
    <row r="1692" spans="13:13" x14ac:dyDescent="0.25">
      <c r="M1692" s="111"/>
    </row>
    <row r="1693" spans="13:13" x14ac:dyDescent="0.25">
      <c r="M1693" s="111"/>
    </row>
    <row r="1694" spans="13:13" x14ac:dyDescent="0.25">
      <c r="M1694" s="111"/>
    </row>
    <row r="1695" spans="13:13" x14ac:dyDescent="0.25">
      <c r="M1695" s="111"/>
    </row>
    <row r="1696" spans="13:13" x14ac:dyDescent="0.25">
      <c r="M1696" s="111"/>
    </row>
    <row r="1697" spans="13:13" x14ac:dyDescent="0.25">
      <c r="M1697" s="111"/>
    </row>
    <row r="1698" spans="13:13" x14ac:dyDescent="0.25">
      <c r="M1698" s="111"/>
    </row>
    <row r="1699" spans="13:13" x14ac:dyDescent="0.25">
      <c r="M1699" s="111"/>
    </row>
  </sheetData>
  <pageMargins left="0.7" right="0.7" top="0.75" bottom="0.75" header="0.3" footer="0.3"/>
  <pageSetup paperSize="17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343C9C2D912429009E54C5590D79B" ma:contentTypeVersion="4" ma:contentTypeDescription="Create a new document." ma:contentTypeScope="" ma:versionID="6825a7cfb6236cbd792c3a060ef9d1fa">
  <xsd:schema xmlns:xsd="http://www.w3.org/2001/XMLSchema" xmlns:xs="http://www.w3.org/2001/XMLSchema" xmlns:p="http://schemas.microsoft.com/office/2006/metadata/properties" xmlns:ns2="4913c814-5e3d-4975-b6e4-0db6bce52b16" xmlns:ns3="3a10e386-8d71-456e-8f83-8ecc92f6b72b" targetNamespace="http://schemas.microsoft.com/office/2006/metadata/properties" ma:root="true" ma:fieldsID="0d2b8d4ede2d9296a7d4da232b07ffb6" ns2:_="" ns3:_="">
    <xsd:import namespace="4913c814-5e3d-4975-b6e4-0db6bce52b16"/>
    <xsd:import namespace="3a10e386-8d71-456e-8f83-8ecc92f6b7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3c814-5e3d-4975-b6e4-0db6bce52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0e386-8d71-456e-8f83-8ecc92f6b7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563E0C-D0B1-4AFE-BFF6-B876F4243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3c814-5e3d-4975-b6e4-0db6bce52b16"/>
    <ds:schemaRef ds:uri="3a10e386-8d71-456e-8f83-8ecc92f6b7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4494BC-824D-44FC-ACE4-305CE7C68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74588B-AC19-4E52-989E-193E37A037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139FAD-8746-4FF6-901E-7A48D11751A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CCSU</vt:lpstr>
      <vt:lpstr>ECSU</vt:lpstr>
      <vt:lpstr>SCSU</vt:lpstr>
      <vt:lpstr>WCSU</vt:lpstr>
      <vt:lpstr>Colleges</vt:lpstr>
    </vt:vector>
  </TitlesOfParts>
  <Manager/>
  <Company>Connecticut State University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Roe</dc:creator>
  <cp:keywords/>
  <dc:description/>
  <cp:lastModifiedBy>Epstein, Keith</cp:lastModifiedBy>
  <cp:revision/>
  <cp:lastPrinted>2023-07-12T15:24:41Z</cp:lastPrinted>
  <dcterms:created xsi:type="dcterms:W3CDTF">2007-08-08T21:28:46Z</dcterms:created>
  <dcterms:modified xsi:type="dcterms:W3CDTF">2023-07-14T17:11:13Z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Epstein, Keith</vt:lpwstr>
  </property>
  <property fmtid="{D5CDD505-2E9C-101B-9397-08002B2CF9AE}" pid="3" name="Order">
    <vt:lpwstr>29664700.0000000</vt:lpwstr>
  </property>
  <property fmtid="{D5CDD505-2E9C-101B-9397-08002B2CF9AE}" pid="4" name="display_urn:schemas-microsoft-com:office:office#Author">
    <vt:lpwstr>Epstein, Keith</vt:lpwstr>
  </property>
  <property fmtid="{D5CDD505-2E9C-101B-9397-08002B2CF9AE}" pid="5" name="ContentTypeId">
    <vt:lpwstr>0x010100653343C9C2D912429009E54C5590D79B</vt:lpwstr>
  </property>
</Properties>
</file>