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1570" windowHeight="9510" activeTab="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Report17A!$A$13:$C$14</definedName>
    <definedName name="_xlnm.Print_Area" localSheetId="8">Report17B!$A$10:$F$21</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Report20!$A$11:$C$181</definedName>
    <definedName name="_xlnm.Print_Area" localSheetId="13">Report21!$A$11:$E$56</definedName>
    <definedName name="_xlnm.Print_Area" localSheetId="14">Report22!$A$11:$C$20</definedName>
    <definedName name="_xlnm.Print_Area" localSheetId="15">Report23!$A$9:$F$59</definedName>
    <definedName name="_xlnm.Print_Area" localSheetId="1">Report5!$A$10:$D$104</definedName>
    <definedName name="_xlnm.Print_Area" localSheetId="2">Report6!$A$10:$E$61</definedName>
    <definedName name="_xlnm.Print_Area" localSheetId="3">Report6A!$A$10:$F$51</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s="1"/>
  <c r="E55" i="19"/>
  <c r="F55" i="19" s="1"/>
  <c r="E54" i="19"/>
  <c r="F54" i="19" s="1"/>
  <c r="E53" i="19"/>
  <c r="F53" i="19" s="1"/>
  <c r="D51" i="19"/>
  <c r="C51" i="19"/>
  <c r="E50" i="19"/>
  <c r="F50" i="19" s="1"/>
  <c r="E49" i="19"/>
  <c r="F49" i="19" s="1"/>
  <c r="E48" i="19"/>
  <c r="D45" i="19"/>
  <c r="C45" i="19"/>
  <c r="E45" i="19" s="1"/>
  <c r="C46" i="19"/>
  <c r="E44" i="19"/>
  <c r="F44" i="19" s="1"/>
  <c r="D42" i="19"/>
  <c r="C42" i="19"/>
  <c r="E42" i="19" s="1"/>
  <c r="E41" i="19"/>
  <c r="F41" i="19" s="1"/>
  <c r="E39" i="19"/>
  <c r="F39" i="19" s="1"/>
  <c r="E38" i="19"/>
  <c r="F38" i="19" s="1"/>
  <c r="E30" i="19"/>
  <c r="F30" i="19" s="1"/>
  <c r="E29" i="19"/>
  <c r="F29" i="19" s="1"/>
  <c r="E28" i="19"/>
  <c r="F28" i="19" s="1"/>
  <c r="E27" i="19"/>
  <c r="F27" i="19" s="1"/>
  <c r="D25" i="19"/>
  <c r="C25" i="19"/>
  <c r="E24" i="19"/>
  <c r="E23" i="19"/>
  <c r="F23" i="19" s="1"/>
  <c r="E22" i="19"/>
  <c r="F22" i="19" s="1"/>
  <c r="D19" i="19"/>
  <c r="D20" i="19" s="1"/>
  <c r="E20" i="19" s="1"/>
  <c r="F20" i="19" s="1"/>
  <c r="C19" i="19"/>
  <c r="C20" i="19"/>
  <c r="E18" i="19"/>
  <c r="F18" i="19" s="1"/>
  <c r="D16" i="19"/>
  <c r="C16" i="19"/>
  <c r="E15" i="19"/>
  <c r="F15" i="19" s="1"/>
  <c r="E13" i="19"/>
  <c r="F13" i="19" s="1"/>
  <c r="E12" i="19"/>
  <c r="F12" i="19" s="1"/>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F31" i="15" s="1"/>
  <c r="D31" i="15"/>
  <c r="F29" i="15"/>
  <c r="F27" i="15"/>
  <c r="F25" i="15"/>
  <c r="F23" i="15"/>
  <c r="F21" i="15"/>
  <c r="F19" i="15"/>
  <c r="F17" i="15"/>
  <c r="F15" i="15"/>
  <c r="F13" i="15"/>
  <c r="F11" i="15"/>
  <c r="E31" i="14"/>
  <c r="D31" i="14"/>
  <c r="F31" i="14" s="1"/>
  <c r="F29" i="14"/>
  <c r="F27" i="14"/>
  <c r="F25" i="14"/>
  <c r="F23" i="14"/>
  <c r="F21" i="14"/>
  <c r="F19" i="14"/>
  <c r="F17" i="14"/>
  <c r="F15" i="14"/>
  <c r="F13" i="14"/>
  <c r="F11" i="14"/>
  <c r="F21" i="12"/>
  <c r="E21" i="12"/>
  <c r="D21" i="12"/>
  <c r="C21" i="12"/>
  <c r="C14" i="11"/>
  <c r="F36" i="10"/>
  <c r="E36" i="10"/>
  <c r="D35" i="10"/>
  <c r="C35" i="10"/>
  <c r="F35" i="10" s="1"/>
  <c r="F34" i="10"/>
  <c r="E34" i="10"/>
  <c r="F33" i="10"/>
  <c r="E33" i="10"/>
  <c r="F32" i="10"/>
  <c r="E32" i="10"/>
  <c r="F31" i="10"/>
  <c r="E31" i="10"/>
  <c r="F30" i="10"/>
  <c r="E30" i="10"/>
  <c r="E27" i="10"/>
  <c r="F27" i="10" s="1"/>
  <c r="D26" i="10"/>
  <c r="C26" i="10"/>
  <c r="E26" i="10" s="1"/>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51" i="9"/>
  <c r="C51" i="8"/>
  <c r="F51" i="7"/>
  <c r="E59" i="6"/>
  <c r="E54" i="6"/>
  <c r="E49" i="6"/>
  <c r="E61" i="6" s="1"/>
  <c r="E44" i="6"/>
  <c r="E39" i="6"/>
  <c r="E34" i="6"/>
  <c r="E29" i="6"/>
  <c r="E24" i="6"/>
  <c r="E19" i="6"/>
  <c r="E14" i="6"/>
  <c r="D100" i="5"/>
  <c r="D97" i="5"/>
  <c r="D89" i="5"/>
  <c r="D81" i="5"/>
  <c r="D73" i="5"/>
  <c r="D65" i="5"/>
  <c r="D57" i="5"/>
  <c r="D49" i="5"/>
  <c r="D41" i="5"/>
  <c r="D33" i="5"/>
  <c r="D25" i="5"/>
  <c r="D17" i="5"/>
  <c r="D46" i="19"/>
  <c r="D99" i="5" l="1"/>
  <c r="D101" i="5" s="1"/>
  <c r="E25" i="19"/>
  <c r="F25" i="19" s="1"/>
  <c r="E46" i="19"/>
  <c r="F46" i="19" s="1"/>
  <c r="E19" i="19"/>
  <c r="F19" i="19" s="1"/>
  <c r="E51" i="19"/>
  <c r="F51" i="19" s="1"/>
  <c r="F16" i="19"/>
  <c r="F48" i="19"/>
  <c r="E16" i="19"/>
  <c r="F24" i="19"/>
  <c r="E17" i="10"/>
  <c r="F26" i="10"/>
  <c r="E35" i="10"/>
  <c r="F45" i="19"/>
  <c r="F42" i="19"/>
</calcChain>
</file>

<file path=xl/sharedStrings.xml><?xml version="1.0" encoding="utf-8"?>
<sst xmlns="http://schemas.openxmlformats.org/spreadsheetml/2006/main" count="1275" uniqueCount="417">
  <si>
    <t>GRIFFIN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</si>
  <si>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</si>
  <si>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</si>
  <si>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</si>
  <si>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</si>
  <si>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</si>
  <si>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</si>
  <si>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</si>
  <si>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</si>
  <si>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</si>
  <si>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</si>
  <si>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</si>
  <si>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</si>
  <si>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</si>
  <si>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</si>
  <si>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</si>
  <si>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</si>
  <si>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</si>
  <si>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</si>
  <si>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</si>
  <si>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</si>
  <si>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</si>
  <si>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</si>
  <si>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</si>
  <si>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</si>
  <si>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</si>
  <si>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</si>
  <si>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</si>
  <si>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</si>
  <si>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</si>
  <si>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</si>
  <si>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</si>
  <si>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</si>
  <si>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</si>
  <si>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</si>
  <si>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</si>
  <si>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</si>
  <si>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 xml:space="preserve">B.      </t>
  </si>
  <si>
    <t>G.H. VENTURES, INC.</t>
  </si>
  <si>
    <t xml:space="preserve">FOR PROFIT ENTITY CARRIES OUT BIO MED, HOME CARE, SOUTHFORD MEDICAL CENTER, FAMILY HEALTHCARE AND OTHER HEALTH RELATED FUNCTIONS. </t>
  </si>
  <si>
    <t>Real Estate</t>
  </si>
  <si>
    <t>For Profit</t>
  </si>
  <si>
    <t>G.H Ventures, Inc</t>
  </si>
  <si>
    <t xml:space="preserve">C.      </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</si>
  <si>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</si>
  <si>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</si>
  <si>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</si>
  <si>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</si>
  <si>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</si>
  <si>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</si>
  <si>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 xml:space="preserve">D.      </t>
  </si>
  <si>
    <t>GRIFFIN HOSPITAL DEVELOPMENT FUND</t>
  </si>
  <si>
    <t>FUND RAISING ORGANIZATION FORN THE GRIFFIN HEALTH SERVICES.</t>
  </si>
  <si>
    <t>Fund Raising/Management</t>
  </si>
  <si>
    <t>Griffin Hospital Development Fund</t>
  </si>
  <si>
    <t xml:space="preserve">E.      </t>
  </si>
  <si>
    <t>GRIFFIN PHARMACY &amp; GIFT SHOP</t>
  </si>
  <si>
    <t>SELLING PHARMACEUTICALS AND GIFTS</t>
  </si>
  <si>
    <t>Pharmacy</t>
  </si>
  <si>
    <t>Griffin Pharmacy &amp; Gift Shop</t>
  </si>
  <si>
    <t xml:space="preserve">F.      </t>
  </si>
  <si>
    <t>HEALTHCARE ALLIANCE INSURANCE COMPANY LTD</t>
  </si>
  <si>
    <t>A FOR-PROFIT OFF-SHORE CAPTIVE INSURANCE COMPANY WHICH PROVIDES CERTAIN INSURANCE COVERAGE TO GHSC AND ITS SUBSIDIARIES.</t>
  </si>
  <si>
    <t>Insurance</t>
  </si>
  <si>
    <t>Healthcare Alliance Insurance Co LTD</t>
  </si>
  <si>
    <t xml:space="preserve">G.      </t>
  </si>
  <si>
    <t>NAUGATUCK VALLEY WEIGHT LOSS LLC</t>
  </si>
  <si>
    <t>Naugatuck Valley Weight Loss Center, LLC (NVWLC) is a for-profit company with its principle place of business in Orange, CT.  G.H. Ventures, Inc. owns a 30% equity interest.  NVWLC is not a subsidiary of G.H. Ventures, Inc. but is being shown here to refl</t>
  </si>
  <si>
    <t>For Profit Services (Specify)</t>
  </si>
  <si>
    <t>330 BRIDGEPORT AVENUE</t>
  </si>
  <si>
    <t>SHELTON</t>
  </si>
  <si>
    <t xml:space="preserve">06484 - </t>
  </si>
  <si>
    <t>PATRICK CHARMEL \EDWARD KALOUST</t>
  </si>
  <si>
    <t>MANAGING MEMBER</t>
  </si>
  <si>
    <t>R&amp;C SERVICES COMPANY</t>
  </si>
  <si>
    <t>280 TRUMBULL ST</t>
  </si>
  <si>
    <t>HARTFORD</t>
  </si>
  <si>
    <t xml:space="preserve">06103 - </t>
  </si>
  <si>
    <t xml:space="preserve">H.      </t>
  </si>
  <si>
    <t>NUVAL, LLC</t>
  </si>
  <si>
    <t>NuVal, LLC (NVWLC) is a for-profit company with its principle place of business in Quincy, MA.  G.H. Ventures, Inc. holds an equity interest of less than 3%.  NuVal, LLC is not a subsidiary of G.H. Ventures, Inc. but is being shown here to reflect the own</t>
  </si>
  <si>
    <t>1 Rex Drive</t>
  </si>
  <si>
    <t>Braintree</t>
  </si>
  <si>
    <t>Massachusetts</t>
  </si>
  <si>
    <t xml:space="preserve">02184 - </t>
  </si>
  <si>
    <t>Nancy Mcdermott</t>
  </si>
  <si>
    <t>President</t>
  </si>
  <si>
    <t>none designated</t>
  </si>
  <si>
    <t xml:space="preserve">I.      </t>
  </si>
  <si>
    <t>PLANETREE INC</t>
  </si>
  <si>
    <t>PATIENT FOCUSED CARE PHILOSOPHY</t>
  </si>
  <si>
    <t>Other HealthCare Svcs(Specify)</t>
  </si>
  <si>
    <t>PAT CHARMEL</t>
  </si>
  <si>
    <t>Planetree</t>
  </si>
  <si>
    <t xml:space="preserve">J.      </t>
  </si>
  <si>
    <t>VALUE CARE ALLIANCE, LLC</t>
  </si>
  <si>
    <t>Value Care Alliance, LLC (VCA) is a for-profit company with its principle place of business in Derby, CT.  Griffin Hospital is a partial equity owner of VCA.  VCA is not a subsidiary of Griffin Hospital but is being shown here to reflect the ownership int</t>
  </si>
  <si>
    <t>Affilate Support Services</t>
  </si>
  <si>
    <t>130 Division Street</t>
  </si>
  <si>
    <t xml:space="preserve">04618 - </t>
  </si>
  <si>
    <t>Jeanne O'Brien</t>
  </si>
  <si>
    <t>Chief Executive Officer</t>
  </si>
  <si>
    <t>Value Care Alliance, LLC</t>
  </si>
  <si>
    <t>Patrick Charmel</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</si>
  <si>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</si>
  <si>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</si>
  <si>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</si>
  <si>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</si>
  <si>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</si>
  <si>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</si>
  <si>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</si>
  <si>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</si>
  <si>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</si>
  <si>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</si>
  <si>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</si>
  <si>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</si>
  <si>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</si>
  <si>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</si>
  <si>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</si>
  <si>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</si>
  <si>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</si>
  <si>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</si>
  <si>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</si>
  <si>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</si>
  <si>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</si>
  <si>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</si>
  <si>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</si>
  <si>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</si>
  <si>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</si>
  <si>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</si>
  <si>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</si>
  <si>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</si>
  <si>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</si>
  <si>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</si>
  <si>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</si>
  <si>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</si>
  <si>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</si>
  <si>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</si>
  <si>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</si>
  <si>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</si>
  <si>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</si>
  <si>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</si>
  <si>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</si>
  <si>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</si>
  <si>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</si>
  <si>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</si>
  <si>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Transfer of Funds  </t>
  </si>
  <si>
    <t>09/30/2016</t>
  </si>
  <si>
    <t>Ending Unconsolidated Intercompany Balance:</t>
  </si>
  <si>
    <t>9/30/2016  </t>
  </si>
  <si>
    <t>B.</t>
  </si>
  <si>
    <t>C.</t>
  </si>
  <si>
    <t>D.</t>
  </si>
  <si>
    <t>E.</t>
  </si>
  <si>
    <t>F.</t>
  </si>
  <si>
    <t>G.</t>
  </si>
  <si>
    <t/>
  </si>
  <si>
    <t>Nothing to Report</t>
  </si>
  <si>
    <t>H.</t>
  </si>
  <si>
    <t>I.</t>
  </si>
  <si>
    <t>TANSFER OF FUNDS  </t>
  </si>
  <si>
    <t>J.</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</si>
  <si>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</si>
  <si>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</si>
  <si>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</si>
  <si>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</si>
  <si>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</si>
  <si>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</si>
  <si>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</si>
  <si>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</si>
  <si>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</si>
  <si>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</si>
  <si>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</si>
  <si>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</si>
  <si>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</si>
  <si>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</si>
  <si>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</si>
  <si>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</si>
  <si>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</si>
  <si>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</si>
  <si>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</si>
  <si>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</si>
  <si>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</si>
  <si>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</si>
  <si>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</si>
  <si>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</si>
  <si>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</si>
  <si>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</si>
  <si>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</si>
  <si>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</si>
  <si>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</si>
  <si>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</si>
  <si>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</si>
  <si>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</si>
  <si>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</si>
  <si>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</si>
  <si>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</si>
  <si>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</si>
  <si>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</si>
  <si>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</si>
  <si>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</si>
  <si>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</si>
  <si>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</si>
  <si>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</si>
  <si>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</si>
  <si>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</si>
  <si>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eno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</si>
  <si>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</si>
  <si>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</si>
  <si>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</si>
  <si>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</si>
  <si>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</si>
  <si>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</si>
  <si>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</si>
  <si>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</si>
  <si>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</si>
  <si>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</si>
  <si>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</si>
  <si>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</si>
  <si>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</si>
  <si>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</si>
  <si>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pine trust</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</si>
  <si>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</si>
  <si>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</si>
  <si>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</si>
  <si>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</si>
  <si>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</si>
  <si>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</si>
  <si>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</si>
  <si>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two active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</si>
  <si>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</si>
  <si>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</si>
  <si>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</si>
  <si>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A</t>
  </si>
  <si>
    <t xml:space="preserve">Collection Agent </t>
  </si>
  <si>
    <t>Collection Agent Name</t>
  </si>
  <si>
    <t>OUTSOURCE GROUP- PARALLON</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</si>
  <si>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</si>
  <si>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</si>
  <si>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</si>
  <si>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</si>
  <si>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</si>
  <si>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</si>
  <si>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two active outide collection agencies.  The contracts stipulate agency fees.  The compensation paid are expensed to a collection fee line item.</t>
  </si>
  <si>
    <t>Recovery Rate on Accounts Assigned (excluding Medicare accounts) to Collection Agent.</t>
  </si>
  <si>
    <t>B</t>
  </si>
  <si>
    <t>AMERICAN ADJUSTMENT BUREAU</t>
  </si>
  <si>
    <t>ANNUAL REPORTING</t>
  </si>
  <si>
    <t>REPORT 19 - SALARIES AND FRINGE BENEFITS OF THE TEN HIGHEST PAID HOSPITAL EMPLOYEES</t>
  </si>
  <si>
    <t>POSITION TITLE</t>
  </si>
  <si>
    <t>EMPLOYEE NAME</t>
  </si>
  <si>
    <t>SALARY</t>
  </si>
  <si>
    <t>FRINGE BENEFITS</t>
  </si>
  <si>
    <t>TOTAL</t>
  </si>
  <si>
    <t xml:space="preserve">1.         </t>
  </si>
  <si>
    <t>CHIEF EXECUTIVE OFFICER</t>
  </si>
  <si>
    <t>Charmel, Patrick</t>
  </si>
  <si>
    <t xml:space="preserve">2.         </t>
  </si>
  <si>
    <t>CHIEF FINANCIAL OFFICER</t>
  </si>
  <si>
    <t>ONeill, Mark</t>
  </si>
  <si>
    <t xml:space="preserve">3.         </t>
  </si>
  <si>
    <t>CHIEF, DEPARTMENT OF PSYCHIATRY</t>
  </si>
  <si>
    <t>Zigun, Benjamin J.</t>
  </si>
  <si>
    <t xml:space="preserve">4.         </t>
  </si>
  <si>
    <t>CHIEF, PULMONARY DISEASE</t>
  </si>
  <si>
    <t>Dobular, Kenneth</t>
  </si>
  <si>
    <t xml:space="preserve">5.         </t>
  </si>
  <si>
    <t>VP ANCILLARY SERVICES</t>
  </si>
  <si>
    <t>Deegan, Margaret</t>
  </si>
  <si>
    <t xml:space="preserve">6.         </t>
  </si>
  <si>
    <t>PSYCHIATRIC PHYSICIAN</t>
  </si>
  <si>
    <t>Halstead, Edward G.</t>
  </si>
  <si>
    <t xml:space="preserve">7.         </t>
  </si>
  <si>
    <t>VICE PRESIDENT, NURSING</t>
  </si>
  <si>
    <t>Stumpo, Barbara J.</t>
  </si>
  <si>
    <t xml:space="preserve">8.         </t>
  </si>
  <si>
    <t>VP, ACCOUNTABLE CARE</t>
  </si>
  <si>
    <t>Liu, Todd</t>
  </si>
  <si>
    <t xml:space="preserve">9.         </t>
  </si>
  <si>
    <t>Boran, M.D., Mihaela</t>
  </si>
  <si>
    <t xml:space="preserve">10.         </t>
  </si>
  <si>
    <t>VP PATIENT SAFETY</t>
  </si>
  <si>
    <t>Martin, Kathleen</t>
  </si>
  <si>
    <t>REPORT 19B - SALARIES AND FRINGE BENEFITS OF THE TEN HIGHEST PAID HEALTH SYSTEM EMPLOYEES</t>
  </si>
  <si>
    <t>EMPLOYEE NAME AND COMPANY</t>
  </si>
  <si>
    <t>PHYSICIAN GASTROENTEROLOGY</t>
  </si>
  <si>
    <t>Simon, Jonathan T.- Griffin Hospital Practice Plan</t>
  </si>
  <si>
    <t>Charmel, Patrick - Griffin Hospital</t>
  </si>
  <si>
    <t>Dreznick, Jeffrey - Griffin Hospital Practice Plan</t>
  </si>
  <si>
    <t>PHYSICIAN UROLOGY</t>
  </si>
  <si>
    <t>Camilleri Jr M.D., Joseph A. - Griffin Hospital Practice Plan</t>
  </si>
  <si>
    <t>V.P. MEDICAL AFFAIRS</t>
  </si>
  <si>
    <t>Browne M.D., Frederick A. - Griffin Hospital Practice Plan</t>
  </si>
  <si>
    <t>PHYSICIAN SURGERY</t>
  </si>
  <si>
    <t>Soto, III, Leland J. - Griffin Hospital Practice Plan</t>
  </si>
  <si>
    <t>PHYSICIAN CHIEF,SURGERY</t>
  </si>
  <si>
    <t>Salzano Jr., Richard P. - Griffin Hospital Practice Plan</t>
  </si>
  <si>
    <t>PHYSICIAN PRIMARY CARE</t>
  </si>
  <si>
    <t>Mathias, Elliot - Griffin Hospital Practice Plan</t>
  </si>
  <si>
    <t>Barajas, Denise - Griffin Hospital Practice Plan</t>
  </si>
  <si>
    <t>PROGRAM DIRECTOR, PREVENTATIVE MEDICINE</t>
  </si>
  <si>
    <t>Nawaz, Haq - Griffin Hospital Pracice Plan</t>
  </si>
  <si>
    <t>REPORT 19C - FINANCIAL GAINS REALIZED FROM A TRANSFER OF OWNERSHIP CON</t>
  </si>
  <si>
    <t>NAME</t>
  </si>
  <si>
    <t>POSITION TYPE</t>
  </si>
  <si>
    <t>SEVERANCE PAYMENT</t>
  </si>
  <si>
    <t>STOCK OFFERING VALUE</t>
  </si>
  <si>
    <t>OTHER FINANCIAL GAIN</t>
  </si>
  <si>
    <t>NA</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</si>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</sst>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ht="38.25" customHeight="1"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47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48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33</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ht="38.25" customHeight="1"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41</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18</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8.25" customHeight="1"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69</v>
      </c>
    </row>
    <row r="119" spans="1:3" ht="14.25" customHeight="1" x14ac:dyDescent="0.2">
      <c r="A119" s="19">
        <v>5</v>
      </c>
      <c r="B119" s="20" t="s">
        <v>19</v>
      </c>
      <c r="C119" s="21" t="s">
        <v>70</v>
      </c>
    </row>
    <row r="120" spans="1:3" ht="14.25" customHeight="1" x14ac:dyDescent="0.2">
      <c r="A120" s="19">
        <v>6</v>
      </c>
      <c r="B120" s="20" t="s">
        <v>21</v>
      </c>
      <c r="C120" s="24" t="s">
        <v>22</v>
      </c>
    </row>
    <row r="121" spans="1:3" ht="14.25" customHeight="1" x14ac:dyDescent="0.2">
      <c r="A121" s="19">
        <v>7</v>
      </c>
      <c r="B121" s="20" t="s">
        <v>23</v>
      </c>
      <c r="C121" s="21" t="s">
        <v>71</v>
      </c>
    </row>
    <row r="122" spans="1:3" ht="14.25" customHeight="1" x14ac:dyDescent="0.2">
      <c r="A122" s="19">
        <v>8</v>
      </c>
      <c r="B122" s="20" t="s">
        <v>25</v>
      </c>
      <c r="C122" s="21" t="s">
        <v>72</v>
      </c>
    </row>
    <row r="123" spans="1:3" ht="14.25" customHeight="1" x14ac:dyDescent="0.2">
      <c r="A123" s="19">
        <v>9</v>
      </c>
      <c r="B123" s="20" t="s">
        <v>27</v>
      </c>
      <c r="C123" s="21" t="s">
        <v>73</v>
      </c>
    </row>
    <row r="124" spans="1:3" ht="14.25" customHeight="1" x14ac:dyDescent="0.2">
      <c r="A124" s="19">
        <v>10</v>
      </c>
      <c r="B124" s="20" t="s">
        <v>29</v>
      </c>
      <c r="C124" s="21" t="s">
        <v>74</v>
      </c>
    </row>
    <row r="125" spans="1:3" ht="14.25" customHeight="1" x14ac:dyDescent="0.2">
      <c r="A125" s="19">
        <v>11</v>
      </c>
      <c r="B125" s="20" t="s">
        <v>30</v>
      </c>
      <c r="C125" s="21" t="s">
        <v>74</v>
      </c>
    </row>
    <row r="126" spans="1:3" ht="14.25" customHeight="1" x14ac:dyDescent="0.2">
      <c r="A126" s="19">
        <v>12</v>
      </c>
      <c r="B126" s="20" t="s">
        <v>32</v>
      </c>
      <c r="C126" s="21" t="s">
        <v>75</v>
      </c>
    </row>
    <row r="127" spans="1:3" ht="14.25" customHeight="1" x14ac:dyDescent="0.2">
      <c r="A127" s="19">
        <v>13</v>
      </c>
      <c r="B127" s="20" t="s">
        <v>34</v>
      </c>
      <c r="C127" s="21" t="s">
        <v>76</v>
      </c>
    </row>
    <row r="128" spans="1:3" ht="14.25" customHeight="1" x14ac:dyDescent="0.2">
      <c r="A128" s="19">
        <v>14</v>
      </c>
      <c r="B128" s="20" t="s">
        <v>35</v>
      </c>
      <c r="C128" s="24" t="s">
        <v>22</v>
      </c>
    </row>
    <row r="129" spans="1:3" ht="15" customHeight="1" thickBot="1" x14ac:dyDescent="0.25">
      <c r="A129" s="25">
        <v>15</v>
      </c>
      <c r="B129" s="26" t="s">
        <v>36</v>
      </c>
      <c r="C129" s="27" t="s">
        <v>77</v>
      </c>
    </row>
    <row r="130" spans="1:3" ht="15.75" customHeight="1" x14ac:dyDescent="0.25">
      <c r="A130" s="13"/>
      <c r="B130" s="14"/>
      <c r="C130" s="15"/>
    </row>
    <row r="131" spans="1:3" ht="27.2" customHeight="1" x14ac:dyDescent="0.25">
      <c r="A131" s="16" t="s">
        <v>78</v>
      </c>
      <c r="B131" s="17" t="s">
        <v>9</v>
      </c>
      <c r="C131" s="18" t="s">
        <v>79</v>
      </c>
    </row>
    <row r="132" spans="1:3" ht="38.25" customHeight="1" x14ac:dyDescent="0.2">
      <c r="A132" s="19">
        <v>1</v>
      </c>
      <c r="B132" s="20" t="s">
        <v>11</v>
      </c>
      <c r="C132" s="21" t="s">
        <v>80</v>
      </c>
    </row>
    <row r="133" spans="1:3" ht="14.25" customHeight="1" x14ac:dyDescent="0.2">
      <c r="A133" s="19">
        <v>2</v>
      </c>
      <c r="B133" s="22" t="s">
        <v>13</v>
      </c>
      <c r="C133" s="21" t="s">
        <v>68</v>
      </c>
    </row>
    <row r="134" spans="1:3" ht="14.25" customHeight="1" x14ac:dyDescent="0.2">
      <c r="A134" s="19">
        <v>3</v>
      </c>
      <c r="B134" s="22" t="s">
        <v>15</v>
      </c>
      <c r="C134" s="23" t="s">
        <v>41</v>
      </c>
    </row>
    <row r="135" spans="1:3" ht="14.25" customHeight="1" x14ac:dyDescent="0.2">
      <c r="A135" s="19">
        <v>4</v>
      </c>
      <c r="B135" s="20" t="s">
        <v>17</v>
      </c>
      <c r="C135" s="21" t="s">
        <v>81</v>
      </c>
    </row>
    <row r="136" spans="1:3" ht="14.25" customHeight="1" x14ac:dyDescent="0.2">
      <c r="A136" s="19">
        <v>5</v>
      </c>
      <c r="B136" s="20" t="s">
        <v>19</v>
      </c>
      <c r="C136" s="21" t="s">
        <v>82</v>
      </c>
    </row>
    <row r="137" spans="1:3" ht="14.25" customHeight="1" x14ac:dyDescent="0.2">
      <c r="A137" s="19">
        <v>6</v>
      </c>
      <c r="B137" s="20" t="s">
        <v>21</v>
      </c>
      <c r="C137" s="24" t="s">
        <v>83</v>
      </c>
    </row>
    <row r="138" spans="1:3" ht="14.25" customHeight="1" x14ac:dyDescent="0.2">
      <c r="A138" s="19">
        <v>7</v>
      </c>
      <c r="B138" s="20" t="s">
        <v>23</v>
      </c>
      <c r="C138" s="21" t="s">
        <v>84</v>
      </c>
    </row>
    <row r="139" spans="1:3" ht="14.25" customHeight="1" x14ac:dyDescent="0.2">
      <c r="A139" s="19">
        <v>8</v>
      </c>
      <c r="B139" s="20" t="s">
        <v>25</v>
      </c>
      <c r="C139" s="21" t="s">
        <v>85</v>
      </c>
    </row>
    <row r="140" spans="1:3" ht="14.25" customHeight="1" x14ac:dyDescent="0.2">
      <c r="A140" s="19">
        <v>9</v>
      </c>
      <c r="B140" s="20" t="s">
        <v>27</v>
      </c>
      <c r="C140" s="21" t="s">
        <v>86</v>
      </c>
    </row>
    <row r="141" spans="1:3" ht="14.25" customHeight="1" x14ac:dyDescent="0.2">
      <c r="A141" s="19">
        <v>10</v>
      </c>
      <c r="B141" s="20" t="s">
        <v>29</v>
      </c>
      <c r="C141" s="21" t="s">
        <v>87</v>
      </c>
    </row>
    <row r="142" spans="1:3" ht="14.25" customHeight="1" x14ac:dyDescent="0.2">
      <c r="A142" s="19">
        <v>11</v>
      </c>
      <c r="B142" s="20" t="s">
        <v>30</v>
      </c>
      <c r="C142" s="21" t="s">
        <v>87</v>
      </c>
    </row>
    <row r="143" spans="1:3" ht="14.25" customHeight="1" x14ac:dyDescent="0.2">
      <c r="A143" s="19">
        <v>12</v>
      </c>
      <c r="B143" s="20" t="s">
        <v>32</v>
      </c>
      <c r="C143" s="21" t="s">
        <v>81</v>
      </c>
    </row>
    <row r="144" spans="1:3" ht="14.25" customHeight="1" x14ac:dyDescent="0.2">
      <c r="A144" s="19">
        <v>13</v>
      </c>
      <c r="B144" s="20" t="s">
        <v>34</v>
      </c>
      <c r="C144" s="21" t="s">
        <v>82</v>
      </c>
    </row>
    <row r="145" spans="1:3" ht="14.25" customHeight="1" x14ac:dyDescent="0.2">
      <c r="A145" s="19">
        <v>14</v>
      </c>
      <c r="B145" s="20" t="s">
        <v>35</v>
      </c>
      <c r="C145" s="24" t="s">
        <v>83</v>
      </c>
    </row>
    <row r="146" spans="1:3" ht="15" customHeight="1" thickBot="1" x14ac:dyDescent="0.25">
      <c r="A146" s="25">
        <v>15</v>
      </c>
      <c r="B146" s="26" t="s">
        <v>36</v>
      </c>
      <c r="C146" s="27" t="s">
        <v>84</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92</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93</v>
      </c>
    </row>
    <row r="160" spans="1:3" ht="14.25" customHeight="1" x14ac:dyDescent="0.2">
      <c r="A160" s="19">
        <v>12</v>
      </c>
      <c r="B160" s="20" t="s">
        <v>32</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94</v>
      </c>
      <c r="B165" s="17" t="s">
        <v>9</v>
      </c>
      <c r="C165" s="18" t="s">
        <v>95</v>
      </c>
    </row>
    <row r="166" spans="1:3" ht="38.25" customHeight="1" x14ac:dyDescent="0.2">
      <c r="A166" s="19">
        <v>1</v>
      </c>
      <c r="B166" s="20" t="s">
        <v>11</v>
      </c>
      <c r="C166" s="21" t="s">
        <v>96</v>
      </c>
    </row>
    <row r="167" spans="1:3" ht="14.25" customHeight="1" x14ac:dyDescent="0.2">
      <c r="A167" s="19">
        <v>2</v>
      </c>
      <c r="B167" s="22" t="s">
        <v>13</v>
      </c>
      <c r="C167" s="21" t="s">
        <v>97</v>
      </c>
    </row>
    <row r="168" spans="1:3" ht="14.25" customHeight="1" x14ac:dyDescent="0.2">
      <c r="A168" s="19">
        <v>3</v>
      </c>
      <c r="B168" s="22" t="s">
        <v>15</v>
      </c>
      <c r="C168" s="23" t="s">
        <v>41</v>
      </c>
    </row>
    <row r="169" spans="1:3" ht="14.25" customHeight="1" x14ac:dyDescent="0.2">
      <c r="A169" s="19">
        <v>4</v>
      </c>
      <c r="B169" s="20" t="s">
        <v>17</v>
      </c>
      <c r="C169" s="21" t="s">
        <v>98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99</v>
      </c>
    </row>
    <row r="173" spans="1:3" ht="14.25" customHeight="1" x14ac:dyDescent="0.2">
      <c r="A173" s="19">
        <v>8</v>
      </c>
      <c r="B173" s="20" t="s">
        <v>25</v>
      </c>
      <c r="C173" s="21" t="s">
        <v>100</v>
      </c>
    </row>
    <row r="174" spans="1:3" ht="14.25" customHeight="1" x14ac:dyDescent="0.2">
      <c r="A174" s="19">
        <v>9</v>
      </c>
      <c r="B174" s="20" t="s">
        <v>27</v>
      </c>
      <c r="C174" s="21" t="s">
        <v>101</v>
      </c>
    </row>
    <row r="175" spans="1:3" ht="14.25" customHeight="1" x14ac:dyDescent="0.2">
      <c r="A175" s="19">
        <v>10</v>
      </c>
      <c r="B175" s="20" t="s">
        <v>29</v>
      </c>
      <c r="C175" s="21" t="s">
        <v>102</v>
      </c>
    </row>
    <row r="176" spans="1:3" ht="14.25" customHeight="1" x14ac:dyDescent="0.2">
      <c r="A176" s="19">
        <v>11</v>
      </c>
      <c r="B176" s="20" t="s">
        <v>30</v>
      </c>
      <c r="C176" s="21" t="s">
        <v>103</v>
      </c>
    </row>
    <row r="177" spans="1:4" ht="14.25" customHeight="1" x14ac:dyDescent="0.2">
      <c r="A177" s="19">
        <v>12</v>
      </c>
      <c r="B177" s="20" t="s">
        <v>32</v>
      </c>
      <c r="C177" s="21" t="s">
        <v>98</v>
      </c>
    </row>
    <row r="178" spans="1:4" ht="14.25" customHeight="1" x14ac:dyDescent="0.2">
      <c r="A178" s="19">
        <v>13</v>
      </c>
      <c r="B178" s="20" t="s">
        <v>34</v>
      </c>
      <c r="C178" s="21" t="s">
        <v>20</v>
      </c>
    </row>
    <row r="179" spans="1:4" ht="14.25" customHeight="1" x14ac:dyDescent="0.2">
      <c r="A179" s="19">
        <v>14</v>
      </c>
      <c r="B179" s="20" t="s">
        <v>35</v>
      </c>
      <c r="C179" s="24" t="s">
        <v>22</v>
      </c>
    </row>
    <row r="180" spans="1:4" ht="15" customHeight="1" thickBot="1" x14ac:dyDescent="0.25">
      <c r="A180" s="25">
        <v>15</v>
      </c>
      <c r="B180" s="26" t="s">
        <v>36</v>
      </c>
      <c r="C180" s="27" t="s">
        <v>24</v>
      </c>
    </row>
    <row r="181" spans="1:4" ht="15.75" x14ac:dyDescent="0.25">
      <c r="A181" s="28" t="s">
        <v>104</v>
      </c>
      <c r="B181" s="28"/>
      <c r="C181" s="28" t="s">
        <v>105</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r:id="rId1"/>
  <headerFooter>
    <oddHeader>&amp;LOFFICE OF HEALTH CARE ACCESS&amp;CANNUAL REPORTING&amp;RGRIFFIN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20"/>
      <c r="C1" s="520"/>
    </row>
    <row r="2" spans="1:3" ht="15.75" x14ac:dyDescent="0.25">
      <c r="A2" s="520" t="s">
        <v>0</v>
      </c>
      <c r="B2" s="520"/>
      <c r="C2" s="520"/>
    </row>
    <row r="3" spans="1:3" ht="15.75" x14ac:dyDescent="0.25">
      <c r="A3" s="520" t="s">
        <v>1</v>
      </c>
      <c r="B3" s="520"/>
      <c r="C3" s="520"/>
    </row>
    <row r="4" spans="1:3" ht="15.75" x14ac:dyDescent="0.25">
      <c r="A4" s="520" t="s">
        <v>106</v>
      </c>
      <c r="B4" s="520"/>
      <c r="C4" s="520"/>
    </row>
    <row r="5" spans="1:3" ht="15.75" x14ac:dyDescent="0.25">
      <c r="A5" s="520" t="s">
        <v>223</v>
      </c>
      <c r="B5" s="520"/>
      <c r="C5" s="520"/>
    </row>
    <row r="6" spans="1:3" ht="13.5" customHeight="1" thickBot="1" x14ac:dyDescent="0.3">
      <c r="A6" s="310"/>
      <c r="B6" s="519"/>
      <c r="C6" s="519"/>
    </row>
    <row r="7" spans="1:3" ht="15.75" x14ac:dyDescent="0.25">
      <c r="A7" s="311">
        <v>-1</v>
      </c>
      <c r="B7" s="312">
        <v>-2</v>
      </c>
      <c r="C7" s="313">
        <v>-3</v>
      </c>
    </row>
    <row r="8" spans="1:3" ht="15.6" customHeight="1" thickBot="1" x14ac:dyDescent="0.25">
      <c r="A8" s="314" t="s">
        <v>5</v>
      </c>
      <c r="B8" s="315" t="s">
        <v>6</v>
      </c>
      <c r="C8" s="315" t="s">
        <v>224</v>
      </c>
    </row>
    <row r="9" spans="1:3" ht="15.75" customHeight="1" x14ac:dyDescent="0.25">
      <c r="A9" s="316"/>
      <c r="B9" s="317"/>
      <c r="C9" s="318"/>
    </row>
    <row r="10" spans="1:3" ht="15.75" customHeight="1" thickBot="1" x14ac:dyDescent="0.25">
      <c r="A10" s="319" t="s">
        <v>159</v>
      </c>
      <c r="B10" s="320" t="s">
        <v>225</v>
      </c>
      <c r="C10" s="315"/>
    </row>
    <row r="11" spans="1:3" s="324" customFormat="1" ht="75" customHeight="1" x14ac:dyDescent="0.2">
      <c r="A11" s="321" t="s">
        <v>143</v>
      </c>
      <c r="B11" s="322" t="s">
        <v>226</v>
      </c>
      <c r="C11" s="323" t="s">
        <v>227</v>
      </c>
    </row>
    <row r="12" spans="1:3" s="324" customFormat="1" ht="45" x14ac:dyDescent="0.2">
      <c r="A12" s="325" t="s">
        <v>150</v>
      </c>
      <c r="B12" s="322" t="s">
        <v>228</v>
      </c>
      <c r="C12" s="326" t="s">
        <v>229</v>
      </c>
    </row>
    <row r="13" spans="1:3" s="324" customFormat="1" ht="30" x14ac:dyDescent="0.2">
      <c r="A13" s="327" t="s">
        <v>151</v>
      </c>
      <c r="B13" s="328" t="s">
        <v>230</v>
      </c>
      <c r="C13" s="329">
        <v>0.22650000000000001</v>
      </c>
    </row>
    <row r="14" spans="1:3" ht="13.5" customHeight="1" thickBot="1" x14ac:dyDescent="0.25">
      <c r="A14" s="330"/>
      <c r="B14" s="331"/>
      <c r="C14" s="332"/>
    </row>
    <row r="15" spans="1:3" s="324" customFormat="1" ht="16.5" customHeight="1" thickBot="1" x14ac:dyDescent="0.25">
      <c r="A15" s="333" t="s">
        <v>231</v>
      </c>
      <c r="B15" s="334" t="s">
        <v>232</v>
      </c>
      <c r="C15" s="335"/>
    </row>
    <row r="16" spans="1:3" s="324" customFormat="1" ht="15.75" x14ac:dyDescent="0.2">
      <c r="A16" s="336" t="s">
        <v>233</v>
      </c>
      <c r="B16" s="337" t="s">
        <v>234</v>
      </c>
      <c r="C16" s="338"/>
    </row>
    <row r="17" spans="1:3" s="324" customFormat="1" x14ac:dyDescent="0.2">
      <c r="A17" s="339">
        <v>1</v>
      </c>
      <c r="B17" s="322" t="s">
        <v>235</v>
      </c>
      <c r="C17" s="340" t="s">
        <v>236</v>
      </c>
    </row>
    <row r="18" spans="1:3" s="324" customFormat="1" x14ac:dyDescent="0.2">
      <c r="A18" s="339">
        <v>2</v>
      </c>
      <c r="B18" s="341" t="s">
        <v>237</v>
      </c>
      <c r="C18" s="340" t="s">
        <v>238</v>
      </c>
    </row>
    <row r="19" spans="1:3" s="324" customFormat="1" x14ac:dyDescent="0.2">
      <c r="A19" s="339">
        <v>3</v>
      </c>
      <c r="B19" s="341" t="s">
        <v>239</v>
      </c>
      <c r="C19" s="340" t="s">
        <v>240</v>
      </c>
    </row>
    <row r="20" spans="1:3" s="324" customFormat="1" ht="75" customHeight="1" x14ac:dyDescent="0.2">
      <c r="A20" s="339">
        <v>4</v>
      </c>
      <c r="B20" s="341" t="s">
        <v>241</v>
      </c>
      <c r="C20" s="340" t="s">
        <v>227</v>
      </c>
    </row>
    <row r="21" spans="1:3" s="324" customFormat="1" ht="75" customHeight="1" x14ac:dyDescent="0.2">
      <c r="A21" s="339">
        <v>5</v>
      </c>
      <c r="B21" s="341" t="s">
        <v>242</v>
      </c>
      <c r="C21" s="340" t="s">
        <v>243</v>
      </c>
    </row>
    <row r="22" spans="1:3" s="324" customFormat="1" ht="30" x14ac:dyDescent="0.2">
      <c r="A22" s="342">
        <v>6</v>
      </c>
      <c r="B22" s="341" t="s">
        <v>244</v>
      </c>
      <c r="C22" s="343">
        <v>0.157</v>
      </c>
    </row>
    <row r="23" spans="1:3" s="347" customFormat="1" x14ac:dyDescent="0.2">
      <c r="A23" s="344"/>
      <c r="B23" s="345"/>
      <c r="C23" s="346"/>
    </row>
    <row r="24" spans="1:3" s="324" customFormat="1" ht="15.75" x14ac:dyDescent="0.2">
      <c r="A24" s="336" t="s">
        <v>245</v>
      </c>
      <c r="B24" s="337" t="s">
        <v>234</v>
      </c>
      <c r="C24" s="338"/>
    </row>
    <row r="25" spans="1:3" s="324" customFormat="1" x14ac:dyDescent="0.2">
      <c r="A25" s="339">
        <v>1</v>
      </c>
      <c r="B25" s="322" t="s">
        <v>235</v>
      </c>
      <c r="C25" s="340" t="s">
        <v>246</v>
      </c>
    </row>
    <row r="26" spans="1:3" s="324" customFormat="1" x14ac:dyDescent="0.2">
      <c r="A26" s="339">
        <v>2</v>
      </c>
      <c r="B26" s="341" t="s">
        <v>237</v>
      </c>
      <c r="C26" s="340" t="s">
        <v>238</v>
      </c>
    </row>
    <row r="27" spans="1:3" s="324" customFormat="1" x14ac:dyDescent="0.2">
      <c r="A27" s="339">
        <v>3</v>
      </c>
      <c r="B27" s="341" t="s">
        <v>239</v>
      </c>
      <c r="C27" s="340" t="s">
        <v>240</v>
      </c>
    </row>
    <row r="28" spans="1:3" s="324" customFormat="1" ht="75" customHeight="1" x14ac:dyDescent="0.2">
      <c r="A28" s="339">
        <v>4</v>
      </c>
      <c r="B28" s="341" t="s">
        <v>241</v>
      </c>
      <c r="C28" s="340" t="s">
        <v>227</v>
      </c>
    </row>
    <row r="29" spans="1:3" s="324" customFormat="1" ht="75" customHeight="1" x14ac:dyDescent="0.2">
      <c r="A29" s="339">
        <v>5</v>
      </c>
      <c r="B29" s="341" t="s">
        <v>242</v>
      </c>
      <c r="C29" s="340" t="s">
        <v>243</v>
      </c>
    </row>
    <row r="30" spans="1:3" s="324" customFormat="1" ht="30" x14ac:dyDescent="0.2">
      <c r="A30" s="342">
        <v>6</v>
      </c>
      <c r="B30" s="341" t="s">
        <v>244</v>
      </c>
      <c r="C30" s="343">
        <v>0.2959</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r:id="rId1"/>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sqref="A1:XFD1048576"/>
    </sheetView>
  </sheetViews>
  <sheetFormatPr defaultRowHeight="15" x14ac:dyDescent="0.2"/>
  <cols>
    <col min="1" max="1" width="6.5703125" style="351" bestFit="1" customWidth="1"/>
    <col min="2" max="2" width="44.28515625" style="351" bestFit="1" customWidth="1"/>
    <col min="3" max="3" width="23.140625" style="351" bestFit="1" customWidth="1"/>
    <col min="4" max="4" width="13.140625" style="351" bestFit="1" customWidth="1"/>
    <col min="5" max="5" width="22.5703125" style="351" bestFit="1" customWidth="1"/>
    <col min="6" max="6" width="13.7109375" style="351" bestFit="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0</v>
      </c>
      <c r="B4" s="520"/>
      <c r="C4" s="520"/>
      <c r="D4" s="520"/>
      <c r="E4" s="520"/>
      <c r="F4" s="520"/>
    </row>
    <row r="5" spans="1:8" ht="15.75" customHeight="1" x14ac:dyDescent="0.25">
      <c r="A5" s="520" t="s">
        <v>247</v>
      </c>
      <c r="B5" s="520"/>
      <c r="C5" s="520"/>
      <c r="D5" s="520"/>
      <c r="E5" s="520"/>
      <c r="F5" s="520"/>
    </row>
    <row r="6" spans="1:8" ht="15.75" customHeight="1" x14ac:dyDescent="0.25">
      <c r="A6" s="520" t="s">
        <v>106</v>
      </c>
      <c r="B6" s="520"/>
      <c r="C6" s="520"/>
      <c r="D6" s="520"/>
      <c r="E6" s="520"/>
      <c r="F6" s="520"/>
    </row>
    <row r="7" spans="1:8" ht="15.75" customHeight="1" x14ac:dyDescent="0.25">
      <c r="A7" s="520" t="s">
        <v>248</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249</v>
      </c>
      <c r="C9" s="354" t="s">
        <v>250</v>
      </c>
      <c r="D9" s="355" t="s">
        <v>251</v>
      </c>
      <c r="E9" s="355" t="s">
        <v>252</v>
      </c>
      <c r="F9" s="356" t="s">
        <v>253</v>
      </c>
      <c r="G9" s="357"/>
      <c r="H9" s="357"/>
    </row>
    <row r="10" spans="1:8" ht="15.75" customHeight="1" x14ac:dyDescent="0.25">
      <c r="A10" s="358"/>
      <c r="B10" s="359"/>
      <c r="C10" s="359"/>
      <c r="D10" s="360"/>
      <c r="E10" s="360"/>
      <c r="F10" s="361"/>
      <c r="G10" s="357"/>
      <c r="H10" s="357"/>
    </row>
    <row r="11" spans="1:8" ht="15.75" customHeight="1" x14ac:dyDescent="0.25">
      <c r="A11" s="362" t="s">
        <v>254</v>
      </c>
      <c r="B11" s="363" t="s">
        <v>255</v>
      </c>
      <c r="C11" s="363" t="s">
        <v>256</v>
      </c>
      <c r="D11" s="364">
        <v>555354</v>
      </c>
      <c r="E11" s="364">
        <v>25388</v>
      </c>
      <c r="F11" s="365">
        <f>D11+E11</f>
        <v>580742</v>
      </c>
      <c r="G11" s="366"/>
      <c r="H11" s="367"/>
    </row>
    <row r="12" spans="1:8" ht="15.75" customHeight="1" x14ac:dyDescent="0.25">
      <c r="A12" s="521"/>
      <c r="B12" s="522"/>
      <c r="C12" s="522"/>
      <c r="D12" s="522"/>
      <c r="E12" s="522"/>
      <c r="F12" s="523"/>
      <c r="G12" s="366"/>
      <c r="H12" s="367"/>
    </row>
    <row r="13" spans="1:8" ht="15.75" customHeight="1" x14ac:dyDescent="0.25">
      <c r="A13" s="362" t="s">
        <v>257</v>
      </c>
      <c r="B13" s="363" t="s">
        <v>258</v>
      </c>
      <c r="C13" s="363" t="s">
        <v>259</v>
      </c>
      <c r="D13" s="364">
        <v>311412</v>
      </c>
      <c r="E13" s="364">
        <v>7428</v>
      </c>
      <c r="F13" s="365">
        <f>D13+E13</f>
        <v>318840</v>
      </c>
      <c r="G13" s="366"/>
      <c r="H13" s="367"/>
    </row>
    <row r="14" spans="1:8" ht="15.75" customHeight="1" x14ac:dyDescent="0.25">
      <c r="A14" s="521"/>
      <c r="B14" s="522"/>
      <c r="C14" s="522"/>
      <c r="D14" s="522"/>
      <c r="E14" s="522"/>
      <c r="F14" s="523"/>
      <c r="G14" s="366"/>
      <c r="H14" s="367"/>
    </row>
    <row r="15" spans="1:8" ht="15.75" customHeight="1" x14ac:dyDescent="0.25">
      <c r="A15" s="362" t="s">
        <v>260</v>
      </c>
      <c r="B15" s="363" t="s">
        <v>261</v>
      </c>
      <c r="C15" s="363" t="s">
        <v>262</v>
      </c>
      <c r="D15" s="364">
        <v>268961</v>
      </c>
      <c r="E15" s="364">
        <v>22418</v>
      </c>
      <c r="F15" s="365">
        <f>D15+E15</f>
        <v>291379</v>
      </c>
      <c r="G15" s="366"/>
      <c r="H15" s="367"/>
    </row>
    <row r="16" spans="1:8" ht="15.75" customHeight="1" x14ac:dyDescent="0.25">
      <c r="A16" s="521"/>
      <c r="B16" s="522"/>
      <c r="C16" s="522"/>
      <c r="D16" s="522"/>
      <c r="E16" s="522"/>
      <c r="F16" s="523"/>
      <c r="G16" s="366"/>
      <c r="H16" s="367"/>
    </row>
    <row r="17" spans="1:8" ht="15.75" customHeight="1" x14ac:dyDescent="0.25">
      <c r="A17" s="362" t="s">
        <v>263</v>
      </c>
      <c r="B17" s="363" t="s">
        <v>264</v>
      </c>
      <c r="C17" s="363" t="s">
        <v>265</v>
      </c>
      <c r="D17" s="364">
        <v>283394</v>
      </c>
      <c r="E17" s="364">
        <v>6277</v>
      </c>
      <c r="F17" s="365">
        <f>D17+E17</f>
        <v>289671</v>
      </c>
      <c r="G17" s="366"/>
      <c r="H17" s="367"/>
    </row>
    <row r="18" spans="1:8" ht="15.75" customHeight="1" x14ac:dyDescent="0.25">
      <c r="A18" s="521"/>
      <c r="B18" s="522"/>
      <c r="C18" s="522"/>
      <c r="D18" s="522"/>
      <c r="E18" s="522"/>
      <c r="F18" s="523"/>
      <c r="G18" s="366"/>
      <c r="H18" s="367"/>
    </row>
    <row r="19" spans="1:8" ht="15.75" customHeight="1" x14ac:dyDescent="0.25">
      <c r="A19" s="362" t="s">
        <v>266</v>
      </c>
      <c r="B19" s="363" t="s">
        <v>267</v>
      </c>
      <c r="C19" s="363" t="s">
        <v>268</v>
      </c>
      <c r="D19" s="364">
        <v>238752</v>
      </c>
      <c r="E19" s="364">
        <v>24452</v>
      </c>
      <c r="F19" s="365">
        <f>D19+E19</f>
        <v>263204</v>
      </c>
      <c r="G19" s="366"/>
      <c r="H19" s="367"/>
    </row>
    <row r="20" spans="1:8" ht="15.75" customHeight="1" x14ac:dyDescent="0.25">
      <c r="A20" s="521"/>
      <c r="B20" s="522"/>
      <c r="C20" s="522"/>
      <c r="D20" s="522"/>
      <c r="E20" s="522"/>
      <c r="F20" s="523"/>
      <c r="G20" s="366"/>
      <c r="H20" s="367"/>
    </row>
    <row r="21" spans="1:8" ht="15.75" customHeight="1" x14ac:dyDescent="0.25">
      <c r="A21" s="362" t="s">
        <v>269</v>
      </c>
      <c r="B21" s="363" t="s">
        <v>270</v>
      </c>
      <c r="C21" s="363" t="s">
        <v>271</v>
      </c>
      <c r="D21" s="364">
        <v>236638</v>
      </c>
      <c r="E21" s="364">
        <v>24433</v>
      </c>
      <c r="F21" s="365">
        <f>D21+E21</f>
        <v>261071</v>
      </c>
      <c r="G21" s="366"/>
      <c r="H21" s="367"/>
    </row>
    <row r="22" spans="1:8" ht="15.75" customHeight="1" x14ac:dyDescent="0.25">
      <c r="A22" s="521"/>
      <c r="B22" s="522"/>
      <c r="C22" s="522"/>
      <c r="D22" s="522"/>
      <c r="E22" s="522"/>
      <c r="F22" s="523"/>
      <c r="G22" s="366"/>
      <c r="H22" s="367"/>
    </row>
    <row r="23" spans="1:8" ht="15.75" customHeight="1" x14ac:dyDescent="0.25">
      <c r="A23" s="362" t="s">
        <v>272</v>
      </c>
      <c r="B23" s="363" t="s">
        <v>273</v>
      </c>
      <c r="C23" s="363" t="s">
        <v>274</v>
      </c>
      <c r="D23" s="364">
        <v>229794</v>
      </c>
      <c r="E23" s="364">
        <v>24472</v>
      </c>
      <c r="F23" s="365">
        <f>D23+E23</f>
        <v>254266</v>
      </c>
      <c r="G23" s="366"/>
      <c r="H23" s="367"/>
    </row>
    <row r="24" spans="1:8" ht="15.75" customHeight="1" x14ac:dyDescent="0.25">
      <c r="A24" s="521"/>
      <c r="B24" s="522"/>
      <c r="C24" s="522"/>
      <c r="D24" s="522"/>
      <c r="E24" s="522"/>
      <c r="F24" s="523"/>
      <c r="G24" s="366"/>
      <c r="H24" s="367"/>
    </row>
    <row r="25" spans="1:8" ht="15.75" customHeight="1" x14ac:dyDescent="0.25">
      <c r="A25" s="362" t="s">
        <v>275</v>
      </c>
      <c r="B25" s="363" t="s">
        <v>276</v>
      </c>
      <c r="C25" s="363" t="s">
        <v>277</v>
      </c>
      <c r="D25" s="364">
        <v>217295</v>
      </c>
      <c r="E25" s="364">
        <v>22953</v>
      </c>
      <c r="F25" s="365">
        <f>D25+E25</f>
        <v>240248</v>
      </c>
      <c r="G25" s="366"/>
      <c r="H25" s="367"/>
    </row>
    <row r="26" spans="1:8" ht="15.75" customHeight="1" x14ac:dyDescent="0.25">
      <c r="A26" s="521"/>
      <c r="B26" s="522"/>
      <c r="C26" s="522"/>
      <c r="D26" s="522"/>
      <c r="E26" s="522"/>
      <c r="F26" s="523"/>
      <c r="G26" s="366"/>
      <c r="H26" s="367"/>
    </row>
    <row r="27" spans="1:8" ht="15.75" customHeight="1" x14ac:dyDescent="0.25">
      <c r="A27" s="362" t="s">
        <v>278</v>
      </c>
      <c r="B27" s="363" t="s">
        <v>270</v>
      </c>
      <c r="C27" s="363" t="s">
        <v>279</v>
      </c>
      <c r="D27" s="364">
        <v>210872</v>
      </c>
      <c r="E27" s="364">
        <v>23040</v>
      </c>
      <c r="F27" s="365">
        <f>D27+E27</f>
        <v>233912</v>
      </c>
      <c r="G27" s="366"/>
      <c r="H27" s="367"/>
    </row>
    <row r="28" spans="1:8" ht="15.75" customHeight="1" x14ac:dyDescent="0.25">
      <c r="A28" s="521"/>
      <c r="B28" s="522"/>
      <c r="C28" s="522"/>
      <c r="D28" s="522"/>
      <c r="E28" s="522"/>
      <c r="F28" s="523"/>
      <c r="G28" s="366"/>
      <c r="H28" s="367"/>
    </row>
    <row r="29" spans="1:8" ht="15.75" customHeight="1" x14ac:dyDescent="0.25">
      <c r="A29" s="362" t="s">
        <v>280</v>
      </c>
      <c r="B29" s="363" t="s">
        <v>281</v>
      </c>
      <c r="C29" s="363" t="s">
        <v>282</v>
      </c>
      <c r="D29" s="364">
        <v>187233</v>
      </c>
      <c r="E29" s="364">
        <v>24223</v>
      </c>
      <c r="F29" s="365">
        <f>D29+E29</f>
        <v>211456</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162</v>
      </c>
      <c r="D31" s="370">
        <f>SUM(D11+D13+D15+D17+D19+D21+D23+D25+D27+D29)</f>
        <v>2739705</v>
      </c>
      <c r="E31" s="370">
        <f>SUM(E11+E13+E15+E17+E19+E21+E23+E25+E27+E29)</f>
        <v>205084</v>
      </c>
      <c r="F31" s="371">
        <f>D31+E31</f>
        <v>2944789</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fitToHeight="0" orientation="landscape" r:id="rId1"/>
  <headerFooter>
    <oddHeader>_x000D_
                &amp;L&amp;10OFFICE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sqref="A1:XFD1048576"/>
    </sheetView>
  </sheetViews>
  <sheetFormatPr defaultRowHeight="15" x14ac:dyDescent="0.2"/>
  <cols>
    <col min="1" max="1" width="6.5703125" style="351" bestFit="1" customWidth="1"/>
    <col min="2" max="2" width="56.5703125" style="351" bestFit="1" customWidth="1"/>
    <col min="3" max="3" width="63.5703125" style="351" bestFit="1" customWidth="1"/>
    <col min="4" max="4" width="13.140625" style="351" bestFit="1" customWidth="1"/>
    <col min="5" max="5" width="22.5703125" style="351" bestFit="1" customWidth="1"/>
    <col min="6" max="6" width="13.7109375" style="351" bestFit="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10</v>
      </c>
      <c r="B4" s="520"/>
      <c r="C4" s="520"/>
      <c r="D4" s="520"/>
      <c r="E4" s="520"/>
      <c r="F4" s="520"/>
    </row>
    <row r="5" spans="1:8" ht="15.75" customHeight="1" x14ac:dyDescent="0.25">
      <c r="A5" s="520" t="s">
        <v>247</v>
      </c>
      <c r="B5" s="520"/>
      <c r="C5" s="520"/>
      <c r="D5" s="520"/>
      <c r="E5" s="520"/>
      <c r="F5" s="520"/>
    </row>
    <row r="6" spans="1:8" ht="15.75" customHeight="1" x14ac:dyDescent="0.25">
      <c r="A6" s="520" t="s">
        <v>106</v>
      </c>
      <c r="B6" s="520"/>
      <c r="C6" s="520"/>
      <c r="D6" s="520"/>
      <c r="E6" s="520"/>
      <c r="F6" s="520"/>
    </row>
    <row r="7" spans="1:8" ht="15.75" customHeight="1" x14ac:dyDescent="0.25">
      <c r="A7" s="520" t="s">
        <v>283</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249</v>
      </c>
      <c r="C9" s="354" t="s">
        <v>284</v>
      </c>
      <c r="D9" s="355" t="s">
        <v>251</v>
      </c>
      <c r="E9" s="355" t="s">
        <v>252</v>
      </c>
      <c r="F9" s="356" t="s">
        <v>253</v>
      </c>
      <c r="G9" s="357"/>
      <c r="H9" s="357"/>
    </row>
    <row r="10" spans="1:8" ht="15.75" customHeight="1" x14ac:dyDescent="0.25">
      <c r="A10" s="358"/>
      <c r="B10" s="359"/>
      <c r="C10" s="359"/>
      <c r="D10" s="360"/>
      <c r="E10" s="360"/>
      <c r="F10" s="361"/>
      <c r="G10" s="357"/>
      <c r="H10" s="357"/>
    </row>
    <row r="11" spans="1:8" ht="15.75" customHeight="1" x14ac:dyDescent="0.25">
      <c r="A11" s="362" t="s">
        <v>254</v>
      </c>
      <c r="B11" s="363" t="s">
        <v>285</v>
      </c>
      <c r="C11" s="363" t="s">
        <v>286</v>
      </c>
      <c r="D11" s="364">
        <v>624859</v>
      </c>
      <c r="E11" s="364">
        <v>27046</v>
      </c>
      <c r="F11" s="365">
        <f>D11+E11</f>
        <v>651905</v>
      </c>
      <c r="G11" s="366"/>
      <c r="H11" s="367"/>
    </row>
    <row r="12" spans="1:8" ht="15.75" customHeight="1" x14ac:dyDescent="0.25">
      <c r="A12" s="521"/>
      <c r="B12" s="522"/>
      <c r="C12" s="522"/>
      <c r="D12" s="522"/>
      <c r="E12" s="522"/>
      <c r="F12" s="523"/>
      <c r="G12" s="366"/>
      <c r="H12" s="367"/>
    </row>
    <row r="13" spans="1:8" ht="15.75" customHeight="1" x14ac:dyDescent="0.25">
      <c r="A13" s="362" t="s">
        <v>257</v>
      </c>
      <c r="B13" s="363" t="s">
        <v>255</v>
      </c>
      <c r="C13" s="363" t="s">
        <v>287</v>
      </c>
      <c r="D13" s="364">
        <v>555354</v>
      </c>
      <c r="E13" s="364">
        <v>25388</v>
      </c>
      <c r="F13" s="365">
        <f>D13+E13</f>
        <v>580742</v>
      </c>
      <c r="G13" s="366"/>
      <c r="H13" s="367"/>
    </row>
    <row r="14" spans="1:8" ht="15.75" customHeight="1" x14ac:dyDescent="0.25">
      <c r="A14" s="521"/>
      <c r="B14" s="522"/>
      <c r="C14" s="522"/>
      <c r="D14" s="522"/>
      <c r="E14" s="522"/>
      <c r="F14" s="523"/>
      <c r="G14" s="366"/>
      <c r="H14" s="367"/>
    </row>
    <row r="15" spans="1:8" ht="15.75" customHeight="1" x14ac:dyDescent="0.25">
      <c r="A15" s="362" t="s">
        <v>260</v>
      </c>
      <c r="B15" s="363" t="s">
        <v>285</v>
      </c>
      <c r="C15" s="363" t="s">
        <v>288</v>
      </c>
      <c r="D15" s="364">
        <v>468185</v>
      </c>
      <c r="E15" s="364">
        <v>10518</v>
      </c>
      <c r="F15" s="365">
        <f>D15+E15</f>
        <v>478703</v>
      </c>
      <c r="G15" s="366"/>
      <c r="H15" s="367"/>
    </row>
    <row r="16" spans="1:8" ht="15.75" customHeight="1" x14ac:dyDescent="0.25">
      <c r="A16" s="521"/>
      <c r="B16" s="522"/>
      <c r="C16" s="522"/>
      <c r="D16" s="522"/>
      <c r="E16" s="522"/>
      <c r="F16" s="523"/>
      <c r="G16" s="366"/>
      <c r="H16" s="367"/>
    </row>
    <row r="17" spans="1:8" ht="15.75" customHeight="1" x14ac:dyDescent="0.25">
      <c r="A17" s="362" t="s">
        <v>263</v>
      </c>
      <c r="B17" s="363" t="s">
        <v>289</v>
      </c>
      <c r="C17" s="363" t="s">
        <v>290</v>
      </c>
      <c r="D17" s="364">
        <v>390657</v>
      </c>
      <c r="E17" s="364">
        <v>26173</v>
      </c>
      <c r="F17" s="365">
        <f>D17+E17</f>
        <v>416830</v>
      </c>
      <c r="G17" s="366"/>
      <c r="H17" s="367"/>
    </row>
    <row r="18" spans="1:8" ht="15.75" customHeight="1" x14ac:dyDescent="0.25">
      <c r="A18" s="521"/>
      <c r="B18" s="522"/>
      <c r="C18" s="522"/>
      <c r="D18" s="522"/>
      <c r="E18" s="522"/>
      <c r="F18" s="523"/>
      <c r="G18" s="366"/>
      <c r="H18" s="367"/>
    </row>
    <row r="19" spans="1:8" ht="15.75" customHeight="1" x14ac:dyDescent="0.25">
      <c r="A19" s="362" t="s">
        <v>266</v>
      </c>
      <c r="B19" s="363" t="s">
        <v>291</v>
      </c>
      <c r="C19" s="363" t="s">
        <v>292</v>
      </c>
      <c r="D19" s="364">
        <v>379687</v>
      </c>
      <c r="E19" s="364">
        <v>24073</v>
      </c>
      <c r="F19" s="365">
        <f>D19+E19</f>
        <v>403760</v>
      </c>
      <c r="G19" s="366"/>
      <c r="H19" s="367"/>
    </row>
    <row r="20" spans="1:8" ht="15.75" customHeight="1" x14ac:dyDescent="0.25">
      <c r="A20" s="521"/>
      <c r="B20" s="522"/>
      <c r="C20" s="522"/>
      <c r="D20" s="522"/>
      <c r="E20" s="522"/>
      <c r="F20" s="523"/>
      <c r="G20" s="366"/>
      <c r="H20" s="367"/>
    </row>
    <row r="21" spans="1:8" ht="15.75" customHeight="1" x14ac:dyDescent="0.25">
      <c r="A21" s="362" t="s">
        <v>269</v>
      </c>
      <c r="B21" s="363" t="s">
        <v>293</v>
      </c>
      <c r="C21" s="363" t="s">
        <v>294</v>
      </c>
      <c r="D21" s="364">
        <v>318450</v>
      </c>
      <c r="E21" s="364">
        <v>27709</v>
      </c>
      <c r="F21" s="365">
        <f>D21+E21</f>
        <v>346159</v>
      </c>
      <c r="G21" s="366"/>
      <c r="H21" s="367"/>
    </row>
    <row r="22" spans="1:8" ht="15.75" customHeight="1" x14ac:dyDescent="0.25">
      <c r="A22" s="521"/>
      <c r="B22" s="522"/>
      <c r="C22" s="522"/>
      <c r="D22" s="522"/>
      <c r="E22" s="522"/>
      <c r="F22" s="523"/>
      <c r="G22" s="366"/>
      <c r="H22" s="367"/>
    </row>
    <row r="23" spans="1:8" ht="15.75" customHeight="1" x14ac:dyDescent="0.25">
      <c r="A23" s="362" t="s">
        <v>272</v>
      </c>
      <c r="B23" s="363" t="s">
        <v>295</v>
      </c>
      <c r="C23" s="363" t="s">
        <v>296</v>
      </c>
      <c r="D23" s="364">
        <v>313611</v>
      </c>
      <c r="E23" s="364">
        <v>27045</v>
      </c>
      <c r="F23" s="365">
        <f>D23+E23</f>
        <v>340656</v>
      </c>
      <c r="G23" s="366"/>
      <c r="H23" s="367"/>
    </row>
    <row r="24" spans="1:8" ht="15.75" customHeight="1" x14ac:dyDescent="0.25">
      <c r="A24" s="521"/>
      <c r="B24" s="522"/>
      <c r="C24" s="522"/>
      <c r="D24" s="522"/>
      <c r="E24" s="522"/>
      <c r="F24" s="523"/>
      <c r="G24" s="366"/>
      <c r="H24" s="367"/>
    </row>
    <row r="25" spans="1:8" ht="15.75" customHeight="1" x14ac:dyDescent="0.25">
      <c r="A25" s="362" t="s">
        <v>275</v>
      </c>
      <c r="B25" s="363" t="s">
        <v>297</v>
      </c>
      <c r="C25" s="363" t="s">
        <v>298</v>
      </c>
      <c r="D25" s="364">
        <v>325733</v>
      </c>
      <c r="E25" s="364">
        <v>10067</v>
      </c>
      <c r="F25" s="365">
        <f>D25+E25</f>
        <v>335800</v>
      </c>
      <c r="G25" s="366"/>
      <c r="H25" s="367"/>
    </row>
    <row r="26" spans="1:8" ht="15.75" customHeight="1" x14ac:dyDescent="0.25">
      <c r="A26" s="521"/>
      <c r="B26" s="522"/>
      <c r="C26" s="522"/>
      <c r="D26" s="522"/>
      <c r="E26" s="522"/>
      <c r="F26" s="523"/>
      <c r="G26" s="366"/>
      <c r="H26" s="367"/>
    </row>
    <row r="27" spans="1:8" ht="15.75" customHeight="1" x14ac:dyDescent="0.25">
      <c r="A27" s="362" t="s">
        <v>278</v>
      </c>
      <c r="B27" s="363" t="s">
        <v>293</v>
      </c>
      <c r="C27" s="363" t="s">
        <v>299</v>
      </c>
      <c r="D27" s="364">
        <v>296076</v>
      </c>
      <c r="E27" s="364">
        <v>26013</v>
      </c>
      <c r="F27" s="365">
        <f>D27+E27</f>
        <v>322089</v>
      </c>
      <c r="G27" s="366"/>
      <c r="H27" s="367"/>
    </row>
    <row r="28" spans="1:8" ht="15.75" customHeight="1" x14ac:dyDescent="0.25">
      <c r="A28" s="521"/>
      <c r="B28" s="522"/>
      <c r="C28" s="522"/>
      <c r="D28" s="522"/>
      <c r="E28" s="522"/>
      <c r="F28" s="523"/>
      <c r="G28" s="366"/>
      <c r="H28" s="367"/>
    </row>
    <row r="29" spans="1:8" ht="15.75" customHeight="1" x14ac:dyDescent="0.25">
      <c r="A29" s="362" t="s">
        <v>280</v>
      </c>
      <c r="B29" s="363" t="s">
        <v>300</v>
      </c>
      <c r="C29" s="363" t="s">
        <v>301</v>
      </c>
      <c r="D29" s="364">
        <v>294138</v>
      </c>
      <c r="E29" s="364">
        <v>26073</v>
      </c>
      <c r="F29" s="365">
        <f>D29+E29</f>
        <v>320211</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162</v>
      </c>
      <c r="D31" s="370">
        <f>SUM(D11+D13+D15+D17+D19+D21+D23+D25+D27+D29)</f>
        <v>3966750</v>
      </c>
      <c r="E31" s="370">
        <f>SUM(E11+E13+E15+E17+E19+E21+E23+E25+E27+E29)</f>
        <v>230105</v>
      </c>
      <c r="F31" s="371">
        <f>D31+E31</f>
        <v>4196855</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0" fitToHeight="0" orientation="landscape" r:id="rId1"/>
  <headerFooter>
    <oddHeader>_x000D_
                &amp;L&amp;10OFFICE OF HEALTH CARE ACCESS&amp;C&amp;10ANNUAL REPORTING&amp;R&amp;10GRIFFIN HEALTH SERVICES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20" t="s">
        <v>0</v>
      </c>
      <c r="B4" s="520"/>
      <c r="C4" s="520"/>
      <c r="D4" s="520"/>
      <c r="E4" s="520"/>
      <c r="F4" s="520"/>
      <c r="G4" s="520"/>
      <c r="H4" s="520"/>
    </row>
    <row r="5" spans="1:8" ht="15.75" customHeight="1" x14ac:dyDescent="0.25">
      <c r="A5" s="520" t="s">
        <v>247</v>
      </c>
      <c r="B5" s="520"/>
      <c r="C5" s="520"/>
      <c r="D5" s="520"/>
      <c r="E5" s="520"/>
      <c r="F5" s="520"/>
      <c r="G5" s="520"/>
      <c r="H5" s="520"/>
    </row>
    <row r="6" spans="1:8" ht="15.75" customHeight="1" x14ac:dyDescent="0.25">
      <c r="A6" s="520" t="s">
        <v>106</v>
      </c>
      <c r="B6" s="520"/>
      <c r="C6" s="520"/>
      <c r="D6" s="520"/>
      <c r="E6" s="520"/>
      <c r="F6" s="520"/>
      <c r="G6" s="520"/>
      <c r="H6" s="520"/>
    </row>
    <row r="7" spans="1:8" ht="15.75" customHeight="1" x14ac:dyDescent="0.25">
      <c r="A7" s="520" t="s">
        <v>302</v>
      </c>
      <c r="B7" s="520"/>
      <c r="C7" s="520"/>
      <c r="D7" s="520"/>
      <c r="E7" s="520"/>
      <c r="F7" s="520"/>
      <c r="G7" s="520"/>
      <c r="H7" s="520"/>
    </row>
    <row r="8" spans="1:8" ht="16.5" customHeight="1" thickBot="1" x14ac:dyDescent="0.3">
      <c r="A8" s="348"/>
      <c r="B8" s="348"/>
      <c r="C8" s="348"/>
      <c r="D8" s="352"/>
      <c r="E8" s="349"/>
      <c r="F8" s="349"/>
      <c r="G8" s="349"/>
      <c r="H8" s="350"/>
    </row>
    <row r="9" spans="1:8" ht="60" customHeight="1" thickBot="1" x14ac:dyDescent="0.3">
      <c r="A9" s="373" t="s">
        <v>5</v>
      </c>
      <c r="B9" s="354" t="s">
        <v>303</v>
      </c>
      <c r="C9" s="354" t="s">
        <v>304</v>
      </c>
      <c r="D9" s="355" t="s">
        <v>251</v>
      </c>
      <c r="E9" s="374" t="s">
        <v>305</v>
      </c>
      <c r="F9" s="374" t="s">
        <v>306</v>
      </c>
      <c r="G9" s="374" t="s">
        <v>307</v>
      </c>
      <c r="H9" s="356" t="s">
        <v>253</v>
      </c>
    </row>
    <row r="10" spans="1:8" ht="15.75" customHeight="1" x14ac:dyDescent="0.25">
      <c r="A10" s="358"/>
      <c r="B10" s="359"/>
      <c r="C10" s="359"/>
      <c r="D10" s="360"/>
      <c r="E10" s="360"/>
      <c r="F10" s="360"/>
      <c r="G10" s="360"/>
      <c r="H10" s="361"/>
    </row>
    <row r="11" spans="1:8" ht="15.75" customHeight="1" x14ac:dyDescent="0.25">
      <c r="A11" s="362" t="s">
        <v>254</v>
      </c>
      <c r="B11" s="363" t="s">
        <v>308</v>
      </c>
      <c r="C11" s="363" t="s">
        <v>156</v>
      </c>
      <c r="D11" s="364">
        <v>0</v>
      </c>
      <c r="E11" s="364">
        <v>0</v>
      </c>
      <c r="F11" s="364">
        <v>0</v>
      </c>
      <c r="G11" s="364">
        <v>0</v>
      </c>
      <c r="H11" s="365">
        <f t="shared" ref="H11:H61" si="0">SUM(D11:G11)</f>
        <v>0</v>
      </c>
    </row>
    <row r="12" spans="1:8" ht="15.75" customHeight="1" x14ac:dyDescent="0.25">
      <c r="A12" s="362" t="s">
        <v>257</v>
      </c>
      <c r="B12" s="363" t="s">
        <v>308</v>
      </c>
      <c r="C12" s="363" t="s">
        <v>156</v>
      </c>
      <c r="D12" s="364">
        <v>0</v>
      </c>
      <c r="E12" s="364">
        <v>0</v>
      </c>
      <c r="F12" s="364">
        <v>0</v>
      </c>
      <c r="G12" s="364">
        <v>0</v>
      </c>
      <c r="H12" s="365">
        <f t="shared" si="0"/>
        <v>0</v>
      </c>
    </row>
    <row r="13" spans="1:8" ht="15.75" customHeight="1" x14ac:dyDescent="0.25">
      <c r="A13" s="362" t="s">
        <v>260</v>
      </c>
      <c r="B13" s="363" t="s">
        <v>308</v>
      </c>
      <c r="C13" s="363" t="s">
        <v>156</v>
      </c>
      <c r="D13" s="364">
        <v>0</v>
      </c>
      <c r="E13" s="364">
        <v>0</v>
      </c>
      <c r="F13" s="364">
        <v>0</v>
      </c>
      <c r="G13" s="364">
        <v>0</v>
      </c>
      <c r="H13" s="365">
        <f t="shared" si="0"/>
        <v>0</v>
      </c>
    </row>
    <row r="14" spans="1:8" ht="15.75" customHeight="1" x14ac:dyDescent="0.25">
      <c r="A14" s="362" t="s">
        <v>263</v>
      </c>
      <c r="B14" s="363" t="s">
        <v>156</v>
      </c>
      <c r="C14" s="363" t="s">
        <v>156</v>
      </c>
      <c r="D14" s="364">
        <v>0</v>
      </c>
      <c r="E14" s="364">
        <v>0</v>
      </c>
      <c r="F14" s="364">
        <v>0</v>
      </c>
      <c r="G14" s="364">
        <v>0</v>
      </c>
      <c r="H14" s="365">
        <f t="shared" si="0"/>
        <v>0</v>
      </c>
    </row>
    <row r="15" spans="1:8" ht="15.75" customHeight="1" x14ac:dyDescent="0.25">
      <c r="A15" s="362" t="s">
        <v>266</v>
      </c>
      <c r="B15" s="363" t="s">
        <v>156</v>
      </c>
      <c r="C15" s="363" t="s">
        <v>156</v>
      </c>
      <c r="D15" s="364">
        <v>0</v>
      </c>
      <c r="E15" s="364">
        <v>0</v>
      </c>
      <c r="F15" s="364">
        <v>0</v>
      </c>
      <c r="G15" s="364">
        <v>0</v>
      </c>
      <c r="H15" s="365">
        <f t="shared" si="0"/>
        <v>0</v>
      </c>
    </row>
    <row r="16" spans="1:8" ht="15.75" customHeight="1" x14ac:dyDescent="0.25">
      <c r="A16" s="362" t="s">
        <v>269</v>
      </c>
      <c r="B16" s="363" t="s">
        <v>156</v>
      </c>
      <c r="C16" s="363" t="s">
        <v>156</v>
      </c>
      <c r="D16" s="364">
        <v>0</v>
      </c>
      <c r="E16" s="364">
        <v>0</v>
      </c>
      <c r="F16" s="364">
        <v>0</v>
      </c>
      <c r="G16" s="364">
        <v>0</v>
      </c>
      <c r="H16" s="365">
        <f t="shared" si="0"/>
        <v>0</v>
      </c>
    </row>
    <row r="17" spans="1:8" ht="15.75" customHeight="1" x14ac:dyDescent="0.25">
      <c r="A17" s="362" t="s">
        <v>272</v>
      </c>
      <c r="B17" s="363" t="s">
        <v>156</v>
      </c>
      <c r="C17" s="363" t="s">
        <v>156</v>
      </c>
      <c r="D17" s="364">
        <v>0</v>
      </c>
      <c r="E17" s="364">
        <v>0</v>
      </c>
      <c r="F17" s="364">
        <v>0</v>
      </c>
      <c r="G17" s="364">
        <v>0</v>
      </c>
      <c r="H17" s="365">
        <f t="shared" si="0"/>
        <v>0</v>
      </c>
    </row>
    <row r="18" spans="1:8" ht="15.75" customHeight="1" x14ac:dyDescent="0.25">
      <c r="A18" s="362" t="s">
        <v>275</v>
      </c>
      <c r="B18" s="363" t="s">
        <v>156</v>
      </c>
      <c r="C18" s="363" t="s">
        <v>156</v>
      </c>
      <c r="D18" s="364">
        <v>0</v>
      </c>
      <c r="E18" s="364">
        <v>0</v>
      </c>
      <c r="F18" s="364">
        <v>0</v>
      </c>
      <c r="G18" s="364">
        <v>0</v>
      </c>
      <c r="H18" s="365">
        <f t="shared" si="0"/>
        <v>0</v>
      </c>
    </row>
    <row r="19" spans="1:8" ht="15.75" customHeight="1" x14ac:dyDescent="0.25">
      <c r="A19" s="362" t="s">
        <v>278</v>
      </c>
      <c r="B19" s="363" t="s">
        <v>156</v>
      </c>
      <c r="C19" s="363" t="s">
        <v>156</v>
      </c>
      <c r="D19" s="364">
        <v>0</v>
      </c>
      <c r="E19" s="364">
        <v>0</v>
      </c>
      <c r="F19" s="364">
        <v>0</v>
      </c>
      <c r="G19" s="364">
        <v>0</v>
      </c>
      <c r="H19" s="365">
        <f t="shared" si="0"/>
        <v>0</v>
      </c>
    </row>
    <row r="20" spans="1:8" ht="15.75" customHeight="1" x14ac:dyDescent="0.25">
      <c r="A20" s="362" t="s">
        <v>280</v>
      </c>
      <c r="B20" s="363" t="s">
        <v>156</v>
      </c>
      <c r="C20" s="363" t="s">
        <v>156</v>
      </c>
      <c r="D20" s="364">
        <v>0</v>
      </c>
      <c r="E20" s="364">
        <v>0</v>
      </c>
      <c r="F20" s="364">
        <v>0</v>
      </c>
      <c r="G20" s="364">
        <v>0</v>
      </c>
      <c r="H20" s="365">
        <f t="shared" si="0"/>
        <v>0</v>
      </c>
    </row>
    <row r="21" spans="1:8" ht="15.75" customHeight="1" x14ac:dyDescent="0.25">
      <c r="A21" s="362" t="s">
        <v>309</v>
      </c>
      <c r="B21" s="363" t="s">
        <v>156</v>
      </c>
      <c r="C21" s="363" t="s">
        <v>156</v>
      </c>
      <c r="D21" s="364">
        <v>0</v>
      </c>
      <c r="E21" s="364">
        <v>0</v>
      </c>
      <c r="F21" s="364">
        <v>0</v>
      </c>
      <c r="G21" s="364">
        <v>0</v>
      </c>
      <c r="H21" s="365">
        <f t="shared" si="0"/>
        <v>0</v>
      </c>
    </row>
    <row r="22" spans="1:8" ht="15.75" customHeight="1" x14ac:dyDescent="0.25">
      <c r="A22" s="362" t="s">
        <v>310</v>
      </c>
      <c r="B22" s="363" t="s">
        <v>156</v>
      </c>
      <c r="C22" s="363" t="s">
        <v>156</v>
      </c>
      <c r="D22" s="364">
        <v>0</v>
      </c>
      <c r="E22" s="364">
        <v>0</v>
      </c>
      <c r="F22" s="364">
        <v>0</v>
      </c>
      <c r="G22" s="364">
        <v>0</v>
      </c>
      <c r="H22" s="365">
        <f t="shared" si="0"/>
        <v>0</v>
      </c>
    </row>
    <row r="23" spans="1:8" ht="15.75" customHeight="1" x14ac:dyDescent="0.25">
      <c r="A23" s="362" t="s">
        <v>311</v>
      </c>
      <c r="B23" s="363" t="s">
        <v>156</v>
      </c>
      <c r="C23" s="363" t="s">
        <v>156</v>
      </c>
      <c r="D23" s="364">
        <v>0</v>
      </c>
      <c r="E23" s="364">
        <v>0</v>
      </c>
      <c r="F23" s="364">
        <v>0</v>
      </c>
      <c r="G23" s="364">
        <v>0</v>
      </c>
      <c r="H23" s="365">
        <f t="shared" si="0"/>
        <v>0</v>
      </c>
    </row>
    <row r="24" spans="1:8" ht="15.75" customHeight="1" x14ac:dyDescent="0.25">
      <c r="A24" s="362" t="s">
        <v>312</v>
      </c>
      <c r="B24" s="363" t="s">
        <v>156</v>
      </c>
      <c r="C24" s="363" t="s">
        <v>156</v>
      </c>
      <c r="D24" s="364">
        <v>0</v>
      </c>
      <c r="E24" s="364">
        <v>0</v>
      </c>
      <c r="F24" s="364">
        <v>0</v>
      </c>
      <c r="G24" s="364">
        <v>0</v>
      </c>
      <c r="H24" s="365">
        <f t="shared" si="0"/>
        <v>0</v>
      </c>
    </row>
    <row r="25" spans="1:8" ht="15.75" customHeight="1" x14ac:dyDescent="0.25">
      <c r="A25" s="362" t="s">
        <v>313</v>
      </c>
      <c r="B25" s="363" t="s">
        <v>156</v>
      </c>
      <c r="C25" s="363" t="s">
        <v>156</v>
      </c>
      <c r="D25" s="364">
        <v>0</v>
      </c>
      <c r="E25" s="364">
        <v>0</v>
      </c>
      <c r="F25" s="364">
        <v>0</v>
      </c>
      <c r="G25" s="364">
        <v>0</v>
      </c>
      <c r="H25" s="365">
        <f t="shared" si="0"/>
        <v>0</v>
      </c>
    </row>
    <row r="26" spans="1:8" ht="15.75" customHeight="1" x14ac:dyDescent="0.25">
      <c r="A26" s="362" t="s">
        <v>314</v>
      </c>
      <c r="B26" s="363" t="s">
        <v>156</v>
      </c>
      <c r="C26" s="363" t="s">
        <v>156</v>
      </c>
      <c r="D26" s="364">
        <v>0</v>
      </c>
      <c r="E26" s="364">
        <v>0</v>
      </c>
      <c r="F26" s="364">
        <v>0</v>
      </c>
      <c r="G26" s="364">
        <v>0</v>
      </c>
      <c r="H26" s="365">
        <f t="shared" si="0"/>
        <v>0</v>
      </c>
    </row>
    <row r="27" spans="1:8" ht="15.75" customHeight="1" x14ac:dyDescent="0.25">
      <c r="A27" s="362" t="s">
        <v>315</v>
      </c>
      <c r="B27" s="363" t="s">
        <v>156</v>
      </c>
      <c r="C27" s="363" t="s">
        <v>156</v>
      </c>
      <c r="D27" s="364">
        <v>0</v>
      </c>
      <c r="E27" s="364">
        <v>0</v>
      </c>
      <c r="F27" s="364">
        <v>0</v>
      </c>
      <c r="G27" s="364">
        <v>0</v>
      </c>
      <c r="H27" s="365">
        <f t="shared" si="0"/>
        <v>0</v>
      </c>
    </row>
    <row r="28" spans="1:8" ht="15.75" customHeight="1" x14ac:dyDescent="0.25">
      <c r="A28" s="362" t="s">
        <v>316</v>
      </c>
      <c r="B28" s="363" t="s">
        <v>156</v>
      </c>
      <c r="C28" s="363" t="s">
        <v>156</v>
      </c>
      <c r="D28" s="364">
        <v>0</v>
      </c>
      <c r="E28" s="364">
        <v>0</v>
      </c>
      <c r="F28" s="364">
        <v>0</v>
      </c>
      <c r="G28" s="364">
        <v>0</v>
      </c>
      <c r="H28" s="365">
        <f t="shared" si="0"/>
        <v>0</v>
      </c>
    </row>
    <row r="29" spans="1:8" ht="15.75" customHeight="1" x14ac:dyDescent="0.25">
      <c r="A29" s="362" t="s">
        <v>317</v>
      </c>
      <c r="B29" s="363" t="s">
        <v>156</v>
      </c>
      <c r="C29" s="363" t="s">
        <v>156</v>
      </c>
      <c r="D29" s="364">
        <v>0</v>
      </c>
      <c r="E29" s="364">
        <v>0</v>
      </c>
      <c r="F29" s="364">
        <v>0</v>
      </c>
      <c r="G29" s="364">
        <v>0</v>
      </c>
      <c r="H29" s="365">
        <f t="shared" si="0"/>
        <v>0</v>
      </c>
    </row>
    <row r="30" spans="1:8" ht="15.75" customHeight="1" x14ac:dyDescent="0.25">
      <c r="A30" s="362" t="s">
        <v>318</v>
      </c>
      <c r="B30" s="363" t="s">
        <v>156</v>
      </c>
      <c r="C30" s="363" t="s">
        <v>156</v>
      </c>
      <c r="D30" s="364">
        <v>0</v>
      </c>
      <c r="E30" s="364">
        <v>0</v>
      </c>
      <c r="F30" s="364">
        <v>0</v>
      </c>
      <c r="G30" s="364">
        <v>0</v>
      </c>
      <c r="H30" s="365">
        <f t="shared" si="0"/>
        <v>0</v>
      </c>
    </row>
    <row r="31" spans="1:8" ht="15.75" customHeight="1" x14ac:dyDescent="0.25">
      <c r="A31" s="362" t="s">
        <v>319</v>
      </c>
      <c r="B31" s="363" t="s">
        <v>156</v>
      </c>
      <c r="C31" s="363" t="s">
        <v>156</v>
      </c>
      <c r="D31" s="364">
        <v>0</v>
      </c>
      <c r="E31" s="364">
        <v>0</v>
      </c>
      <c r="F31" s="364">
        <v>0</v>
      </c>
      <c r="G31" s="364">
        <v>0</v>
      </c>
      <c r="H31" s="365">
        <f t="shared" si="0"/>
        <v>0</v>
      </c>
    </row>
    <row r="32" spans="1:8" ht="15.75" customHeight="1" x14ac:dyDescent="0.25">
      <c r="A32" s="362" t="s">
        <v>320</v>
      </c>
      <c r="B32" s="363" t="s">
        <v>156</v>
      </c>
      <c r="C32" s="363" t="s">
        <v>156</v>
      </c>
      <c r="D32" s="364">
        <v>0</v>
      </c>
      <c r="E32" s="364">
        <v>0</v>
      </c>
      <c r="F32" s="364">
        <v>0</v>
      </c>
      <c r="G32" s="364">
        <v>0</v>
      </c>
      <c r="H32" s="365">
        <f t="shared" si="0"/>
        <v>0</v>
      </c>
    </row>
    <row r="33" spans="1:8" ht="15.75" customHeight="1" x14ac:dyDescent="0.25">
      <c r="A33" s="362" t="s">
        <v>321</v>
      </c>
      <c r="B33" s="363" t="s">
        <v>156</v>
      </c>
      <c r="C33" s="363" t="s">
        <v>156</v>
      </c>
      <c r="D33" s="364">
        <v>0</v>
      </c>
      <c r="E33" s="364">
        <v>0</v>
      </c>
      <c r="F33" s="364">
        <v>0</v>
      </c>
      <c r="G33" s="364">
        <v>0</v>
      </c>
      <c r="H33" s="365">
        <f t="shared" si="0"/>
        <v>0</v>
      </c>
    </row>
    <row r="34" spans="1:8" ht="15.75" customHeight="1" x14ac:dyDescent="0.25">
      <c r="A34" s="362" t="s">
        <v>322</v>
      </c>
      <c r="B34" s="363" t="s">
        <v>156</v>
      </c>
      <c r="C34" s="363" t="s">
        <v>156</v>
      </c>
      <c r="D34" s="364">
        <v>0</v>
      </c>
      <c r="E34" s="364">
        <v>0</v>
      </c>
      <c r="F34" s="364">
        <v>0</v>
      </c>
      <c r="G34" s="364">
        <v>0</v>
      </c>
      <c r="H34" s="365">
        <f t="shared" si="0"/>
        <v>0</v>
      </c>
    </row>
    <row r="35" spans="1:8" ht="15.75" customHeight="1" x14ac:dyDescent="0.25">
      <c r="A35" s="362" t="s">
        <v>323</v>
      </c>
      <c r="B35" s="363" t="s">
        <v>156</v>
      </c>
      <c r="C35" s="363" t="s">
        <v>156</v>
      </c>
      <c r="D35" s="364">
        <v>0</v>
      </c>
      <c r="E35" s="364">
        <v>0</v>
      </c>
      <c r="F35" s="364">
        <v>0</v>
      </c>
      <c r="G35" s="364">
        <v>0</v>
      </c>
      <c r="H35" s="365">
        <f t="shared" si="0"/>
        <v>0</v>
      </c>
    </row>
    <row r="36" spans="1:8" ht="15.75" customHeight="1" x14ac:dyDescent="0.25">
      <c r="A36" s="362" t="s">
        <v>324</v>
      </c>
      <c r="B36" s="363" t="s">
        <v>156</v>
      </c>
      <c r="C36" s="363" t="s">
        <v>156</v>
      </c>
      <c r="D36" s="364">
        <v>0</v>
      </c>
      <c r="E36" s="364">
        <v>0</v>
      </c>
      <c r="F36" s="364">
        <v>0</v>
      </c>
      <c r="G36" s="364">
        <v>0</v>
      </c>
      <c r="H36" s="365">
        <f t="shared" si="0"/>
        <v>0</v>
      </c>
    </row>
    <row r="37" spans="1:8" ht="15.75" customHeight="1" x14ac:dyDescent="0.25">
      <c r="A37" s="362" t="s">
        <v>325</v>
      </c>
      <c r="B37" s="363" t="s">
        <v>156</v>
      </c>
      <c r="C37" s="363" t="s">
        <v>156</v>
      </c>
      <c r="D37" s="364">
        <v>0</v>
      </c>
      <c r="E37" s="364">
        <v>0</v>
      </c>
      <c r="F37" s="364">
        <v>0</v>
      </c>
      <c r="G37" s="364">
        <v>0</v>
      </c>
      <c r="H37" s="365">
        <f t="shared" si="0"/>
        <v>0</v>
      </c>
    </row>
    <row r="38" spans="1:8" ht="15.75" customHeight="1" x14ac:dyDescent="0.25">
      <c r="A38" s="362" t="s">
        <v>326</v>
      </c>
      <c r="B38" s="363" t="s">
        <v>156</v>
      </c>
      <c r="C38" s="363" t="s">
        <v>156</v>
      </c>
      <c r="D38" s="364">
        <v>0</v>
      </c>
      <c r="E38" s="364">
        <v>0</v>
      </c>
      <c r="F38" s="364">
        <v>0</v>
      </c>
      <c r="G38" s="364">
        <v>0</v>
      </c>
      <c r="H38" s="365">
        <f t="shared" si="0"/>
        <v>0</v>
      </c>
    </row>
    <row r="39" spans="1:8" ht="15.75" customHeight="1" x14ac:dyDescent="0.25">
      <c r="A39" s="362" t="s">
        <v>327</v>
      </c>
      <c r="B39" s="363" t="s">
        <v>156</v>
      </c>
      <c r="C39" s="363" t="s">
        <v>156</v>
      </c>
      <c r="D39" s="364">
        <v>0</v>
      </c>
      <c r="E39" s="364">
        <v>0</v>
      </c>
      <c r="F39" s="364">
        <v>0</v>
      </c>
      <c r="G39" s="364">
        <v>0</v>
      </c>
      <c r="H39" s="365">
        <f t="shared" si="0"/>
        <v>0</v>
      </c>
    </row>
    <row r="40" spans="1:8" ht="15.75" customHeight="1" x14ac:dyDescent="0.25">
      <c r="A40" s="362" t="s">
        <v>328</v>
      </c>
      <c r="B40" s="363" t="s">
        <v>156</v>
      </c>
      <c r="C40" s="363" t="s">
        <v>156</v>
      </c>
      <c r="D40" s="364">
        <v>0</v>
      </c>
      <c r="E40" s="364">
        <v>0</v>
      </c>
      <c r="F40" s="364">
        <v>0</v>
      </c>
      <c r="G40" s="364">
        <v>0</v>
      </c>
      <c r="H40" s="365">
        <f t="shared" si="0"/>
        <v>0</v>
      </c>
    </row>
    <row r="41" spans="1:8" ht="15.75" customHeight="1" x14ac:dyDescent="0.25">
      <c r="A41" s="362" t="s">
        <v>329</v>
      </c>
      <c r="B41" s="363" t="s">
        <v>156</v>
      </c>
      <c r="C41" s="363" t="s">
        <v>156</v>
      </c>
      <c r="D41" s="364">
        <v>0</v>
      </c>
      <c r="E41" s="364">
        <v>0</v>
      </c>
      <c r="F41" s="364">
        <v>0</v>
      </c>
      <c r="G41" s="364">
        <v>0</v>
      </c>
      <c r="H41" s="365">
        <f t="shared" si="0"/>
        <v>0</v>
      </c>
    </row>
    <row r="42" spans="1:8" ht="15.75" customHeight="1" x14ac:dyDescent="0.25">
      <c r="A42" s="362" t="s">
        <v>330</v>
      </c>
      <c r="B42" s="363" t="s">
        <v>156</v>
      </c>
      <c r="C42" s="363" t="s">
        <v>156</v>
      </c>
      <c r="D42" s="364">
        <v>0</v>
      </c>
      <c r="E42" s="364">
        <v>0</v>
      </c>
      <c r="F42" s="364">
        <v>0</v>
      </c>
      <c r="G42" s="364">
        <v>0</v>
      </c>
      <c r="H42" s="365">
        <f t="shared" si="0"/>
        <v>0</v>
      </c>
    </row>
    <row r="43" spans="1:8" ht="15.75" customHeight="1" x14ac:dyDescent="0.25">
      <c r="A43" s="362" t="s">
        <v>331</v>
      </c>
      <c r="B43" s="363" t="s">
        <v>156</v>
      </c>
      <c r="C43" s="363" t="s">
        <v>156</v>
      </c>
      <c r="D43" s="364">
        <v>0</v>
      </c>
      <c r="E43" s="364">
        <v>0</v>
      </c>
      <c r="F43" s="364">
        <v>0</v>
      </c>
      <c r="G43" s="364">
        <v>0</v>
      </c>
      <c r="H43" s="365">
        <f t="shared" si="0"/>
        <v>0</v>
      </c>
    </row>
    <row r="44" spans="1:8" ht="15.75" customHeight="1" x14ac:dyDescent="0.25">
      <c r="A44" s="362" t="s">
        <v>332</v>
      </c>
      <c r="B44" s="363" t="s">
        <v>156</v>
      </c>
      <c r="C44" s="363" t="s">
        <v>156</v>
      </c>
      <c r="D44" s="364">
        <v>0</v>
      </c>
      <c r="E44" s="364">
        <v>0</v>
      </c>
      <c r="F44" s="364">
        <v>0</v>
      </c>
      <c r="G44" s="364">
        <v>0</v>
      </c>
      <c r="H44" s="365">
        <f t="shared" si="0"/>
        <v>0</v>
      </c>
    </row>
    <row r="45" spans="1:8" ht="15.75" customHeight="1" x14ac:dyDescent="0.25">
      <c r="A45" s="362" t="s">
        <v>333</v>
      </c>
      <c r="B45" s="363" t="s">
        <v>156</v>
      </c>
      <c r="C45" s="363" t="s">
        <v>156</v>
      </c>
      <c r="D45" s="364">
        <v>0</v>
      </c>
      <c r="E45" s="364">
        <v>0</v>
      </c>
      <c r="F45" s="364">
        <v>0</v>
      </c>
      <c r="G45" s="364">
        <v>0</v>
      </c>
      <c r="H45" s="365">
        <f t="shared" si="0"/>
        <v>0</v>
      </c>
    </row>
    <row r="46" spans="1:8" ht="15.75" customHeight="1" x14ac:dyDescent="0.25">
      <c r="A46" s="362" t="s">
        <v>334</v>
      </c>
      <c r="B46" s="363" t="s">
        <v>156</v>
      </c>
      <c r="C46" s="363" t="s">
        <v>156</v>
      </c>
      <c r="D46" s="364">
        <v>0</v>
      </c>
      <c r="E46" s="364">
        <v>0</v>
      </c>
      <c r="F46" s="364">
        <v>0</v>
      </c>
      <c r="G46" s="364">
        <v>0</v>
      </c>
      <c r="H46" s="365">
        <f t="shared" si="0"/>
        <v>0</v>
      </c>
    </row>
    <row r="47" spans="1:8" ht="15.75" customHeight="1" x14ac:dyDescent="0.25">
      <c r="A47" s="362" t="s">
        <v>335</v>
      </c>
      <c r="B47" s="363" t="s">
        <v>156</v>
      </c>
      <c r="C47" s="363" t="s">
        <v>156</v>
      </c>
      <c r="D47" s="364">
        <v>0</v>
      </c>
      <c r="E47" s="364">
        <v>0</v>
      </c>
      <c r="F47" s="364">
        <v>0</v>
      </c>
      <c r="G47" s="364">
        <v>0</v>
      </c>
      <c r="H47" s="365">
        <f t="shared" si="0"/>
        <v>0</v>
      </c>
    </row>
    <row r="48" spans="1:8" ht="15.75" customHeight="1" x14ac:dyDescent="0.25">
      <c r="A48" s="362" t="s">
        <v>336</v>
      </c>
      <c r="B48" s="363" t="s">
        <v>156</v>
      </c>
      <c r="C48" s="363" t="s">
        <v>156</v>
      </c>
      <c r="D48" s="364">
        <v>0</v>
      </c>
      <c r="E48" s="364">
        <v>0</v>
      </c>
      <c r="F48" s="364">
        <v>0</v>
      </c>
      <c r="G48" s="364">
        <v>0</v>
      </c>
      <c r="H48" s="365">
        <f t="shared" si="0"/>
        <v>0</v>
      </c>
    </row>
    <row r="49" spans="1:8" ht="15.75" customHeight="1" x14ac:dyDescent="0.25">
      <c r="A49" s="362" t="s">
        <v>337</v>
      </c>
      <c r="B49" s="363" t="s">
        <v>156</v>
      </c>
      <c r="C49" s="363" t="s">
        <v>156</v>
      </c>
      <c r="D49" s="364">
        <v>0</v>
      </c>
      <c r="E49" s="364">
        <v>0</v>
      </c>
      <c r="F49" s="364">
        <v>0</v>
      </c>
      <c r="G49" s="364">
        <v>0</v>
      </c>
      <c r="H49" s="365">
        <f t="shared" si="0"/>
        <v>0</v>
      </c>
    </row>
    <row r="50" spans="1:8" ht="15.75" customHeight="1" x14ac:dyDescent="0.25">
      <c r="A50" s="362" t="s">
        <v>338</v>
      </c>
      <c r="B50" s="363" t="s">
        <v>156</v>
      </c>
      <c r="C50" s="363" t="s">
        <v>156</v>
      </c>
      <c r="D50" s="364">
        <v>0</v>
      </c>
      <c r="E50" s="364">
        <v>0</v>
      </c>
      <c r="F50" s="364">
        <v>0</v>
      </c>
      <c r="G50" s="364">
        <v>0</v>
      </c>
      <c r="H50" s="365">
        <f t="shared" si="0"/>
        <v>0</v>
      </c>
    </row>
    <row r="51" spans="1:8" ht="15.75" customHeight="1" x14ac:dyDescent="0.25">
      <c r="A51" s="362" t="s">
        <v>339</v>
      </c>
      <c r="B51" s="363" t="s">
        <v>156</v>
      </c>
      <c r="C51" s="363" t="s">
        <v>156</v>
      </c>
      <c r="D51" s="364">
        <v>0</v>
      </c>
      <c r="E51" s="364">
        <v>0</v>
      </c>
      <c r="F51" s="364">
        <v>0</v>
      </c>
      <c r="G51" s="364">
        <v>0</v>
      </c>
      <c r="H51" s="365">
        <f t="shared" si="0"/>
        <v>0</v>
      </c>
    </row>
    <row r="52" spans="1:8" ht="15.75" customHeight="1" x14ac:dyDescent="0.25">
      <c r="A52" s="362" t="s">
        <v>340</v>
      </c>
      <c r="B52" s="363" t="s">
        <v>156</v>
      </c>
      <c r="C52" s="363" t="s">
        <v>156</v>
      </c>
      <c r="D52" s="364">
        <v>0</v>
      </c>
      <c r="E52" s="364">
        <v>0</v>
      </c>
      <c r="F52" s="364">
        <v>0</v>
      </c>
      <c r="G52" s="364">
        <v>0</v>
      </c>
      <c r="H52" s="365">
        <f t="shared" si="0"/>
        <v>0</v>
      </c>
    </row>
    <row r="53" spans="1:8" ht="15.75" customHeight="1" x14ac:dyDescent="0.25">
      <c r="A53" s="362" t="s">
        <v>341</v>
      </c>
      <c r="B53" s="363" t="s">
        <v>156</v>
      </c>
      <c r="C53" s="363" t="s">
        <v>156</v>
      </c>
      <c r="D53" s="364">
        <v>0</v>
      </c>
      <c r="E53" s="364">
        <v>0</v>
      </c>
      <c r="F53" s="364">
        <v>0</v>
      </c>
      <c r="G53" s="364">
        <v>0</v>
      </c>
      <c r="H53" s="365">
        <f t="shared" si="0"/>
        <v>0</v>
      </c>
    </row>
    <row r="54" spans="1:8" ht="15.75" customHeight="1" x14ac:dyDescent="0.25">
      <c r="A54" s="362" t="s">
        <v>342</v>
      </c>
      <c r="B54" s="363" t="s">
        <v>156</v>
      </c>
      <c r="C54" s="363" t="s">
        <v>156</v>
      </c>
      <c r="D54" s="364">
        <v>0</v>
      </c>
      <c r="E54" s="364">
        <v>0</v>
      </c>
      <c r="F54" s="364">
        <v>0</v>
      </c>
      <c r="G54" s="364">
        <v>0</v>
      </c>
      <c r="H54" s="365">
        <f t="shared" si="0"/>
        <v>0</v>
      </c>
    </row>
    <row r="55" spans="1:8" ht="15.75" customHeight="1" x14ac:dyDescent="0.25">
      <c r="A55" s="362" t="s">
        <v>343</v>
      </c>
      <c r="B55" s="363" t="s">
        <v>156</v>
      </c>
      <c r="C55" s="363" t="s">
        <v>156</v>
      </c>
      <c r="D55" s="364">
        <v>0</v>
      </c>
      <c r="E55" s="364">
        <v>0</v>
      </c>
      <c r="F55" s="364">
        <v>0</v>
      </c>
      <c r="G55" s="364">
        <v>0</v>
      </c>
      <c r="H55" s="365">
        <f t="shared" si="0"/>
        <v>0</v>
      </c>
    </row>
    <row r="56" spans="1:8" ht="15.75" customHeight="1" x14ac:dyDescent="0.25">
      <c r="A56" s="362" t="s">
        <v>344</v>
      </c>
      <c r="B56" s="363" t="s">
        <v>156</v>
      </c>
      <c r="C56" s="363" t="s">
        <v>156</v>
      </c>
      <c r="D56" s="364">
        <v>0</v>
      </c>
      <c r="E56" s="364">
        <v>0</v>
      </c>
      <c r="F56" s="364">
        <v>0</v>
      </c>
      <c r="G56" s="364">
        <v>0</v>
      </c>
      <c r="H56" s="365">
        <f t="shared" si="0"/>
        <v>0</v>
      </c>
    </row>
    <row r="57" spans="1:8" ht="15.75" customHeight="1" x14ac:dyDescent="0.25">
      <c r="A57" s="362" t="s">
        <v>345</v>
      </c>
      <c r="B57" s="363" t="s">
        <v>156</v>
      </c>
      <c r="C57" s="363" t="s">
        <v>156</v>
      </c>
      <c r="D57" s="364">
        <v>0</v>
      </c>
      <c r="E57" s="364">
        <v>0</v>
      </c>
      <c r="F57" s="364">
        <v>0</v>
      </c>
      <c r="G57" s="364">
        <v>0</v>
      </c>
      <c r="H57" s="365">
        <f t="shared" si="0"/>
        <v>0</v>
      </c>
    </row>
    <row r="58" spans="1:8" ht="15.75" customHeight="1" x14ac:dyDescent="0.25">
      <c r="A58" s="362" t="s">
        <v>346</v>
      </c>
      <c r="B58" s="363" t="s">
        <v>156</v>
      </c>
      <c r="C58" s="363" t="s">
        <v>156</v>
      </c>
      <c r="D58" s="364">
        <v>0</v>
      </c>
      <c r="E58" s="364">
        <v>0</v>
      </c>
      <c r="F58" s="364">
        <v>0</v>
      </c>
      <c r="G58" s="364">
        <v>0</v>
      </c>
      <c r="H58" s="365">
        <f t="shared" si="0"/>
        <v>0</v>
      </c>
    </row>
    <row r="59" spans="1:8" ht="15.75" customHeight="1" x14ac:dyDescent="0.25">
      <c r="A59" s="362" t="s">
        <v>347</v>
      </c>
      <c r="B59" s="363" t="s">
        <v>156</v>
      </c>
      <c r="C59" s="363" t="s">
        <v>156</v>
      </c>
      <c r="D59" s="364">
        <v>0</v>
      </c>
      <c r="E59" s="364">
        <v>0</v>
      </c>
      <c r="F59" s="364">
        <v>0</v>
      </c>
      <c r="G59" s="364">
        <v>0</v>
      </c>
      <c r="H59" s="365">
        <f t="shared" si="0"/>
        <v>0</v>
      </c>
    </row>
    <row r="60" spans="1:8" ht="15.75" customHeight="1" thickBot="1" x14ac:dyDescent="0.3">
      <c r="A60" s="362" t="s">
        <v>348</v>
      </c>
      <c r="B60" s="363" t="s">
        <v>156</v>
      </c>
      <c r="C60" s="363" t="s">
        <v>156</v>
      </c>
      <c r="D60" s="364">
        <v>0</v>
      </c>
      <c r="E60" s="364">
        <v>0</v>
      </c>
      <c r="F60" s="364">
        <v>0</v>
      </c>
      <c r="G60" s="364">
        <v>0</v>
      </c>
      <c r="H60" s="365">
        <f t="shared" si="0"/>
        <v>0</v>
      </c>
    </row>
    <row r="61" spans="1:8" ht="18.75" customHeight="1" thickBot="1" x14ac:dyDescent="0.3">
      <c r="A61" s="368"/>
      <c r="B61" s="369"/>
      <c r="C61" s="369" t="s">
        <v>162</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REPORTING&amp;R&amp;10GRIFFIN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247</v>
      </c>
      <c r="B3" s="525"/>
      <c r="C3" s="525"/>
      <c r="D3" s="525"/>
      <c r="E3" s="525"/>
    </row>
    <row r="4" spans="1:5" ht="15" customHeight="1" x14ac:dyDescent="0.25">
      <c r="A4" s="525" t="s">
        <v>106</v>
      </c>
      <c r="B4" s="525"/>
      <c r="C4" s="525"/>
      <c r="D4" s="525"/>
      <c r="E4" s="525"/>
    </row>
    <row r="5" spans="1:5" ht="15" customHeight="1" x14ac:dyDescent="0.25">
      <c r="A5" s="526" t="s">
        <v>349</v>
      </c>
      <c r="B5" s="526"/>
      <c r="C5" s="526"/>
      <c r="D5" s="526"/>
      <c r="E5" s="526"/>
    </row>
    <row r="6" spans="1:5" ht="25.5" customHeight="1" x14ac:dyDescent="0.25">
      <c r="A6" s="526" t="s">
        <v>350</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351</v>
      </c>
      <c r="D9" s="382" t="s">
        <v>352</v>
      </c>
      <c r="E9" s="383" t="s">
        <v>253</v>
      </c>
    </row>
    <row r="10" spans="1:5" s="384" customFormat="1" ht="15.75" x14ac:dyDescent="0.25">
      <c r="A10" s="385"/>
      <c r="B10" s="386"/>
      <c r="C10" s="387"/>
      <c r="D10" s="387"/>
      <c r="E10" s="388"/>
    </row>
    <row r="11" spans="1:5" s="384" customFormat="1" ht="15.75" x14ac:dyDescent="0.25">
      <c r="A11" s="389" t="s">
        <v>117</v>
      </c>
      <c r="B11" s="390" t="s">
        <v>10</v>
      </c>
      <c r="C11" s="391"/>
      <c r="D11" s="391"/>
      <c r="E11" s="392"/>
    </row>
    <row r="12" spans="1:5" ht="14.25" customHeight="1" x14ac:dyDescent="0.2">
      <c r="A12" s="393">
        <v>1</v>
      </c>
      <c r="B12" s="394" t="s">
        <v>353</v>
      </c>
      <c r="C12" s="395">
        <v>0</v>
      </c>
      <c r="D12" s="395">
        <v>0</v>
      </c>
      <c r="E12" s="395">
        <f>D12+ C12</f>
        <v>0</v>
      </c>
    </row>
    <row r="13" spans="1:5" ht="14.25" customHeight="1" x14ac:dyDescent="0.2">
      <c r="A13" s="393">
        <v>2</v>
      </c>
      <c r="B13" s="394" t="s">
        <v>354</v>
      </c>
      <c r="C13" s="395">
        <v>0</v>
      </c>
      <c r="D13" s="395">
        <v>0</v>
      </c>
      <c r="E13" s="395">
        <f>D13+ C13</f>
        <v>0</v>
      </c>
    </row>
    <row r="14" spans="1:5" ht="15.75" x14ac:dyDescent="0.25">
      <c r="A14" s="385"/>
      <c r="B14" s="386"/>
      <c r="C14" s="387"/>
      <c r="D14" s="387"/>
      <c r="E14" s="396"/>
    </row>
    <row r="15" spans="1:5" s="384" customFormat="1" ht="15.75" x14ac:dyDescent="0.25">
      <c r="A15" s="389" t="s">
        <v>124</v>
      </c>
      <c r="B15" s="390" t="s">
        <v>38</v>
      </c>
      <c r="C15" s="391"/>
      <c r="D15" s="391"/>
      <c r="E15" s="392"/>
    </row>
    <row r="16" spans="1:5" ht="14.25" customHeight="1" x14ac:dyDescent="0.2">
      <c r="A16" s="393">
        <v>1</v>
      </c>
      <c r="B16" s="394" t="s">
        <v>353</v>
      </c>
      <c r="C16" s="395">
        <v>0</v>
      </c>
      <c r="D16" s="395">
        <v>0</v>
      </c>
      <c r="E16" s="395">
        <f>D16+ C16</f>
        <v>0</v>
      </c>
    </row>
    <row r="17" spans="1:5" ht="14.25" customHeight="1" x14ac:dyDescent="0.2">
      <c r="A17" s="393">
        <v>2</v>
      </c>
      <c r="B17" s="394" t="s">
        <v>354</v>
      </c>
      <c r="C17" s="395">
        <v>0</v>
      </c>
      <c r="D17" s="395">
        <v>0</v>
      </c>
      <c r="E17" s="395">
        <f>D17+ C17</f>
        <v>0</v>
      </c>
    </row>
    <row r="18" spans="1:5" ht="15.75" x14ac:dyDescent="0.25">
      <c r="A18" s="385"/>
      <c r="B18" s="386"/>
      <c r="C18" s="387"/>
      <c r="D18" s="387"/>
      <c r="E18" s="396"/>
    </row>
    <row r="19" spans="1:5" s="384" customFormat="1" ht="15.75" x14ac:dyDescent="0.25">
      <c r="A19" s="389" t="s">
        <v>125</v>
      </c>
      <c r="B19" s="390" t="s">
        <v>44</v>
      </c>
      <c r="C19" s="391"/>
      <c r="D19" s="391"/>
      <c r="E19" s="392"/>
    </row>
    <row r="20" spans="1:5" ht="14.25" customHeight="1" x14ac:dyDescent="0.2">
      <c r="A20" s="393">
        <v>1</v>
      </c>
      <c r="B20" s="394" t="s">
        <v>353</v>
      </c>
      <c r="C20" s="395">
        <v>0</v>
      </c>
      <c r="D20" s="395">
        <v>0</v>
      </c>
      <c r="E20" s="395">
        <f>D20+ C20</f>
        <v>0</v>
      </c>
    </row>
    <row r="21" spans="1:5" ht="14.25" customHeight="1" x14ac:dyDescent="0.2">
      <c r="A21" s="393">
        <v>2</v>
      </c>
      <c r="B21" s="394" t="s">
        <v>354</v>
      </c>
      <c r="C21" s="395">
        <v>0</v>
      </c>
      <c r="D21" s="395">
        <v>0</v>
      </c>
      <c r="E21" s="395">
        <f>D21+ C21</f>
        <v>0</v>
      </c>
    </row>
    <row r="22" spans="1:5" ht="15.75" x14ac:dyDescent="0.25">
      <c r="A22" s="385"/>
      <c r="B22" s="386"/>
      <c r="C22" s="387"/>
      <c r="D22" s="387"/>
      <c r="E22" s="396"/>
    </row>
    <row r="23" spans="1:5" s="384" customFormat="1" ht="15.75" x14ac:dyDescent="0.25">
      <c r="A23" s="389" t="s">
        <v>126</v>
      </c>
      <c r="B23" s="390" t="s">
        <v>51</v>
      </c>
      <c r="C23" s="391"/>
      <c r="D23" s="391"/>
      <c r="E23" s="392"/>
    </row>
    <row r="24" spans="1:5" ht="14.25" customHeight="1" x14ac:dyDescent="0.2">
      <c r="A24" s="393">
        <v>1</v>
      </c>
      <c r="B24" s="394" t="s">
        <v>353</v>
      </c>
      <c r="C24" s="395">
        <v>0</v>
      </c>
      <c r="D24" s="395">
        <v>0</v>
      </c>
      <c r="E24" s="395">
        <f>D24+ C24</f>
        <v>0</v>
      </c>
    </row>
    <row r="25" spans="1:5" ht="14.25" customHeight="1" x14ac:dyDescent="0.2">
      <c r="A25" s="393">
        <v>2</v>
      </c>
      <c r="B25" s="394" t="s">
        <v>354</v>
      </c>
      <c r="C25" s="395">
        <v>0</v>
      </c>
      <c r="D25" s="395">
        <v>0</v>
      </c>
      <c r="E25" s="395">
        <f>D25+ C25</f>
        <v>0</v>
      </c>
    </row>
    <row r="26" spans="1:5" ht="15.75" x14ac:dyDescent="0.25">
      <c r="A26" s="385"/>
      <c r="B26" s="386"/>
      <c r="C26" s="387"/>
      <c r="D26" s="387"/>
      <c r="E26" s="396"/>
    </row>
    <row r="27" spans="1:5" s="384" customFormat="1" ht="15.75" x14ac:dyDescent="0.25">
      <c r="A27" s="389" t="s">
        <v>127</v>
      </c>
      <c r="B27" s="390" t="s">
        <v>56</v>
      </c>
      <c r="C27" s="391"/>
      <c r="D27" s="391"/>
      <c r="E27" s="392"/>
    </row>
    <row r="28" spans="1:5" ht="14.25" customHeight="1" x14ac:dyDescent="0.2">
      <c r="A28" s="393">
        <v>1</v>
      </c>
      <c r="B28" s="394" t="s">
        <v>353</v>
      </c>
      <c r="C28" s="395">
        <v>0</v>
      </c>
      <c r="D28" s="395">
        <v>0</v>
      </c>
      <c r="E28" s="395">
        <f>D28+ C28</f>
        <v>0</v>
      </c>
    </row>
    <row r="29" spans="1:5" ht="14.25" customHeight="1" x14ac:dyDescent="0.2">
      <c r="A29" s="393">
        <v>2</v>
      </c>
      <c r="B29" s="394" t="s">
        <v>354</v>
      </c>
      <c r="C29" s="395">
        <v>0</v>
      </c>
      <c r="D29" s="395">
        <v>0</v>
      </c>
      <c r="E29" s="395">
        <f>D29+ C29</f>
        <v>0</v>
      </c>
    </row>
    <row r="30" spans="1:5" ht="15.75" x14ac:dyDescent="0.25">
      <c r="A30" s="385"/>
      <c r="B30" s="386"/>
      <c r="C30" s="387"/>
      <c r="D30" s="387"/>
      <c r="E30" s="396"/>
    </row>
    <row r="31" spans="1:5" s="384" customFormat="1" ht="15.75" x14ac:dyDescent="0.25">
      <c r="A31" s="389" t="s">
        <v>128</v>
      </c>
      <c r="B31" s="390" t="s">
        <v>61</v>
      </c>
      <c r="C31" s="391"/>
      <c r="D31" s="391"/>
      <c r="E31" s="392"/>
    </row>
    <row r="32" spans="1:5" ht="14.25" customHeight="1" x14ac:dyDescent="0.2">
      <c r="A32" s="393">
        <v>1</v>
      </c>
      <c r="B32" s="394" t="s">
        <v>353</v>
      </c>
      <c r="C32" s="395">
        <v>0</v>
      </c>
      <c r="D32" s="395">
        <v>0</v>
      </c>
      <c r="E32" s="395">
        <f>D32+ C32</f>
        <v>0</v>
      </c>
    </row>
    <row r="33" spans="1:5" ht="14.25" customHeight="1" x14ac:dyDescent="0.2">
      <c r="A33" s="393">
        <v>2</v>
      </c>
      <c r="B33" s="394" t="s">
        <v>354</v>
      </c>
      <c r="C33" s="395">
        <v>0</v>
      </c>
      <c r="D33" s="395">
        <v>0</v>
      </c>
      <c r="E33" s="395">
        <f>D33+ C33</f>
        <v>0</v>
      </c>
    </row>
    <row r="34" spans="1:5" ht="15.75" x14ac:dyDescent="0.25">
      <c r="A34" s="385"/>
      <c r="B34" s="386"/>
      <c r="C34" s="387"/>
      <c r="D34" s="387"/>
      <c r="E34" s="396"/>
    </row>
    <row r="35" spans="1:5" s="384" customFormat="1" ht="15.75" x14ac:dyDescent="0.25">
      <c r="A35" s="389" t="s">
        <v>129</v>
      </c>
      <c r="B35" s="390" t="s">
        <v>66</v>
      </c>
      <c r="C35" s="391"/>
      <c r="D35" s="391"/>
      <c r="E35" s="392"/>
    </row>
    <row r="36" spans="1:5" ht="14.25" customHeight="1" x14ac:dyDescent="0.2">
      <c r="A36" s="393">
        <v>1</v>
      </c>
      <c r="B36" s="394" t="s">
        <v>353</v>
      </c>
      <c r="C36" s="395">
        <v>0</v>
      </c>
      <c r="D36" s="395">
        <v>0</v>
      </c>
      <c r="E36" s="395">
        <f>D36+ C36</f>
        <v>0</v>
      </c>
    </row>
    <row r="37" spans="1:5" ht="14.25" customHeight="1" x14ac:dyDescent="0.2">
      <c r="A37" s="393">
        <v>2</v>
      </c>
      <c r="B37" s="394" t="s">
        <v>354</v>
      </c>
      <c r="C37" s="395">
        <v>0</v>
      </c>
      <c r="D37" s="395">
        <v>0</v>
      </c>
      <c r="E37" s="395">
        <f>D37+ C37</f>
        <v>0</v>
      </c>
    </row>
    <row r="38" spans="1:5" ht="15.75" x14ac:dyDescent="0.25">
      <c r="A38" s="385"/>
      <c r="B38" s="386"/>
      <c r="C38" s="387"/>
      <c r="D38" s="387"/>
      <c r="E38" s="396"/>
    </row>
    <row r="39" spans="1:5" s="384" customFormat="1" ht="15.75" x14ac:dyDescent="0.25">
      <c r="A39" s="389" t="s">
        <v>130</v>
      </c>
      <c r="B39" s="390" t="s">
        <v>79</v>
      </c>
      <c r="C39" s="391"/>
      <c r="D39" s="391"/>
      <c r="E39" s="392"/>
    </row>
    <row r="40" spans="1:5" ht="14.25" customHeight="1" x14ac:dyDescent="0.2">
      <c r="A40" s="393">
        <v>1</v>
      </c>
      <c r="B40" s="394" t="s">
        <v>353</v>
      </c>
      <c r="C40" s="395">
        <v>0</v>
      </c>
      <c r="D40" s="395">
        <v>0</v>
      </c>
      <c r="E40" s="395">
        <f>D40+ C40</f>
        <v>0</v>
      </c>
    </row>
    <row r="41" spans="1:5" ht="14.25" customHeight="1" x14ac:dyDescent="0.2">
      <c r="A41" s="393">
        <v>2</v>
      </c>
      <c r="B41" s="394" t="s">
        <v>354</v>
      </c>
      <c r="C41" s="395">
        <v>0</v>
      </c>
      <c r="D41" s="395">
        <v>0</v>
      </c>
      <c r="E41" s="395">
        <f>D41+ C41</f>
        <v>0</v>
      </c>
    </row>
    <row r="42" spans="1:5" ht="15.75" x14ac:dyDescent="0.25">
      <c r="A42" s="385"/>
      <c r="B42" s="386"/>
      <c r="C42" s="387"/>
      <c r="D42" s="387"/>
      <c r="E42" s="396"/>
    </row>
    <row r="43" spans="1:5" s="384" customFormat="1" ht="15.75" x14ac:dyDescent="0.25">
      <c r="A43" s="389" t="s">
        <v>131</v>
      </c>
      <c r="B43" s="390" t="s">
        <v>89</v>
      </c>
      <c r="C43" s="391"/>
      <c r="D43" s="391"/>
      <c r="E43" s="392"/>
    </row>
    <row r="44" spans="1:5" ht="14.25" customHeight="1" x14ac:dyDescent="0.2">
      <c r="A44" s="393">
        <v>1</v>
      </c>
      <c r="B44" s="394" t="s">
        <v>353</v>
      </c>
      <c r="C44" s="395">
        <v>0</v>
      </c>
      <c r="D44" s="395">
        <v>0</v>
      </c>
      <c r="E44" s="395">
        <f>D44+ C44</f>
        <v>0</v>
      </c>
    </row>
    <row r="45" spans="1:5" ht="14.25" customHeight="1" x14ac:dyDescent="0.2">
      <c r="A45" s="393">
        <v>2</v>
      </c>
      <c r="B45" s="394" t="s">
        <v>354</v>
      </c>
      <c r="C45" s="395">
        <v>0</v>
      </c>
      <c r="D45" s="395">
        <v>0</v>
      </c>
      <c r="E45" s="395">
        <f>D45+ C45</f>
        <v>0</v>
      </c>
    </row>
    <row r="46" spans="1:5" ht="15.75" x14ac:dyDescent="0.25">
      <c r="A46" s="385"/>
      <c r="B46" s="386"/>
      <c r="C46" s="387"/>
      <c r="D46" s="387"/>
      <c r="E46" s="396"/>
    </row>
    <row r="47" spans="1:5" s="384" customFormat="1" ht="15.75" x14ac:dyDescent="0.25">
      <c r="A47" s="389" t="s">
        <v>132</v>
      </c>
      <c r="B47" s="390" t="s">
        <v>95</v>
      </c>
      <c r="C47" s="391"/>
      <c r="D47" s="391"/>
      <c r="E47" s="392"/>
    </row>
    <row r="48" spans="1:5" ht="14.25" customHeight="1" x14ac:dyDescent="0.2">
      <c r="A48" s="393">
        <v>1</v>
      </c>
      <c r="B48" s="394" t="s">
        <v>353</v>
      </c>
      <c r="C48" s="395">
        <v>0</v>
      </c>
      <c r="D48" s="395">
        <v>0</v>
      </c>
      <c r="E48" s="395">
        <f>D48+ C48</f>
        <v>0</v>
      </c>
    </row>
    <row r="49" spans="1:6" ht="14.25" customHeight="1" x14ac:dyDescent="0.2">
      <c r="A49" s="393">
        <v>2</v>
      </c>
      <c r="B49" s="394" t="s">
        <v>354</v>
      </c>
      <c r="C49" s="395">
        <v>0</v>
      </c>
      <c r="D49" s="395">
        <v>0</v>
      </c>
      <c r="E49" s="395">
        <f>D49+ C49</f>
        <v>0</v>
      </c>
    </row>
    <row r="50" spans="1:6" ht="15.75" x14ac:dyDescent="0.25">
      <c r="A50" s="385"/>
      <c r="B50" s="386"/>
      <c r="C50" s="387"/>
      <c r="D50" s="387"/>
      <c r="E50" s="396"/>
    </row>
    <row r="51" spans="1:6" ht="13.5" customHeight="1" x14ac:dyDescent="0.2">
      <c r="A51" s="397"/>
      <c r="B51" s="527"/>
      <c r="C51" s="527"/>
      <c r="D51" s="527"/>
      <c r="E51" s="398"/>
    </row>
    <row r="52" spans="1:6" ht="15" customHeight="1" x14ac:dyDescent="0.2">
      <c r="A52" s="399"/>
      <c r="B52" s="524" t="s">
        <v>355</v>
      </c>
      <c r="C52" s="524"/>
      <c r="D52" s="524"/>
      <c r="E52" s="524"/>
      <c r="F52" s="397"/>
    </row>
    <row r="53" spans="1:6" ht="13.5" customHeight="1" x14ac:dyDescent="0.2">
      <c r="A53" s="399"/>
      <c r="B53" s="400"/>
      <c r="C53" s="400"/>
      <c r="D53" s="400"/>
      <c r="E53" s="400"/>
      <c r="F53" s="397"/>
    </row>
    <row r="54" spans="1:6" ht="32.1" customHeight="1" x14ac:dyDescent="0.2">
      <c r="A54" s="399"/>
      <c r="B54" s="524" t="s">
        <v>356</v>
      </c>
      <c r="C54" s="524"/>
      <c r="D54" s="524"/>
      <c r="E54" s="524"/>
      <c r="F54" s="397"/>
    </row>
    <row r="55" spans="1:6" ht="15" customHeight="1" x14ac:dyDescent="0.2">
      <c r="A55" s="397"/>
      <c r="B55" s="524" t="s">
        <v>357</v>
      </c>
      <c r="C55" s="524"/>
      <c r="D55" s="524"/>
      <c r="E55" s="524"/>
      <c r="F55" s="397"/>
    </row>
    <row r="56" spans="1:6" ht="15" customHeight="1" x14ac:dyDescent="0.2">
      <c r="A56" s="397"/>
      <c r="B56" s="524" t="s">
        <v>358</v>
      </c>
      <c r="C56" s="524"/>
      <c r="D56" s="524"/>
      <c r="E56" s="524"/>
      <c r="F56" s="397"/>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fitToHeight="0" orientation="portrait" r:id="rId1"/>
  <headerFooter>
    <oddHeader>&amp;LOFFICE OF HEALTH CARE ACCESS&amp;CANNUAL REPORTING&amp;RGRIFFIN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106</v>
      </c>
      <c r="B4" s="477"/>
      <c r="C4" s="477"/>
    </row>
    <row r="5" spans="1:4" ht="15.75" customHeight="1" x14ac:dyDescent="0.25">
      <c r="A5" s="477" t="s">
        <v>359</v>
      </c>
      <c r="B5" s="477"/>
      <c r="C5" s="477"/>
    </row>
    <row r="6" spans="1:4" ht="15.75" customHeight="1" x14ac:dyDescent="0.25">
      <c r="A6" s="477" t="s">
        <v>360</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361</v>
      </c>
    </row>
    <row r="10" spans="1:4" ht="15.75" customHeight="1" x14ac:dyDescent="0.25">
      <c r="A10" s="410"/>
      <c r="B10" s="411"/>
      <c r="C10" s="412"/>
    </row>
    <row r="11" spans="1:4" ht="30" customHeight="1" x14ac:dyDescent="0.25">
      <c r="A11" s="413" t="s">
        <v>233</v>
      </c>
      <c r="B11" s="414" t="s">
        <v>362</v>
      </c>
      <c r="C11" s="415"/>
    </row>
    <row r="12" spans="1:4" ht="45" customHeight="1" x14ac:dyDescent="0.2">
      <c r="A12" s="416" t="s">
        <v>363</v>
      </c>
      <c r="B12" s="417" t="s">
        <v>364</v>
      </c>
      <c r="C12" s="418" t="s">
        <v>365</v>
      </c>
    </row>
    <row r="13" spans="1:4" ht="15" customHeight="1" x14ac:dyDescent="0.2">
      <c r="A13" s="419"/>
      <c r="B13" s="420"/>
      <c r="C13" s="421"/>
    </row>
    <row r="14" spans="1:4" ht="30" customHeight="1" x14ac:dyDescent="0.2">
      <c r="A14" s="422" t="s">
        <v>366</v>
      </c>
      <c r="B14" s="423" t="s">
        <v>367</v>
      </c>
      <c r="C14" s="424" t="s">
        <v>365</v>
      </c>
    </row>
    <row r="15" spans="1:4" ht="15" customHeight="1" x14ac:dyDescent="0.2">
      <c r="A15" s="425"/>
      <c r="B15" s="420"/>
      <c r="C15" s="421"/>
    </row>
    <row r="16" spans="1:4" ht="30" customHeight="1" x14ac:dyDescent="0.2">
      <c r="A16" s="422" t="s">
        <v>368</v>
      </c>
      <c r="B16" s="423" t="s">
        <v>369</v>
      </c>
      <c r="C16" s="424" t="s">
        <v>365</v>
      </c>
    </row>
    <row r="17" spans="1:3" ht="15" customHeight="1" x14ac:dyDescent="0.2">
      <c r="A17" s="425"/>
      <c r="B17" s="420"/>
      <c r="C17" s="421"/>
    </row>
    <row r="18" spans="1:3" ht="30" customHeight="1" x14ac:dyDescent="0.2">
      <c r="A18" s="422" t="s">
        <v>370</v>
      </c>
      <c r="B18" s="423" t="s">
        <v>371</v>
      </c>
      <c r="C18" s="424" t="s">
        <v>365</v>
      </c>
    </row>
    <row r="19" spans="1:3" ht="15" customHeight="1" x14ac:dyDescent="0.2">
      <c r="A19" s="426"/>
      <c r="B19" s="427"/>
      <c r="C19" s="421"/>
    </row>
    <row r="20" spans="1:3" ht="30" customHeight="1" x14ac:dyDescent="0.2">
      <c r="A20" s="428" t="s">
        <v>372</v>
      </c>
      <c r="B20" s="429" t="s">
        <v>373</v>
      </c>
      <c r="C20" s="430">
        <v>0</v>
      </c>
    </row>
  </sheetData>
  <mergeCells count="5">
    <mergeCell ref="A2:C2"/>
    <mergeCell ref="A3:C3"/>
    <mergeCell ref="A4:C4"/>
    <mergeCell ref="A5:C5"/>
    <mergeCell ref="A6:C6"/>
  </mergeCells>
  <pageMargins left="0.25" right="0.25" top="0.5" bottom="0.5" header="0.25" footer="0.25"/>
  <pageSetup paperSize="9" scale="74" fitToHeight="0" orientation="portrait" horizontalDpi="1200" verticalDpi="1200" r:id="rId1"/>
  <headerFooter>
    <oddHeader>&amp;LOFFICE OF HEALTH CARE ACCESS&amp;CANNUAL REPORTING&amp;RGRIFFIN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247</v>
      </c>
      <c r="B2" s="529"/>
      <c r="C2" s="529"/>
      <c r="D2" s="529"/>
      <c r="E2" s="529"/>
      <c r="F2" s="530"/>
    </row>
    <row r="3" spans="1:6" ht="15" customHeight="1" x14ac:dyDescent="0.25">
      <c r="A3" s="471" t="s">
        <v>374</v>
      </c>
      <c r="B3" s="471"/>
      <c r="C3" s="471"/>
      <c r="D3" s="471"/>
      <c r="E3" s="471"/>
      <c r="F3" s="471"/>
    </row>
    <row r="4" spans="1:6" ht="15" customHeight="1" x14ac:dyDescent="0.25">
      <c r="A4" s="471" t="s">
        <v>375</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376</v>
      </c>
      <c r="D7" s="2" t="s">
        <v>377</v>
      </c>
      <c r="E7" s="434" t="s">
        <v>166</v>
      </c>
      <c r="F7" s="434" t="s">
        <v>378</v>
      </c>
    </row>
    <row r="8" spans="1:6" ht="15" customHeight="1" x14ac:dyDescent="0.25">
      <c r="A8" s="436" t="s">
        <v>5</v>
      </c>
      <c r="B8" s="437" t="s">
        <v>6</v>
      </c>
      <c r="C8" s="436" t="s">
        <v>166</v>
      </c>
      <c r="D8" s="436" t="s">
        <v>166</v>
      </c>
      <c r="E8" s="436" t="s">
        <v>379</v>
      </c>
      <c r="F8" s="436" t="s">
        <v>379</v>
      </c>
    </row>
    <row r="9" spans="1:6" ht="15" customHeight="1" x14ac:dyDescent="0.25">
      <c r="A9" s="435"/>
      <c r="B9" s="435"/>
      <c r="C9" s="435"/>
      <c r="D9" s="435"/>
      <c r="E9" s="435"/>
      <c r="F9" s="435"/>
    </row>
    <row r="10" spans="1:6" ht="15" customHeight="1" x14ac:dyDescent="0.25">
      <c r="A10" s="436" t="s">
        <v>143</v>
      </c>
      <c r="B10" s="438" t="s">
        <v>380</v>
      </c>
      <c r="C10" s="438"/>
      <c r="D10" s="438"/>
      <c r="E10" s="438"/>
      <c r="F10" s="439"/>
    </row>
    <row r="11" spans="1:6" ht="15" customHeight="1" x14ac:dyDescent="0.25">
      <c r="A11" s="436"/>
      <c r="B11" s="438"/>
      <c r="C11" s="438"/>
      <c r="D11" s="438"/>
      <c r="E11" s="438"/>
      <c r="F11" s="439"/>
    </row>
    <row r="12" spans="1:6" x14ac:dyDescent="0.2">
      <c r="A12" s="440" t="s">
        <v>381</v>
      </c>
      <c r="B12" s="441" t="s">
        <v>382</v>
      </c>
      <c r="C12" s="442">
        <v>195</v>
      </c>
      <c r="D12" s="442">
        <v>170</v>
      </c>
      <c r="E12" s="442">
        <f>+D12-C12</f>
        <v>-25</v>
      </c>
      <c r="F12" s="439">
        <f>IF(C12=0,0,E12/C12)</f>
        <v>-0.12820512820512819</v>
      </c>
    </row>
    <row r="13" spans="1:6" ht="15" customHeight="1" x14ac:dyDescent="0.25">
      <c r="A13" s="440" t="s">
        <v>383</v>
      </c>
      <c r="B13" s="441" t="s">
        <v>384</v>
      </c>
      <c r="C13" s="442">
        <v>150</v>
      </c>
      <c r="D13" s="442">
        <v>139</v>
      </c>
      <c r="E13" s="442">
        <f>+D13-C13</f>
        <v>-11</v>
      </c>
      <c r="F13" s="443">
        <f>IF(C13=0,0,E13/C13)</f>
        <v>-7.3333333333333334E-2</v>
      </c>
    </row>
    <row r="14" spans="1:6" ht="15" customHeight="1" x14ac:dyDescent="0.25">
      <c r="A14" s="444"/>
      <c r="B14" s="444"/>
      <c r="C14" s="444"/>
      <c r="D14" s="444"/>
      <c r="E14" s="444"/>
    </row>
    <row r="15" spans="1:6" x14ac:dyDescent="0.2">
      <c r="A15" s="440" t="s">
        <v>385</v>
      </c>
      <c r="B15" s="441" t="s">
        <v>386</v>
      </c>
      <c r="C15" s="445">
        <v>3122500</v>
      </c>
      <c r="D15" s="445">
        <v>3734054</v>
      </c>
      <c r="E15" s="445">
        <f>+D15-C15</f>
        <v>611554</v>
      </c>
      <c r="F15" s="439">
        <f>IF(C15=0,0,E15/C15)</f>
        <v>0.19585396317053644</v>
      </c>
    </row>
    <row r="16" spans="1:6" ht="15" customHeight="1" x14ac:dyDescent="0.25">
      <c r="A16" s="446"/>
      <c r="B16" s="444" t="s">
        <v>387</v>
      </c>
      <c r="C16" s="447">
        <f>IF(C13=0,0,C15/C13)</f>
        <v>20816.666666666668</v>
      </c>
      <c r="D16" s="447">
        <f>IF(D13=0,0,D15/D13)</f>
        <v>26863.697841726618</v>
      </c>
      <c r="E16" s="447">
        <f>+D16-C16</f>
        <v>6047.0311750599503</v>
      </c>
      <c r="F16" s="443">
        <f>IF(C16=0,0,E16/C16)</f>
        <v>0.2904898883135284</v>
      </c>
    </row>
    <row r="17" spans="1:6" ht="15" customHeight="1" x14ac:dyDescent="0.25">
      <c r="A17" s="444"/>
      <c r="B17" s="444"/>
      <c r="C17" s="444"/>
      <c r="D17" s="444"/>
      <c r="E17" s="444"/>
      <c r="F17" s="439"/>
    </row>
    <row r="18" spans="1:6" x14ac:dyDescent="0.2">
      <c r="A18" s="440" t="s">
        <v>388</v>
      </c>
      <c r="B18" s="441" t="s">
        <v>389</v>
      </c>
      <c r="C18" s="441">
        <v>0.26795200000000002</v>
      </c>
      <c r="D18" s="441">
        <v>0.27275899999999997</v>
      </c>
      <c r="E18" s="448">
        <f>+D18-C18</f>
        <v>4.8069999999999502E-3</v>
      </c>
      <c r="F18" s="439">
        <f>IF(C18=0,0,E18/C18)</f>
        <v>1.7939780259150707E-2</v>
      </c>
    </row>
    <row r="19" spans="1:6" ht="15" customHeight="1" x14ac:dyDescent="0.25">
      <c r="A19" s="446"/>
      <c r="B19" s="444" t="s">
        <v>390</v>
      </c>
      <c r="C19" s="447">
        <f>+C15*C18</f>
        <v>836680.12000000011</v>
      </c>
      <c r="D19" s="447">
        <f>+D15*D18</f>
        <v>1018496.8349859999</v>
      </c>
      <c r="E19" s="447">
        <f>+D19-C19</f>
        <v>181816.71498599974</v>
      </c>
      <c r="F19" s="443">
        <f>IF(C19=0,0,E19/C19)</f>
        <v>0.21730732049185025</v>
      </c>
    </row>
    <row r="20" spans="1:6" ht="15" customHeight="1" x14ac:dyDescent="0.25">
      <c r="A20" s="446"/>
      <c r="B20" s="444" t="s">
        <v>391</v>
      </c>
      <c r="C20" s="447">
        <f>IF(C13=0,0,C19/C13)</f>
        <v>5577.8674666666675</v>
      </c>
      <c r="D20" s="447">
        <f>IF(D13=0,0,D19/D13)</f>
        <v>7327.3153596115098</v>
      </c>
      <c r="E20" s="447">
        <f>+D20-C20</f>
        <v>1749.4478929448424</v>
      </c>
      <c r="F20" s="443">
        <f>IF(C20=0,0,E20/C20)</f>
        <v>0.31364099333652906</v>
      </c>
    </row>
    <row r="21" spans="1:6" ht="15" customHeight="1" x14ac:dyDescent="0.25">
      <c r="A21" s="435"/>
      <c r="B21" s="444"/>
      <c r="C21" s="449"/>
      <c r="D21" s="449"/>
      <c r="E21" s="449"/>
      <c r="F21" s="439"/>
    </row>
    <row r="22" spans="1:6" x14ac:dyDescent="0.2">
      <c r="A22" s="440" t="s">
        <v>392</v>
      </c>
      <c r="B22" s="441" t="s">
        <v>393</v>
      </c>
      <c r="C22" s="445">
        <v>1405125</v>
      </c>
      <c r="D22" s="445">
        <v>1306919</v>
      </c>
      <c r="E22" s="445">
        <f>+D22-C22</f>
        <v>-98206</v>
      </c>
      <c r="F22" s="439">
        <f>IF(C22=0,0,E22/C22)</f>
        <v>-6.9891290810426124E-2</v>
      </c>
    </row>
    <row r="23" spans="1:6" ht="30" x14ac:dyDescent="0.2">
      <c r="A23" s="440" t="s">
        <v>394</v>
      </c>
      <c r="B23" s="441" t="s">
        <v>395</v>
      </c>
      <c r="C23" s="450">
        <v>999200</v>
      </c>
      <c r="D23" s="450">
        <v>1381600</v>
      </c>
      <c r="E23" s="450">
        <f>+D23-C23</f>
        <v>382400</v>
      </c>
      <c r="F23" s="439">
        <f>IF(C23=0,0,E23/C23)</f>
        <v>0.38270616493194554</v>
      </c>
    </row>
    <row r="24" spans="1:6" ht="30" x14ac:dyDescent="0.2">
      <c r="A24" s="440" t="s">
        <v>396</v>
      </c>
      <c r="B24" s="441" t="s">
        <v>397</v>
      </c>
      <c r="C24" s="450">
        <v>718175</v>
      </c>
      <c r="D24" s="450">
        <v>1045535</v>
      </c>
      <c r="E24" s="450">
        <f>+D24-C24</f>
        <v>327360</v>
      </c>
      <c r="F24" s="439">
        <f>IF(C24=0,0,E24/C24)</f>
        <v>0.45582204894350264</v>
      </c>
    </row>
    <row r="25" spans="1:6" ht="15" customHeight="1" x14ac:dyDescent="0.25">
      <c r="A25" s="435"/>
      <c r="B25" s="444" t="s">
        <v>386</v>
      </c>
      <c r="C25" s="447">
        <f>+C22+C23+C24</f>
        <v>3122500</v>
      </c>
      <c r="D25" s="447">
        <f>+D22+D23+D24</f>
        <v>3734054</v>
      </c>
      <c r="E25" s="447">
        <f>+E22+E23+E24</f>
        <v>611554</v>
      </c>
      <c r="F25" s="443">
        <f>IF(C25=0,0,E25/C25)</f>
        <v>0.19585396317053644</v>
      </c>
    </row>
    <row r="26" spans="1:6" ht="15" customHeight="1" x14ac:dyDescent="0.25">
      <c r="A26" s="436"/>
      <c r="B26" s="444"/>
      <c r="C26" s="451"/>
      <c r="D26" s="451"/>
      <c r="E26" s="451"/>
      <c r="F26" s="439"/>
    </row>
    <row r="27" spans="1:6" x14ac:dyDescent="0.2">
      <c r="A27" s="440" t="s">
        <v>398</v>
      </c>
      <c r="B27" s="441" t="s">
        <v>399</v>
      </c>
      <c r="C27" s="450">
        <v>10048</v>
      </c>
      <c r="D27" s="450">
        <v>6847</v>
      </c>
      <c r="E27" s="450">
        <f>+D27-C27</f>
        <v>-3201</v>
      </c>
      <c r="F27" s="439">
        <f>IF(C27=0,0,E27/C27)</f>
        <v>-0.31857085987261147</v>
      </c>
    </row>
    <row r="28" spans="1:6" x14ac:dyDescent="0.2">
      <c r="A28" s="440" t="s">
        <v>400</v>
      </c>
      <c r="B28" s="441" t="s">
        <v>401</v>
      </c>
      <c r="C28" s="450">
        <v>439</v>
      </c>
      <c r="D28" s="450">
        <v>558</v>
      </c>
      <c r="E28" s="450">
        <f>+D28-C28</f>
        <v>119</v>
      </c>
      <c r="F28" s="439">
        <f>IF(C28=0,0,E28/C28)</f>
        <v>0.27107061503416857</v>
      </c>
    </row>
    <row r="29" spans="1:6" x14ac:dyDescent="0.2">
      <c r="A29" s="440" t="s">
        <v>402</v>
      </c>
      <c r="B29" s="441" t="s">
        <v>403</v>
      </c>
      <c r="C29" s="450">
        <v>6893</v>
      </c>
      <c r="D29" s="450">
        <v>3212</v>
      </c>
      <c r="E29" s="450">
        <f>+D29-C29</f>
        <v>-3681</v>
      </c>
      <c r="F29" s="439">
        <f>IF(C29=0,0,E29/C29)</f>
        <v>-0.53402002031045992</v>
      </c>
    </row>
    <row r="30" spans="1:6" ht="30" x14ac:dyDescent="0.2">
      <c r="A30" s="440" t="s">
        <v>404</v>
      </c>
      <c r="B30" s="441" t="s">
        <v>405</v>
      </c>
      <c r="C30" s="450">
        <v>2716</v>
      </c>
      <c r="D30" s="450">
        <v>3077</v>
      </c>
      <c r="E30" s="450">
        <f>+D30-C30</f>
        <v>361</v>
      </c>
      <c r="F30" s="439">
        <f>IF(C30=0,0,E30/C30)</f>
        <v>0.1329160530191458</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406</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150</v>
      </c>
      <c r="B36" s="438" t="s">
        <v>407</v>
      </c>
      <c r="C36" s="435"/>
      <c r="D36" s="435"/>
      <c r="E36" s="435"/>
      <c r="F36" s="435"/>
    </row>
    <row r="37" spans="1:6" ht="15" customHeight="1" x14ac:dyDescent="0.25">
      <c r="A37" s="436"/>
      <c r="B37" s="452"/>
      <c r="C37" s="435"/>
      <c r="D37" s="435"/>
      <c r="E37" s="435"/>
      <c r="F37" s="435"/>
    </row>
    <row r="38" spans="1:6" x14ac:dyDescent="0.2">
      <c r="A38" s="440" t="s">
        <v>381</v>
      </c>
      <c r="B38" s="441" t="s">
        <v>382</v>
      </c>
      <c r="C38" s="442">
        <v>2</v>
      </c>
      <c r="D38" s="442">
        <v>1</v>
      </c>
      <c r="E38" s="442">
        <f>+D38-C38</f>
        <v>-1</v>
      </c>
      <c r="F38" s="439">
        <f>IF(C38=0,0,E38/C38)</f>
        <v>-0.5</v>
      </c>
    </row>
    <row r="39" spans="1:6" ht="15" customHeight="1" x14ac:dyDescent="0.25">
      <c r="A39" s="440" t="s">
        <v>383</v>
      </c>
      <c r="B39" s="441" t="s">
        <v>384</v>
      </c>
      <c r="C39" s="442">
        <v>2</v>
      </c>
      <c r="D39" s="442">
        <v>1</v>
      </c>
      <c r="E39" s="442">
        <f>+D39-C39</f>
        <v>-1</v>
      </c>
      <c r="F39" s="443">
        <f>IF(C39=0,0,E39/C39)</f>
        <v>-0.5</v>
      </c>
    </row>
    <row r="40" spans="1:6" ht="15" customHeight="1" x14ac:dyDescent="0.25">
      <c r="A40" s="441"/>
      <c r="B40" s="441"/>
      <c r="C40" s="444"/>
      <c r="D40" s="444"/>
      <c r="E40" s="444"/>
    </row>
    <row r="41" spans="1:6" x14ac:dyDescent="0.2">
      <c r="A41" s="440" t="s">
        <v>385</v>
      </c>
      <c r="B41" s="441" t="s">
        <v>408</v>
      </c>
      <c r="C41" s="445">
        <v>3439</v>
      </c>
      <c r="D41" s="445">
        <v>3990</v>
      </c>
      <c r="E41" s="445">
        <f>+D41-C41</f>
        <v>551</v>
      </c>
      <c r="F41" s="439">
        <f>IF(C41=0,0,E41/C41)</f>
        <v>0.16022099447513813</v>
      </c>
    </row>
    <row r="42" spans="1:6" ht="15" customHeight="1" x14ac:dyDescent="0.25">
      <c r="A42" s="435"/>
      <c r="B42" s="444" t="s">
        <v>387</v>
      </c>
      <c r="C42" s="447">
        <f>IF(C39=0,0,C41/C39)</f>
        <v>1719.5</v>
      </c>
      <c r="D42" s="447">
        <f>IF(D39=0,0,D41/D39)</f>
        <v>3990</v>
      </c>
      <c r="E42" s="447">
        <f>+D42-C42</f>
        <v>2270.5</v>
      </c>
      <c r="F42" s="443">
        <f>IF(C42=0,0,E42/C42)</f>
        <v>1.3204419889502763</v>
      </c>
    </row>
    <row r="43" spans="1:6" ht="15" customHeight="1" x14ac:dyDescent="0.25">
      <c r="A43" s="444"/>
      <c r="B43" s="444"/>
      <c r="C43" s="444"/>
      <c r="D43" s="444"/>
      <c r="E43" s="444"/>
      <c r="F43" s="439"/>
    </row>
    <row r="44" spans="1:6" x14ac:dyDescent="0.2">
      <c r="A44" s="440" t="s">
        <v>388</v>
      </c>
      <c r="B44" s="441" t="s">
        <v>389</v>
      </c>
      <c r="C44" s="441">
        <v>0.26795200000000002</v>
      </c>
      <c r="D44" s="441">
        <v>0.27275899999999997</v>
      </c>
      <c r="E44" s="448">
        <f>+D44-C44</f>
        <v>4.8069999999999502E-3</v>
      </c>
      <c r="F44" s="439">
        <f>IF(C44=0,0,E44/C44)</f>
        <v>1.7939780259150707E-2</v>
      </c>
    </row>
    <row r="45" spans="1:6" ht="15" customHeight="1" x14ac:dyDescent="0.25">
      <c r="A45" s="435"/>
      <c r="B45" s="444" t="s">
        <v>390</v>
      </c>
      <c r="C45" s="447">
        <f>+C41*C44</f>
        <v>921.48692800000003</v>
      </c>
      <c r="D45" s="447">
        <f>+D41*D44</f>
        <v>1088.3084099999999</v>
      </c>
      <c r="E45" s="447">
        <f>+D45-C45</f>
        <v>166.82148199999983</v>
      </c>
      <c r="F45" s="443">
        <f>IF(C45=0,0,E45/C45)</f>
        <v>0.18103510416807544</v>
      </c>
    </row>
    <row r="46" spans="1:6" ht="15" customHeight="1" x14ac:dyDescent="0.25">
      <c r="A46" s="435"/>
      <c r="B46" s="444" t="s">
        <v>391</v>
      </c>
      <c r="C46" s="447">
        <f>IF(C39=0,0,C45/C39)</f>
        <v>460.74346400000002</v>
      </c>
      <c r="D46" s="447">
        <f>IF(D39=0,0,D45/D39)</f>
        <v>1088.3084099999999</v>
      </c>
      <c r="E46" s="447">
        <f>+D46-C46</f>
        <v>627.56494599999985</v>
      </c>
      <c r="F46" s="443">
        <f>IF(C46=0,0,E46/C46)</f>
        <v>1.3620702083361509</v>
      </c>
    </row>
    <row r="47" spans="1:6" ht="15" customHeight="1" x14ac:dyDescent="0.25">
      <c r="A47" s="435"/>
      <c r="B47" s="444"/>
      <c r="C47" s="449"/>
      <c r="D47" s="449"/>
      <c r="E47" s="449"/>
      <c r="F47" s="443"/>
    </row>
    <row r="48" spans="1:6" x14ac:dyDescent="0.2">
      <c r="A48" s="440" t="s">
        <v>392</v>
      </c>
      <c r="B48" s="441" t="s">
        <v>409</v>
      </c>
      <c r="C48" s="445">
        <v>700</v>
      </c>
      <c r="D48" s="445">
        <v>0</v>
      </c>
      <c r="E48" s="445">
        <f>+D48-C48</f>
        <v>-700</v>
      </c>
      <c r="F48" s="439">
        <f>IF(C48=0,0,E48/C48)</f>
        <v>-1</v>
      </c>
    </row>
    <row r="49" spans="1:7" ht="30" x14ac:dyDescent="0.2">
      <c r="A49" s="440" t="s">
        <v>394</v>
      </c>
      <c r="B49" s="441" t="s">
        <v>410</v>
      </c>
      <c r="C49" s="450">
        <v>456</v>
      </c>
      <c r="D49" s="450">
        <v>0</v>
      </c>
      <c r="E49" s="450">
        <f>+D49-C49</f>
        <v>-456</v>
      </c>
      <c r="F49" s="439">
        <f>IF(C49=0,0,E49/C49)</f>
        <v>-1</v>
      </c>
    </row>
    <row r="50" spans="1:7" ht="30" x14ac:dyDescent="0.2">
      <c r="A50" s="440" t="s">
        <v>396</v>
      </c>
      <c r="B50" s="441" t="s">
        <v>411</v>
      </c>
      <c r="C50" s="450">
        <v>2283</v>
      </c>
      <c r="D50" s="450">
        <v>3990</v>
      </c>
      <c r="E50" s="450">
        <f>+D50-C50</f>
        <v>1707</v>
      </c>
      <c r="F50" s="439">
        <f>IF(C50=0,0,E50/C50)</f>
        <v>0.74770039421813406</v>
      </c>
    </row>
    <row r="51" spans="1:7" ht="15" customHeight="1" x14ac:dyDescent="0.25">
      <c r="A51" s="435"/>
      <c r="B51" s="444" t="s">
        <v>408</v>
      </c>
      <c r="C51" s="447">
        <f>+C48+C49+C50</f>
        <v>3439</v>
      </c>
      <c r="D51" s="447">
        <f>+D48+D49+D50</f>
        <v>3990</v>
      </c>
      <c r="E51" s="447">
        <f>+E48+E49+E50</f>
        <v>551</v>
      </c>
      <c r="F51" s="443">
        <f>IF(C51=0,0,E51/C51)</f>
        <v>0.16022099447513813</v>
      </c>
    </row>
    <row r="52" spans="1:7" ht="15" customHeight="1" x14ac:dyDescent="0.25">
      <c r="A52" s="436"/>
      <c r="B52" s="444"/>
      <c r="C52" s="451"/>
      <c r="D52" s="451"/>
      <c r="E52" s="451"/>
      <c r="F52" s="439"/>
    </row>
    <row r="53" spans="1:7" x14ac:dyDescent="0.2">
      <c r="A53" s="440" t="s">
        <v>398</v>
      </c>
      <c r="B53" s="441" t="s">
        <v>412</v>
      </c>
      <c r="C53" s="450">
        <v>5</v>
      </c>
      <c r="D53" s="450">
        <v>0</v>
      </c>
      <c r="E53" s="450">
        <f>+D53-C53</f>
        <v>-5</v>
      </c>
      <c r="F53" s="439">
        <f>IF(C53=0,0,E53/C53)</f>
        <v>-1</v>
      </c>
    </row>
    <row r="54" spans="1:7" x14ac:dyDescent="0.2">
      <c r="A54" s="440" t="s">
        <v>400</v>
      </c>
      <c r="B54" s="441" t="s">
        <v>413</v>
      </c>
      <c r="C54" s="450">
        <v>1</v>
      </c>
      <c r="D54" s="450">
        <v>0</v>
      </c>
      <c r="E54" s="450">
        <f>+D54-C54</f>
        <v>-1</v>
      </c>
      <c r="F54" s="439">
        <f>IF(C54=0,0,E54/C54)</f>
        <v>-1</v>
      </c>
    </row>
    <row r="55" spans="1:7" x14ac:dyDescent="0.2">
      <c r="A55" s="440" t="s">
        <v>402</v>
      </c>
      <c r="B55" s="441" t="s">
        <v>414</v>
      </c>
      <c r="C55" s="450">
        <v>2</v>
      </c>
      <c r="D55" s="450">
        <v>0</v>
      </c>
      <c r="E55" s="450">
        <f>+D55-C55</f>
        <v>-2</v>
      </c>
      <c r="F55" s="439">
        <f>IF(C55=0,0,E55/C55)</f>
        <v>-1</v>
      </c>
    </row>
    <row r="56" spans="1:7" ht="30" x14ac:dyDescent="0.2">
      <c r="A56" s="440" t="s">
        <v>404</v>
      </c>
      <c r="B56" s="441" t="s">
        <v>415</v>
      </c>
      <c r="C56" s="450">
        <v>10</v>
      </c>
      <c r="D56" s="450">
        <v>1</v>
      </c>
      <c r="E56" s="450">
        <f>+D56-C56</f>
        <v>-9</v>
      </c>
      <c r="F56" s="439">
        <f>IF(C56=0,0,E56/C56)</f>
        <v>-0.9</v>
      </c>
    </row>
    <row r="57" spans="1:7" ht="15" customHeight="1" x14ac:dyDescent="0.25">
      <c r="A57" s="454"/>
      <c r="B57" s="2"/>
      <c r="C57" s="2"/>
      <c r="D57" s="2"/>
      <c r="E57" s="2"/>
      <c r="F57" s="455"/>
    </row>
    <row r="58" spans="1:7" ht="15" customHeight="1" x14ac:dyDescent="0.25">
      <c r="A58" s="452" t="s">
        <v>416</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REPORTING&amp;RGRIFFIN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106</v>
      </c>
      <c r="B4" s="477"/>
      <c r="C4" s="477"/>
      <c r="D4" s="477"/>
    </row>
    <row r="5" spans="1:8" s="30" customFormat="1" ht="15.75" customHeight="1" x14ac:dyDescent="0.25">
      <c r="A5" s="477" t="s">
        <v>107</v>
      </c>
      <c r="B5" s="477"/>
      <c r="C5" s="477"/>
      <c r="D5" s="477"/>
    </row>
    <row r="6" spans="1:8" s="30" customFormat="1" ht="16.5" customHeight="1" thickBot="1" x14ac:dyDescent="0.3">
      <c r="A6" s="32"/>
      <c r="B6" s="474"/>
      <c r="C6" s="474"/>
    </row>
    <row r="7" spans="1:8" ht="15.75" customHeight="1" x14ac:dyDescent="0.25">
      <c r="A7" s="33" t="s">
        <v>108</v>
      </c>
      <c r="B7" s="34" t="s">
        <v>109</v>
      </c>
      <c r="C7" s="35" t="s">
        <v>110</v>
      </c>
      <c r="D7" s="36" t="s">
        <v>111</v>
      </c>
      <c r="E7" s="37"/>
      <c r="F7" s="37"/>
      <c r="G7" s="37"/>
      <c r="H7" s="38"/>
    </row>
    <row r="8" spans="1:8" ht="15.75" customHeight="1" x14ac:dyDescent="0.25">
      <c r="A8" s="40"/>
      <c r="B8" s="41"/>
      <c r="C8" s="42" t="s">
        <v>112</v>
      </c>
      <c r="D8" s="43" t="s">
        <v>113</v>
      </c>
    </row>
    <row r="9" spans="1:8" ht="16.5" customHeight="1" thickBot="1" x14ac:dyDescent="0.3">
      <c r="A9" s="44" t="s">
        <v>5</v>
      </c>
      <c r="B9" s="45" t="s">
        <v>114</v>
      </c>
      <c r="C9" s="46" t="s">
        <v>115</v>
      </c>
      <c r="D9" s="47" t="s">
        <v>116</v>
      </c>
    </row>
    <row r="10" spans="1:8" ht="15.75" customHeight="1" x14ac:dyDescent="0.25">
      <c r="A10" s="48"/>
      <c r="B10" s="49"/>
      <c r="C10" s="49"/>
      <c r="D10" s="50"/>
    </row>
    <row r="11" spans="1:8" ht="15.75" x14ac:dyDescent="0.25">
      <c r="A11" s="51" t="s">
        <v>117</v>
      </c>
      <c r="B11" s="52" t="s">
        <v>0</v>
      </c>
      <c r="C11" s="53"/>
      <c r="D11" s="54"/>
    </row>
    <row r="12" spans="1:8" x14ac:dyDescent="0.2">
      <c r="A12" s="55">
        <v>1</v>
      </c>
      <c r="B12" s="38"/>
      <c r="C12" s="56" t="s">
        <v>118</v>
      </c>
      <c r="D12" s="57">
        <v>-38610232</v>
      </c>
    </row>
    <row r="13" spans="1:8" x14ac:dyDescent="0.2">
      <c r="A13" s="55">
        <v>2</v>
      </c>
      <c r="B13" s="38"/>
      <c r="C13" s="56" t="s">
        <v>119</v>
      </c>
      <c r="D13" s="57">
        <v>2732629</v>
      </c>
    </row>
    <row r="14" spans="1:8" x14ac:dyDescent="0.2">
      <c r="A14" s="55">
        <v>3</v>
      </c>
      <c r="B14" s="38"/>
      <c r="C14" s="56" t="s">
        <v>120</v>
      </c>
      <c r="D14" s="57">
        <v>0</v>
      </c>
    </row>
    <row r="15" spans="1:8" x14ac:dyDescent="0.2">
      <c r="A15" s="55">
        <v>4</v>
      </c>
      <c r="B15" s="38"/>
      <c r="C15" s="56" t="s">
        <v>121</v>
      </c>
      <c r="D15" s="57">
        <v>5742115</v>
      </c>
    </row>
    <row r="16" spans="1:8" ht="15.75" thickBot="1" x14ac:dyDescent="0.25">
      <c r="A16" s="55">
        <v>5</v>
      </c>
      <c r="B16" s="38"/>
      <c r="C16" s="56" t="s">
        <v>122</v>
      </c>
      <c r="D16" s="57">
        <v>-7834670</v>
      </c>
    </row>
    <row r="17" spans="1:4" ht="16.5" customHeight="1" thickBot="1" x14ac:dyDescent="0.25">
      <c r="A17" s="58"/>
      <c r="B17" s="59"/>
      <c r="C17" s="60" t="s">
        <v>123</v>
      </c>
      <c r="D17" s="61">
        <f>+D16+D15+D14+D13+D12</f>
        <v>-37970158</v>
      </c>
    </row>
    <row r="18" spans="1:4" ht="16.5" customHeight="1" x14ac:dyDescent="0.25">
      <c r="A18" s="62"/>
      <c r="B18" s="63"/>
      <c r="C18" s="64"/>
      <c r="D18" s="65"/>
    </row>
    <row r="19" spans="1:4" ht="15.75" x14ac:dyDescent="0.25">
      <c r="A19" s="51" t="s">
        <v>124</v>
      </c>
      <c r="B19" s="52" t="s">
        <v>10</v>
      </c>
      <c r="C19" s="53"/>
      <c r="D19" s="54"/>
    </row>
    <row r="20" spans="1:4" x14ac:dyDescent="0.2">
      <c r="A20" s="55">
        <v>1</v>
      </c>
      <c r="B20" s="38"/>
      <c r="C20" s="56" t="s">
        <v>118</v>
      </c>
      <c r="D20" s="57">
        <v>4861202</v>
      </c>
    </row>
    <row r="21" spans="1:4" x14ac:dyDescent="0.2">
      <c r="A21" s="55">
        <v>2</v>
      </c>
      <c r="B21" s="38"/>
      <c r="C21" s="56" t="s">
        <v>119</v>
      </c>
      <c r="D21" s="57">
        <v>0</v>
      </c>
    </row>
    <row r="22" spans="1:4" x14ac:dyDescent="0.2">
      <c r="A22" s="55">
        <v>3</v>
      </c>
      <c r="B22" s="38"/>
      <c r="C22" s="56" t="s">
        <v>120</v>
      </c>
      <c r="D22" s="57">
        <v>0</v>
      </c>
    </row>
    <row r="23" spans="1:4" x14ac:dyDescent="0.2">
      <c r="A23" s="55">
        <v>4</v>
      </c>
      <c r="B23" s="38"/>
      <c r="C23" s="56" t="s">
        <v>121</v>
      </c>
      <c r="D23" s="57">
        <v>0</v>
      </c>
    </row>
    <row r="24" spans="1:4" ht="15.75" thickBot="1" x14ac:dyDescent="0.25">
      <c r="A24" s="55">
        <v>5</v>
      </c>
      <c r="B24" s="38"/>
      <c r="C24" s="56" t="s">
        <v>122</v>
      </c>
      <c r="D24" s="57">
        <v>-1350156</v>
      </c>
    </row>
    <row r="25" spans="1:4" ht="16.5" customHeight="1" thickBot="1" x14ac:dyDescent="0.25">
      <c r="A25" s="58"/>
      <c r="B25" s="59"/>
      <c r="C25" s="60" t="s">
        <v>123</v>
      </c>
      <c r="D25" s="61">
        <f>+D24+D23+D22+D21+D20</f>
        <v>3511046</v>
      </c>
    </row>
    <row r="26" spans="1:4" ht="16.5" customHeight="1" x14ac:dyDescent="0.25">
      <c r="A26" s="62"/>
      <c r="B26" s="63"/>
      <c r="C26" s="64"/>
      <c r="D26" s="65"/>
    </row>
    <row r="27" spans="1:4" ht="15.75" x14ac:dyDescent="0.25">
      <c r="A27" s="51" t="s">
        <v>125</v>
      </c>
      <c r="B27" s="52" t="s">
        <v>38</v>
      </c>
      <c r="C27" s="53"/>
      <c r="D27" s="54"/>
    </row>
    <row r="28" spans="1:4" x14ac:dyDescent="0.2">
      <c r="A28" s="55">
        <v>1</v>
      </c>
      <c r="B28" s="38"/>
      <c r="C28" s="56" t="s">
        <v>118</v>
      </c>
      <c r="D28" s="57">
        <v>698097</v>
      </c>
    </row>
    <row r="29" spans="1:4" x14ac:dyDescent="0.2">
      <c r="A29" s="55">
        <v>2</v>
      </c>
      <c r="B29" s="38"/>
      <c r="C29" s="56" t="s">
        <v>119</v>
      </c>
      <c r="D29" s="57">
        <v>0</v>
      </c>
    </row>
    <row r="30" spans="1:4" x14ac:dyDescent="0.2">
      <c r="A30" s="55">
        <v>3</v>
      </c>
      <c r="B30" s="38"/>
      <c r="C30" s="56" t="s">
        <v>120</v>
      </c>
      <c r="D30" s="57">
        <v>0</v>
      </c>
    </row>
    <row r="31" spans="1:4" x14ac:dyDescent="0.2">
      <c r="A31" s="55">
        <v>4</v>
      </c>
      <c r="B31" s="38"/>
      <c r="C31" s="56" t="s">
        <v>121</v>
      </c>
      <c r="D31" s="57">
        <v>0</v>
      </c>
    </row>
    <row r="32" spans="1:4" ht="15.75" thickBot="1" x14ac:dyDescent="0.25">
      <c r="A32" s="55">
        <v>5</v>
      </c>
      <c r="B32" s="38"/>
      <c r="C32" s="56" t="s">
        <v>122</v>
      </c>
      <c r="D32" s="57">
        <v>0</v>
      </c>
    </row>
    <row r="33" spans="1:4" ht="16.5" customHeight="1" thickBot="1" x14ac:dyDescent="0.25">
      <c r="A33" s="58"/>
      <c r="B33" s="59"/>
      <c r="C33" s="60" t="s">
        <v>123</v>
      </c>
      <c r="D33" s="61">
        <f>+D32+D31+D30+D29+D28</f>
        <v>698097</v>
      </c>
    </row>
    <row r="34" spans="1:4" ht="16.5" customHeight="1" x14ac:dyDescent="0.25">
      <c r="A34" s="62"/>
      <c r="B34" s="63"/>
      <c r="C34" s="64"/>
      <c r="D34" s="65"/>
    </row>
    <row r="35" spans="1:4" ht="15.75" x14ac:dyDescent="0.25">
      <c r="A35" s="51" t="s">
        <v>126</v>
      </c>
      <c r="B35" s="52" t="s">
        <v>44</v>
      </c>
      <c r="C35" s="53"/>
      <c r="D35" s="54"/>
    </row>
    <row r="36" spans="1:4" x14ac:dyDescent="0.2">
      <c r="A36" s="55">
        <v>1</v>
      </c>
      <c r="B36" s="38"/>
      <c r="C36" s="56" t="s">
        <v>118</v>
      </c>
      <c r="D36" s="57">
        <v>1895137</v>
      </c>
    </row>
    <row r="37" spans="1:4" x14ac:dyDescent="0.2">
      <c r="A37" s="55">
        <v>2</v>
      </c>
      <c r="B37" s="38"/>
      <c r="C37" s="56" t="s">
        <v>119</v>
      </c>
      <c r="D37" s="57">
        <v>0</v>
      </c>
    </row>
    <row r="38" spans="1:4" x14ac:dyDescent="0.2">
      <c r="A38" s="55">
        <v>3</v>
      </c>
      <c r="B38" s="38"/>
      <c r="C38" s="56" t="s">
        <v>120</v>
      </c>
      <c r="D38" s="57">
        <v>0</v>
      </c>
    </row>
    <row r="39" spans="1:4" x14ac:dyDescent="0.2">
      <c r="A39" s="55">
        <v>4</v>
      </c>
      <c r="B39" s="38"/>
      <c r="C39" s="56" t="s">
        <v>121</v>
      </c>
      <c r="D39" s="57">
        <v>0</v>
      </c>
    </row>
    <row r="40" spans="1:4" ht="15.75" thickBot="1" x14ac:dyDescent="0.25">
      <c r="A40" s="55">
        <v>5</v>
      </c>
      <c r="B40" s="38"/>
      <c r="C40" s="56" t="s">
        <v>122</v>
      </c>
      <c r="D40" s="57">
        <v>-1895137</v>
      </c>
    </row>
    <row r="41" spans="1:4" ht="16.5" customHeight="1" thickBot="1" x14ac:dyDescent="0.25">
      <c r="A41" s="58"/>
      <c r="B41" s="59"/>
      <c r="C41" s="60" t="s">
        <v>123</v>
      </c>
      <c r="D41" s="61">
        <f>+D40+D39+D38+D37+D36</f>
        <v>0</v>
      </c>
    </row>
    <row r="42" spans="1:4" ht="16.5" customHeight="1" x14ac:dyDescent="0.25">
      <c r="A42" s="62"/>
      <c r="B42" s="63"/>
      <c r="C42" s="64"/>
      <c r="D42" s="65"/>
    </row>
    <row r="43" spans="1:4" ht="15.75" x14ac:dyDescent="0.25">
      <c r="A43" s="51" t="s">
        <v>127</v>
      </c>
      <c r="B43" s="52" t="s">
        <v>51</v>
      </c>
      <c r="C43" s="53"/>
      <c r="D43" s="54"/>
    </row>
    <row r="44" spans="1:4" x14ac:dyDescent="0.2">
      <c r="A44" s="55">
        <v>1</v>
      </c>
      <c r="B44" s="38"/>
      <c r="C44" s="56" t="s">
        <v>118</v>
      </c>
      <c r="D44" s="57">
        <v>4266668</v>
      </c>
    </row>
    <row r="45" spans="1:4" x14ac:dyDescent="0.2">
      <c r="A45" s="55">
        <v>2</v>
      </c>
      <c r="B45" s="38"/>
      <c r="C45" s="56" t="s">
        <v>119</v>
      </c>
      <c r="D45" s="57">
        <v>1825386</v>
      </c>
    </row>
    <row r="46" spans="1:4" x14ac:dyDescent="0.2">
      <c r="A46" s="55">
        <v>3</v>
      </c>
      <c r="B46" s="38"/>
      <c r="C46" s="56" t="s">
        <v>120</v>
      </c>
      <c r="D46" s="57">
        <v>0</v>
      </c>
    </row>
    <row r="47" spans="1:4" x14ac:dyDescent="0.2">
      <c r="A47" s="55">
        <v>4</v>
      </c>
      <c r="B47" s="38"/>
      <c r="C47" s="56" t="s">
        <v>121</v>
      </c>
      <c r="D47" s="57">
        <v>1742616</v>
      </c>
    </row>
    <row r="48" spans="1:4" ht="15.75" thickBot="1" x14ac:dyDescent="0.25">
      <c r="A48" s="55">
        <v>5</v>
      </c>
      <c r="B48" s="38"/>
      <c r="C48" s="56" t="s">
        <v>122</v>
      </c>
      <c r="D48" s="57">
        <v>0</v>
      </c>
    </row>
    <row r="49" spans="1:4" ht="16.5" customHeight="1" thickBot="1" x14ac:dyDescent="0.25">
      <c r="A49" s="58"/>
      <c r="B49" s="59"/>
      <c r="C49" s="60" t="s">
        <v>123</v>
      </c>
      <c r="D49" s="61">
        <f>+D48+D47+D46+D45+D44</f>
        <v>7834670</v>
      </c>
    </row>
    <row r="50" spans="1:4" ht="16.5" customHeight="1" x14ac:dyDescent="0.25">
      <c r="A50" s="62"/>
      <c r="B50" s="63"/>
      <c r="C50" s="64"/>
      <c r="D50" s="65"/>
    </row>
    <row r="51" spans="1:4" ht="15.75" x14ac:dyDescent="0.25">
      <c r="A51" s="51" t="s">
        <v>128</v>
      </c>
      <c r="B51" s="52" t="s">
        <v>56</v>
      </c>
      <c r="C51" s="53"/>
      <c r="D51" s="54"/>
    </row>
    <row r="52" spans="1:4" x14ac:dyDescent="0.2">
      <c r="A52" s="55">
        <v>1</v>
      </c>
      <c r="B52" s="38"/>
      <c r="C52" s="56" t="s">
        <v>118</v>
      </c>
      <c r="D52" s="57">
        <v>0</v>
      </c>
    </row>
    <row r="53" spans="1:4" x14ac:dyDescent="0.2">
      <c r="A53" s="55">
        <v>2</v>
      </c>
      <c r="B53" s="38"/>
      <c r="C53" s="56" t="s">
        <v>119</v>
      </c>
      <c r="D53" s="57">
        <v>0</v>
      </c>
    </row>
    <row r="54" spans="1:4" x14ac:dyDescent="0.2">
      <c r="A54" s="55">
        <v>3</v>
      </c>
      <c r="B54" s="38"/>
      <c r="C54" s="56" t="s">
        <v>120</v>
      </c>
      <c r="D54" s="57">
        <v>0</v>
      </c>
    </row>
    <row r="55" spans="1:4" x14ac:dyDescent="0.2">
      <c r="A55" s="55">
        <v>4</v>
      </c>
      <c r="B55" s="38"/>
      <c r="C55" s="56" t="s">
        <v>121</v>
      </c>
      <c r="D55" s="57">
        <v>0</v>
      </c>
    </row>
    <row r="56" spans="1:4" ht="15.75" thickBot="1" x14ac:dyDescent="0.25">
      <c r="A56" s="55">
        <v>5</v>
      </c>
      <c r="B56" s="38"/>
      <c r="C56" s="56" t="s">
        <v>122</v>
      </c>
      <c r="D56" s="57">
        <v>0</v>
      </c>
    </row>
    <row r="57" spans="1:4" ht="16.5" customHeight="1" thickBot="1" x14ac:dyDescent="0.25">
      <c r="A57" s="58"/>
      <c r="B57" s="59"/>
      <c r="C57" s="60" t="s">
        <v>123</v>
      </c>
      <c r="D57" s="61">
        <f>+D56+D55+D54+D53+D52</f>
        <v>0</v>
      </c>
    </row>
    <row r="58" spans="1:4" ht="16.5" customHeight="1" x14ac:dyDescent="0.25">
      <c r="A58" s="62"/>
      <c r="B58" s="63"/>
      <c r="C58" s="64"/>
      <c r="D58" s="65"/>
    </row>
    <row r="59" spans="1:4" ht="15.75" x14ac:dyDescent="0.25">
      <c r="A59" s="51" t="s">
        <v>129</v>
      </c>
      <c r="B59" s="52" t="s">
        <v>61</v>
      </c>
      <c r="C59" s="53"/>
      <c r="D59" s="54"/>
    </row>
    <row r="60" spans="1:4" x14ac:dyDescent="0.2">
      <c r="A60" s="55">
        <v>1</v>
      </c>
      <c r="B60" s="38"/>
      <c r="C60" s="56" t="s">
        <v>118</v>
      </c>
      <c r="D60" s="57">
        <v>482859</v>
      </c>
    </row>
    <row r="61" spans="1:4" x14ac:dyDescent="0.2">
      <c r="A61" s="55">
        <v>2</v>
      </c>
      <c r="B61" s="38"/>
      <c r="C61" s="56" t="s">
        <v>119</v>
      </c>
      <c r="D61" s="57">
        <v>0</v>
      </c>
    </row>
    <row r="62" spans="1:4" x14ac:dyDescent="0.2">
      <c r="A62" s="55">
        <v>3</v>
      </c>
      <c r="B62" s="38"/>
      <c r="C62" s="56" t="s">
        <v>120</v>
      </c>
      <c r="D62" s="57">
        <v>0</v>
      </c>
    </row>
    <row r="63" spans="1:4" x14ac:dyDescent="0.2">
      <c r="A63" s="55">
        <v>4</v>
      </c>
      <c r="B63" s="38"/>
      <c r="C63" s="56" t="s">
        <v>121</v>
      </c>
      <c r="D63" s="57">
        <v>0</v>
      </c>
    </row>
    <row r="64" spans="1:4" ht="15.75" thickBot="1" x14ac:dyDescent="0.25">
      <c r="A64" s="55">
        <v>5</v>
      </c>
      <c r="B64" s="38"/>
      <c r="C64" s="56" t="s">
        <v>122</v>
      </c>
      <c r="D64" s="57">
        <v>0</v>
      </c>
    </row>
    <row r="65" spans="1:4" ht="16.5" customHeight="1" thickBot="1" x14ac:dyDescent="0.25">
      <c r="A65" s="58"/>
      <c r="B65" s="59"/>
      <c r="C65" s="60" t="s">
        <v>123</v>
      </c>
      <c r="D65" s="61">
        <f>+D64+D63+D62+D61+D60</f>
        <v>482859</v>
      </c>
    </row>
    <row r="66" spans="1:4" ht="16.5" customHeight="1" x14ac:dyDescent="0.25">
      <c r="A66" s="62"/>
      <c r="B66" s="63"/>
      <c r="C66" s="64"/>
      <c r="D66" s="65"/>
    </row>
    <row r="67" spans="1:4" ht="15.75" x14ac:dyDescent="0.25">
      <c r="A67" s="51" t="s">
        <v>130</v>
      </c>
      <c r="B67" s="52" t="s">
        <v>66</v>
      </c>
      <c r="C67" s="53"/>
      <c r="D67" s="54"/>
    </row>
    <row r="68" spans="1:4" x14ac:dyDescent="0.2">
      <c r="A68" s="55">
        <v>1</v>
      </c>
      <c r="B68" s="38"/>
      <c r="C68" s="56" t="s">
        <v>118</v>
      </c>
      <c r="D68" s="57">
        <v>0</v>
      </c>
    </row>
    <row r="69" spans="1:4" x14ac:dyDescent="0.2">
      <c r="A69" s="55">
        <v>2</v>
      </c>
      <c r="B69" s="38"/>
      <c r="C69" s="56" t="s">
        <v>119</v>
      </c>
      <c r="D69" s="57">
        <v>0</v>
      </c>
    </row>
    <row r="70" spans="1:4" x14ac:dyDescent="0.2">
      <c r="A70" s="55">
        <v>3</v>
      </c>
      <c r="B70" s="38"/>
      <c r="C70" s="56" t="s">
        <v>120</v>
      </c>
      <c r="D70" s="57">
        <v>0</v>
      </c>
    </row>
    <row r="71" spans="1:4" x14ac:dyDescent="0.2">
      <c r="A71" s="55">
        <v>4</v>
      </c>
      <c r="B71" s="38"/>
      <c r="C71" s="56" t="s">
        <v>121</v>
      </c>
      <c r="D71" s="57">
        <v>0</v>
      </c>
    </row>
    <row r="72" spans="1:4" ht="15.75" thickBot="1" x14ac:dyDescent="0.25">
      <c r="A72" s="55">
        <v>5</v>
      </c>
      <c r="B72" s="38"/>
      <c r="C72" s="56" t="s">
        <v>122</v>
      </c>
      <c r="D72" s="57">
        <v>0</v>
      </c>
    </row>
    <row r="73" spans="1:4" ht="16.5" customHeight="1" thickBot="1" x14ac:dyDescent="0.25">
      <c r="A73" s="58"/>
      <c r="B73" s="59"/>
      <c r="C73" s="60" t="s">
        <v>123</v>
      </c>
      <c r="D73" s="61">
        <f>+D72+D71+D70+D69+D68</f>
        <v>0</v>
      </c>
    </row>
    <row r="74" spans="1:4" ht="16.5" customHeight="1" x14ac:dyDescent="0.25">
      <c r="A74" s="62"/>
      <c r="B74" s="63"/>
      <c r="C74" s="64"/>
      <c r="D74" s="65"/>
    </row>
    <row r="75" spans="1:4" ht="15.75" x14ac:dyDescent="0.25">
      <c r="A75" s="51" t="s">
        <v>131</v>
      </c>
      <c r="B75" s="52" t="s">
        <v>79</v>
      </c>
      <c r="C75" s="53"/>
      <c r="D75" s="54"/>
    </row>
    <row r="76" spans="1:4" x14ac:dyDescent="0.2">
      <c r="A76" s="55">
        <v>1</v>
      </c>
      <c r="B76" s="38"/>
      <c r="C76" s="56" t="s">
        <v>118</v>
      </c>
      <c r="D76" s="57">
        <v>0</v>
      </c>
    </row>
    <row r="77" spans="1:4" x14ac:dyDescent="0.2">
      <c r="A77" s="55">
        <v>2</v>
      </c>
      <c r="B77" s="38"/>
      <c r="C77" s="56" t="s">
        <v>119</v>
      </c>
      <c r="D77" s="57">
        <v>0</v>
      </c>
    </row>
    <row r="78" spans="1:4" x14ac:dyDescent="0.2">
      <c r="A78" s="55">
        <v>3</v>
      </c>
      <c r="B78" s="38"/>
      <c r="C78" s="56" t="s">
        <v>120</v>
      </c>
      <c r="D78" s="57">
        <v>0</v>
      </c>
    </row>
    <row r="79" spans="1:4" x14ac:dyDescent="0.2">
      <c r="A79" s="55">
        <v>4</v>
      </c>
      <c r="B79" s="38"/>
      <c r="C79" s="56" t="s">
        <v>121</v>
      </c>
      <c r="D79" s="57">
        <v>0</v>
      </c>
    </row>
    <row r="80" spans="1:4" ht="15.75" thickBot="1" x14ac:dyDescent="0.25">
      <c r="A80" s="55">
        <v>5</v>
      </c>
      <c r="B80" s="38"/>
      <c r="C80" s="56" t="s">
        <v>122</v>
      </c>
      <c r="D80" s="57">
        <v>0</v>
      </c>
    </row>
    <row r="81" spans="1:4" ht="16.5" customHeight="1" thickBot="1" x14ac:dyDescent="0.25">
      <c r="A81" s="58"/>
      <c r="B81" s="59"/>
      <c r="C81" s="60" t="s">
        <v>123</v>
      </c>
      <c r="D81" s="61">
        <f>+D80+D79+D78+D77+D76</f>
        <v>0</v>
      </c>
    </row>
    <row r="82" spans="1:4" ht="16.5" customHeight="1" x14ac:dyDescent="0.25">
      <c r="A82" s="62"/>
      <c r="B82" s="63"/>
      <c r="C82" s="64"/>
      <c r="D82" s="65"/>
    </row>
    <row r="83" spans="1:4" ht="15.75" x14ac:dyDescent="0.25">
      <c r="A83" s="51" t="s">
        <v>132</v>
      </c>
      <c r="B83" s="52" t="s">
        <v>89</v>
      </c>
      <c r="C83" s="53"/>
      <c r="D83" s="54"/>
    </row>
    <row r="84" spans="1:4" x14ac:dyDescent="0.2">
      <c r="A84" s="55">
        <v>1</v>
      </c>
      <c r="B84" s="38"/>
      <c r="C84" s="56" t="s">
        <v>118</v>
      </c>
      <c r="D84" s="57">
        <v>197838</v>
      </c>
    </row>
    <row r="85" spans="1:4" x14ac:dyDescent="0.2">
      <c r="A85" s="55">
        <v>2</v>
      </c>
      <c r="B85" s="38"/>
      <c r="C85" s="56" t="s">
        <v>119</v>
      </c>
      <c r="D85" s="57">
        <v>32497</v>
      </c>
    </row>
    <row r="86" spans="1:4" x14ac:dyDescent="0.2">
      <c r="A86" s="55">
        <v>3</v>
      </c>
      <c r="B86" s="38"/>
      <c r="C86" s="56" t="s">
        <v>120</v>
      </c>
      <c r="D86" s="57">
        <v>0</v>
      </c>
    </row>
    <row r="87" spans="1:4" x14ac:dyDescent="0.2">
      <c r="A87" s="55">
        <v>4</v>
      </c>
      <c r="B87" s="38"/>
      <c r="C87" s="56" t="s">
        <v>121</v>
      </c>
      <c r="D87" s="57">
        <v>0</v>
      </c>
    </row>
    <row r="88" spans="1:4" ht="15.75" thickBot="1" x14ac:dyDescent="0.25">
      <c r="A88" s="55">
        <v>5</v>
      </c>
      <c r="B88" s="38"/>
      <c r="C88" s="56" t="s">
        <v>122</v>
      </c>
      <c r="D88" s="57">
        <v>0</v>
      </c>
    </row>
    <row r="89" spans="1:4" ht="16.5" customHeight="1" thickBot="1" x14ac:dyDescent="0.25">
      <c r="A89" s="58"/>
      <c r="B89" s="59"/>
      <c r="C89" s="60" t="s">
        <v>123</v>
      </c>
      <c r="D89" s="61">
        <f>+D88+D87+D86+D85+D84</f>
        <v>230335</v>
      </c>
    </row>
    <row r="90" spans="1:4" ht="16.5" customHeight="1" x14ac:dyDescent="0.25">
      <c r="A90" s="62"/>
      <c r="B90" s="63"/>
      <c r="C90" s="64"/>
      <c r="D90" s="65"/>
    </row>
    <row r="91" spans="1:4" ht="15.75" x14ac:dyDescent="0.25">
      <c r="A91" s="51" t="s">
        <v>133</v>
      </c>
      <c r="B91" s="52" t="s">
        <v>95</v>
      </c>
      <c r="C91" s="53"/>
      <c r="D91" s="54"/>
    </row>
    <row r="92" spans="1:4" x14ac:dyDescent="0.2">
      <c r="A92" s="55">
        <v>1</v>
      </c>
      <c r="B92" s="38"/>
      <c r="C92" s="56" t="s">
        <v>118</v>
      </c>
      <c r="D92" s="57">
        <v>0</v>
      </c>
    </row>
    <row r="93" spans="1:4" x14ac:dyDescent="0.2">
      <c r="A93" s="55">
        <v>2</v>
      </c>
      <c r="B93" s="38"/>
      <c r="C93" s="56" t="s">
        <v>119</v>
      </c>
      <c r="D93" s="57">
        <v>0</v>
      </c>
    </row>
    <row r="94" spans="1:4" x14ac:dyDescent="0.2">
      <c r="A94" s="55">
        <v>3</v>
      </c>
      <c r="B94" s="38"/>
      <c r="C94" s="56" t="s">
        <v>120</v>
      </c>
      <c r="D94" s="57">
        <v>0</v>
      </c>
    </row>
    <row r="95" spans="1:4" x14ac:dyDescent="0.2">
      <c r="A95" s="55">
        <v>4</v>
      </c>
      <c r="B95" s="38"/>
      <c r="C95" s="56" t="s">
        <v>121</v>
      </c>
      <c r="D95" s="57">
        <v>0</v>
      </c>
    </row>
    <row r="96" spans="1:4" ht="15.75" thickBot="1" x14ac:dyDescent="0.25">
      <c r="A96" s="55">
        <v>5</v>
      </c>
      <c r="B96" s="38"/>
      <c r="C96" s="56" t="s">
        <v>122</v>
      </c>
      <c r="D96" s="57">
        <v>0</v>
      </c>
    </row>
    <row r="97" spans="1:4" ht="16.5" customHeight="1" thickBot="1" x14ac:dyDescent="0.25">
      <c r="A97" s="58"/>
      <c r="B97" s="59"/>
      <c r="C97" s="60" t="s">
        <v>123</v>
      </c>
      <c r="D97" s="61">
        <f>+D96+D95+D94+D93+D92</f>
        <v>0</v>
      </c>
    </row>
    <row r="98" spans="1:4" ht="16.5" customHeight="1" thickBot="1" x14ac:dyDescent="0.3">
      <c r="A98" s="62"/>
      <c r="B98" s="63"/>
      <c r="C98" s="64"/>
      <c r="D98" s="65"/>
    </row>
    <row r="99" spans="1:4" ht="16.5" customHeight="1" thickBot="1" x14ac:dyDescent="0.3">
      <c r="A99" s="66"/>
      <c r="B99" s="67" t="s">
        <v>134</v>
      </c>
      <c r="C99" s="60" t="s">
        <v>135</v>
      </c>
      <c r="D99" s="61">
        <f>+D97-D96+D89-D88+D81-D80+D73-D72+D65-D64+D57-D56+D49-D48+D41-D40+D33-D32+D25-D24+D17-D16</f>
        <v>-14133188</v>
      </c>
    </row>
    <row r="100" spans="1:4" ht="16.5" customHeight="1" thickBot="1" x14ac:dyDescent="0.3">
      <c r="A100" s="66"/>
      <c r="B100" s="67" t="s">
        <v>122</v>
      </c>
      <c r="C100" s="60"/>
      <c r="D100" s="61">
        <f>+D96+D88+D80+D72+D64+D56+D48+D40+D32+D24+D16</f>
        <v>-11079963</v>
      </c>
    </row>
    <row r="101" spans="1:4" ht="16.5" customHeight="1" thickBot="1" x14ac:dyDescent="0.3">
      <c r="A101" s="66"/>
      <c r="B101" s="67" t="s">
        <v>136</v>
      </c>
      <c r="C101" s="60" t="s">
        <v>135</v>
      </c>
      <c r="D101" s="61">
        <f>SUM(D99:D100)</f>
        <v>-25213151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r:id="rId1"/>
  <headerFooter>
    <oddHeader>&amp;LOFFICE OF HEALTH CARE ACCESS&amp;CANNUAL REPORTING&amp;RGRIFFIN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106</v>
      </c>
      <c r="B4" s="477"/>
      <c r="C4" s="477"/>
      <c r="D4" s="477"/>
      <c r="E4" s="477"/>
    </row>
    <row r="5" spans="1:5" ht="15.75" customHeight="1" x14ac:dyDescent="0.25">
      <c r="A5" s="477" t="s">
        <v>137</v>
      </c>
      <c r="B5" s="477"/>
      <c r="C5" s="477"/>
      <c r="D5" s="477"/>
      <c r="E5" s="477"/>
    </row>
    <row r="6" spans="1:5" ht="16.5" customHeight="1" thickBot="1" x14ac:dyDescent="0.3">
      <c r="A6" s="69"/>
      <c r="B6" s="69"/>
      <c r="C6" s="31"/>
    </row>
    <row r="7" spans="1:5" ht="15.75" customHeight="1" x14ac:dyDescent="0.25">
      <c r="A7" s="70" t="s">
        <v>108</v>
      </c>
      <c r="B7" s="71" t="s">
        <v>109</v>
      </c>
      <c r="C7" s="72" t="s">
        <v>110</v>
      </c>
      <c r="D7" s="72" t="s">
        <v>111</v>
      </c>
      <c r="E7" s="72" t="s">
        <v>138</v>
      </c>
    </row>
    <row r="8" spans="1:5" ht="31.5" customHeight="1" x14ac:dyDescent="0.25">
      <c r="A8" s="73"/>
      <c r="B8" s="74"/>
      <c r="C8" s="75"/>
      <c r="D8" s="76"/>
      <c r="E8" s="77" t="s">
        <v>139</v>
      </c>
    </row>
    <row r="9" spans="1:5" ht="16.5" customHeight="1" thickBot="1" x14ac:dyDescent="0.3">
      <c r="A9" s="78" t="s">
        <v>5</v>
      </c>
      <c r="B9" s="79" t="s">
        <v>114</v>
      </c>
      <c r="C9" s="80" t="s">
        <v>140</v>
      </c>
      <c r="D9" s="80" t="s">
        <v>141</v>
      </c>
      <c r="E9" s="81" t="s">
        <v>142</v>
      </c>
    </row>
    <row r="10" spans="1:5" ht="15.75" customHeight="1" x14ac:dyDescent="0.25">
      <c r="A10" s="82"/>
      <c r="B10" s="83"/>
      <c r="C10" s="84"/>
      <c r="D10" s="83"/>
      <c r="E10" s="85"/>
    </row>
    <row r="11" spans="1:5" ht="15.75" x14ac:dyDescent="0.25">
      <c r="A11" s="86" t="s">
        <v>143</v>
      </c>
      <c r="B11" s="87" t="s">
        <v>10</v>
      </c>
      <c r="C11" s="53"/>
      <c r="D11" s="53"/>
      <c r="E11" s="88"/>
    </row>
    <row r="12" spans="1:5" ht="31.5" x14ac:dyDescent="0.25">
      <c r="A12" s="89"/>
      <c r="B12" s="90"/>
      <c r="C12" s="91" t="s">
        <v>144</v>
      </c>
      <c r="D12" s="92" t="s">
        <v>145</v>
      </c>
      <c r="E12" s="93">
        <v>-276635</v>
      </c>
    </row>
    <row r="13" spans="1:5" ht="15.75" thickBot="1" x14ac:dyDescent="0.25">
      <c r="A13" s="94">
        <v>1</v>
      </c>
      <c r="B13" s="95"/>
      <c r="C13" s="96" t="s">
        <v>146</v>
      </c>
      <c r="D13" s="97" t="s">
        <v>147</v>
      </c>
      <c r="E13" s="98">
        <v>0</v>
      </c>
    </row>
    <row r="14" spans="1:5" s="68" customFormat="1" ht="16.5" customHeight="1" thickBot="1" x14ac:dyDescent="0.3">
      <c r="A14" s="99"/>
      <c r="B14" s="100"/>
      <c r="C14" s="101" t="s">
        <v>148</v>
      </c>
      <c r="D14" s="92" t="s">
        <v>149</v>
      </c>
      <c r="E14" s="102">
        <f>SUM(E12:E13)</f>
        <v>-276635</v>
      </c>
    </row>
    <row r="15" spans="1:5" s="68" customFormat="1" ht="15.75" customHeight="1" x14ac:dyDescent="0.2">
      <c r="A15" s="103"/>
      <c r="B15" s="104"/>
      <c r="C15" s="105"/>
      <c r="D15" s="106"/>
      <c r="E15" s="107"/>
    </row>
    <row r="16" spans="1:5" ht="15.75" x14ac:dyDescent="0.25">
      <c r="A16" s="86" t="s">
        <v>150</v>
      </c>
      <c r="B16" s="87" t="s">
        <v>38</v>
      </c>
      <c r="C16" s="53"/>
      <c r="D16" s="53"/>
      <c r="E16" s="88"/>
    </row>
    <row r="17" spans="1:5" ht="31.5" x14ac:dyDescent="0.25">
      <c r="A17" s="89"/>
      <c r="B17" s="90"/>
      <c r="C17" s="91" t="s">
        <v>144</v>
      </c>
      <c r="D17" s="92" t="s">
        <v>145</v>
      </c>
      <c r="E17" s="93">
        <v>1979739</v>
      </c>
    </row>
    <row r="18" spans="1:5" ht="15.75" thickBot="1" x14ac:dyDescent="0.25">
      <c r="A18" s="94">
        <v>1</v>
      </c>
      <c r="B18" s="95"/>
      <c r="C18" s="96" t="s">
        <v>146</v>
      </c>
      <c r="D18" s="97" t="s">
        <v>147</v>
      </c>
      <c r="E18" s="98">
        <v>-152907</v>
      </c>
    </row>
    <row r="19" spans="1:5" s="68" customFormat="1" ht="16.5" customHeight="1" thickBot="1" x14ac:dyDescent="0.3">
      <c r="A19" s="99"/>
      <c r="B19" s="100"/>
      <c r="C19" s="101" t="s">
        <v>148</v>
      </c>
      <c r="D19" s="92" t="s">
        <v>149</v>
      </c>
      <c r="E19" s="102">
        <f>SUM(E17:E18)</f>
        <v>1826832</v>
      </c>
    </row>
    <row r="20" spans="1:5" s="68" customFormat="1" ht="15.75" customHeight="1" x14ac:dyDescent="0.2">
      <c r="A20" s="103"/>
      <c r="B20" s="104"/>
      <c r="C20" s="105"/>
      <c r="D20" s="106"/>
      <c r="E20" s="107"/>
    </row>
    <row r="21" spans="1:5" ht="15.75" x14ac:dyDescent="0.25">
      <c r="A21" s="86" t="s">
        <v>151</v>
      </c>
      <c r="B21" s="87" t="s">
        <v>44</v>
      </c>
      <c r="C21" s="53"/>
      <c r="D21" s="53"/>
      <c r="E21" s="88"/>
    </row>
    <row r="22" spans="1:5" ht="31.5" x14ac:dyDescent="0.25">
      <c r="A22" s="89"/>
      <c r="B22" s="90"/>
      <c r="C22" s="91" t="s">
        <v>144</v>
      </c>
      <c r="D22" s="92" t="s">
        <v>145</v>
      </c>
      <c r="E22" s="93">
        <v>127790</v>
      </c>
    </row>
    <row r="23" spans="1:5" ht="15.75" thickBot="1" x14ac:dyDescent="0.25">
      <c r="A23" s="94">
        <v>1</v>
      </c>
      <c r="B23" s="95"/>
      <c r="C23" s="96" t="s">
        <v>146</v>
      </c>
      <c r="D23" s="97" t="s">
        <v>147</v>
      </c>
      <c r="E23" s="98">
        <v>-127790</v>
      </c>
    </row>
    <row r="24" spans="1:5" s="68" customFormat="1" ht="16.5" customHeight="1" thickBot="1" x14ac:dyDescent="0.3">
      <c r="A24" s="99"/>
      <c r="B24" s="100"/>
      <c r="C24" s="101" t="s">
        <v>148</v>
      </c>
      <c r="D24" s="92" t="s">
        <v>149</v>
      </c>
      <c r="E24" s="102">
        <f>SUM(E22:E23)</f>
        <v>0</v>
      </c>
    </row>
    <row r="25" spans="1:5" s="68" customFormat="1" ht="15.75" customHeight="1" x14ac:dyDescent="0.2">
      <c r="A25" s="103"/>
      <c r="B25" s="104"/>
      <c r="C25" s="105"/>
      <c r="D25" s="106"/>
      <c r="E25" s="107"/>
    </row>
    <row r="26" spans="1:5" ht="15.75" x14ac:dyDescent="0.25">
      <c r="A26" s="86" t="s">
        <v>152</v>
      </c>
      <c r="B26" s="87" t="s">
        <v>51</v>
      </c>
      <c r="C26" s="53"/>
      <c r="D26" s="53"/>
      <c r="E26" s="88"/>
    </row>
    <row r="27" spans="1:5" ht="31.5" x14ac:dyDescent="0.25">
      <c r="A27" s="89"/>
      <c r="B27" s="90"/>
      <c r="C27" s="91" t="s">
        <v>144</v>
      </c>
      <c r="D27" s="92" t="s">
        <v>145</v>
      </c>
      <c r="E27" s="93">
        <v>21117</v>
      </c>
    </row>
    <row r="28" spans="1:5" ht="15.75" thickBot="1" x14ac:dyDescent="0.25">
      <c r="A28" s="94">
        <v>1</v>
      </c>
      <c r="B28" s="95"/>
      <c r="C28" s="96" t="s">
        <v>146</v>
      </c>
      <c r="D28" s="97" t="s">
        <v>147</v>
      </c>
      <c r="E28" s="98">
        <v>14874</v>
      </c>
    </row>
    <row r="29" spans="1:5" s="68" customFormat="1" ht="16.5" customHeight="1" thickBot="1" x14ac:dyDescent="0.3">
      <c r="A29" s="99"/>
      <c r="B29" s="100"/>
      <c r="C29" s="101" t="s">
        <v>148</v>
      </c>
      <c r="D29" s="92" t="s">
        <v>149</v>
      </c>
      <c r="E29" s="102">
        <f>SUM(E27:E28)</f>
        <v>35991</v>
      </c>
    </row>
    <row r="30" spans="1:5" s="68" customFormat="1" ht="15.75" customHeight="1" x14ac:dyDescent="0.2">
      <c r="A30" s="103"/>
      <c r="B30" s="104"/>
      <c r="C30" s="105"/>
      <c r="D30" s="106"/>
      <c r="E30" s="107"/>
    </row>
    <row r="31" spans="1:5" ht="15.75" x14ac:dyDescent="0.25">
      <c r="A31" s="86" t="s">
        <v>153</v>
      </c>
      <c r="B31" s="87" t="s">
        <v>56</v>
      </c>
      <c r="C31" s="53"/>
      <c r="D31" s="53"/>
      <c r="E31" s="88"/>
    </row>
    <row r="32" spans="1:5" ht="31.5" x14ac:dyDescent="0.25">
      <c r="A32" s="89"/>
      <c r="B32" s="90"/>
      <c r="C32" s="91" t="s">
        <v>144</v>
      </c>
      <c r="D32" s="92" t="s">
        <v>145</v>
      </c>
      <c r="E32" s="93">
        <v>85317</v>
      </c>
    </row>
    <row r="33" spans="1:5" ht="15.75" thickBot="1" x14ac:dyDescent="0.25">
      <c r="A33" s="94">
        <v>1</v>
      </c>
      <c r="B33" s="95"/>
      <c r="C33" s="96" t="s">
        <v>146</v>
      </c>
      <c r="D33" s="97" t="s">
        <v>147</v>
      </c>
      <c r="E33" s="98">
        <v>93399</v>
      </c>
    </row>
    <row r="34" spans="1:5" s="68" customFormat="1" ht="16.5" customHeight="1" thickBot="1" x14ac:dyDescent="0.3">
      <c r="A34" s="99"/>
      <c r="B34" s="100"/>
      <c r="C34" s="101" t="s">
        <v>148</v>
      </c>
      <c r="D34" s="92" t="s">
        <v>149</v>
      </c>
      <c r="E34" s="102">
        <f>SUM(E32:E33)</f>
        <v>178716</v>
      </c>
    </row>
    <row r="35" spans="1:5" s="68" customFormat="1" ht="15.75" customHeight="1" x14ac:dyDescent="0.2">
      <c r="A35" s="103"/>
      <c r="B35" s="104"/>
      <c r="C35" s="105"/>
      <c r="D35" s="106"/>
      <c r="E35" s="107"/>
    </row>
    <row r="36" spans="1:5" ht="15.75" x14ac:dyDescent="0.25">
      <c r="A36" s="86" t="s">
        <v>154</v>
      </c>
      <c r="B36" s="87" t="s">
        <v>61</v>
      </c>
      <c r="C36" s="53"/>
      <c r="D36" s="53"/>
      <c r="E36" s="88"/>
    </row>
    <row r="37" spans="1:5" ht="31.5" x14ac:dyDescent="0.25">
      <c r="A37" s="89"/>
      <c r="B37" s="90"/>
      <c r="C37" s="91" t="s">
        <v>144</v>
      </c>
      <c r="D37" s="92" t="s">
        <v>145</v>
      </c>
      <c r="E37" s="93">
        <v>2744414</v>
      </c>
    </row>
    <row r="38" spans="1:5" ht="15.75" thickBot="1" x14ac:dyDescent="0.25">
      <c r="A38" s="94">
        <v>1</v>
      </c>
      <c r="B38" s="95"/>
      <c r="C38" s="96" t="s">
        <v>146</v>
      </c>
      <c r="D38" s="97" t="s">
        <v>147</v>
      </c>
      <c r="E38" s="98">
        <v>1535098</v>
      </c>
    </row>
    <row r="39" spans="1:5" s="68" customFormat="1" ht="16.5" customHeight="1" thickBot="1" x14ac:dyDescent="0.3">
      <c r="A39" s="99"/>
      <c r="B39" s="100"/>
      <c r="C39" s="101" t="s">
        <v>148</v>
      </c>
      <c r="D39" s="92" t="s">
        <v>149</v>
      </c>
      <c r="E39" s="102">
        <f>SUM(E37:E38)</f>
        <v>4279512</v>
      </c>
    </row>
    <row r="40" spans="1:5" s="68" customFormat="1" ht="15.75" customHeight="1" x14ac:dyDescent="0.2">
      <c r="A40" s="103"/>
      <c r="B40" s="104"/>
      <c r="C40" s="105"/>
      <c r="D40" s="106"/>
      <c r="E40" s="107"/>
    </row>
    <row r="41" spans="1:5" ht="15.75" x14ac:dyDescent="0.25">
      <c r="A41" s="86" t="s">
        <v>155</v>
      </c>
      <c r="B41" s="87" t="s">
        <v>66</v>
      </c>
      <c r="C41" s="53"/>
      <c r="D41" s="53"/>
      <c r="E41" s="88"/>
    </row>
    <row r="42" spans="1:5" ht="31.5" x14ac:dyDescent="0.25">
      <c r="A42" s="89"/>
      <c r="B42" s="90"/>
      <c r="C42" s="91" t="s">
        <v>144</v>
      </c>
      <c r="D42" s="92" t="s">
        <v>145</v>
      </c>
      <c r="E42" s="93">
        <v>0</v>
      </c>
    </row>
    <row r="43" spans="1:5" ht="15.75" thickBot="1" x14ac:dyDescent="0.25">
      <c r="A43" s="94" t="s">
        <v>156</v>
      </c>
      <c r="B43" s="95"/>
      <c r="C43" s="96" t="s">
        <v>157</v>
      </c>
      <c r="D43" s="97" t="s">
        <v>156</v>
      </c>
      <c r="E43" s="98">
        <v>0</v>
      </c>
    </row>
    <row r="44" spans="1:5" s="68" customFormat="1" ht="16.5" customHeight="1" thickBot="1" x14ac:dyDescent="0.3">
      <c r="A44" s="99"/>
      <c r="B44" s="100"/>
      <c r="C44" s="101" t="s">
        <v>148</v>
      </c>
      <c r="D44" s="92" t="s">
        <v>149</v>
      </c>
      <c r="E44" s="102">
        <f>SUM(E42)</f>
        <v>0</v>
      </c>
    </row>
    <row r="45" spans="1:5" s="68" customFormat="1" ht="15.75" customHeight="1" x14ac:dyDescent="0.2">
      <c r="A45" s="103"/>
      <c r="B45" s="104"/>
      <c r="C45" s="105"/>
      <c r="D45" s="106"/>
      <c r="E45" s="107"/>
    </row>
    <row r="46" spans="1:5" ht="15.75" x14ac:dyDescent="0.25">
      <c r="A46" s="86" t="s">
        <v>158</v>
      </c>
      <c r="B46" s="87" t="s">
        <v>79</v>
      </c>
      <c r="C46" s="53"/>
      <c r="D46" s="53"/>
      <c r="E46" s="88"/>
    </row>
    <row r="47" spans="1:5" ht="31.5" x14ac:dyDescent="0.25">
      <c r="A47" s="89"/>
      <c r="B47" s="90"/>
      <c r="C47" s="91" t="s">
        <v>144</v>
      </c>
      <c r="D47" s="92" t="s">
        <v>145</v>
      </c>
      <c r="E47" s="93">
        <v>0</v>
      </c>
    </row>
    <row r="48" spans="1:5" ht="15.75" thickBot="1" x14ac:dyDescent="0.25">
      <c r="A48" s="94" t="s">
        <v>156</v>
      </c>
      <c r="B48" s="95"/>
      <c r="C48" s="96" t="s">
        <v>157</v>
      </c>
      <c r="D48" s="97" t="s">
        <v>156</v>
      </c>
      <c r="E48" s="98">
        <v>0</v>
      </c>
    </row>
    <row r="49" spans="1:5" s="68" customFormat="1" ht="16.5" customHeight="1" thickBot="1" x14ac:dyDescent="0.3">
      <c r="A49" s="99"/>
      <c r="B49" s="100"/>
      <c r="C49" s="101" t="s">
        <v>148</v>
      </c>
      <c r="D49" s="92" t="s">
        <v>149</v>
      </c>
      <c r="E49" s="102">
        <f>SUM(E47)</f>
        <v>0</v>
      </c>
    </row>
    <row r="50" spans="1:5" s="68" customFormat="1" ht="15.75" customHeight="1" x14ac:dyDescent="0.2">
      <c r="A50" s="103"/>
      <c r="B50" s="104"/>
      <c r="C50" s="105"/>
      <c r="D50" s="106"/>
      <c r="E50" s="107"/>
    </row>
    <row r="51" spans="1:5" ht="15.75" x14ac:dyDescent="0.25">
      <c r="A51" s="86" t="s">
        <v>159</v>
      </c>
      <c r="B51" s="87" t="s">
        <v>89</v>
      </c>
      <c r="C51" s="53"/>
      <c r="D51" s="53"/>
      <c r="E51" s="88"/>
    </row>
    <row r="52" spans="1:5" ht="31.5" x14ac:dyDescent="0.25">
      <c r="A52" s="89"/>
      <c r="B52" s="90"/>
      <c r="C52" s="91" t="s">
        <v>144</v>
      </c>
      <c r="D52" s="92" t="s">
        <v>145</v>
      </c>
      <c r="E52" s="93">
        <v>1518117</v>
      </c>
    </row>
    <row r="53" spans="1:5" ht="15.75" thickBot="1" x14ac:dyDescent="0.25">
      <c r="A53" s="94">
        <v>1</v>
      </c>
      <c r="B53" s="95"/>
      <c r="C53" s="96" t="s">
        <v>160</v>
      </c>
      <c r="D53" s="97" t="s">
        <v>147</v>
      </c>
      <c r="E53" s="98">
        <v>2822</v>
      </c>
    </row>
    <row r="54" spans="1:5" s="68" customFormat="1" ht="16.5" customHeight="1" thickBot="1" x14ac:dyDescent="0.3">
      <c r="A54" s="99"/>
      <c r="B54" s="100"/>
      <c r="C54" s="101" t="s">
        <v>148</v>
      </c>
      <c r="D54" s="92" t="s">
        <v>149</v>
      </c>
      <c r="E54" s="102">
        <f>SUM(E52:E53)</f>
        <v>1520939</v>
      </c>
    </row>
    <row r="55" spans="1:5" s="68" customFormat="1" ht="15.75" customHeight="1" x14ac:dyDescent="0.2">
      <c r="A55" s="103"/>
      <c r="B55" s="104"/>
      <c r="C55" s="105"/>
      <c r="D55" s="106"/>
      <c r="E55" s="107"/>
    </row>
    <row r="56" spans="1:5" ht="15.75" x14ac:dyDescent="0.25">
      <c r="A56" s="86" t="s">
        <v>161</v>
      </c>
      <c r="B56" s="87" t="s">
        <v>95</v>
      </c>
      <c r="C56" s="53"/>
      <c r="D56" s="53"/>
      <c r="E56" s="88"/>
    </row>
    <row r="57" spans="1:5" ht="31.5" x14ac:dyDescent="0.25">
      <c r="A57" s="89"/>
      <c r="B57" s="90"/>
      <c r="C57" s="91" t="s">
        <v>144</v>
      </c>
      <c r="D57" s="92" t="s">
        <v>145</v>
      </c>
      <c r="E57" s="93">
        <v>0</v>
      </c>
    </row>
    <row r="58" spans="1:5" ht="15.75" thickBot="1" x14ac:dyDescent="0.25">
      <c r="A58" s="94" t="s">
        <v>156</v>
      </c>
      <c r="B58" s="95"/>
      <c r="C58" s="96" t="s">
        <v>157</v>
      </c>
      <c r="D58" s="97" t="s">
        <v>156</v>
      </c>
      <c r="E58" s="98">
        <v>0</v>
      </c>
    </row>
    <row r="59" spans="1:5" s="68" customFormat="1" ht="16.5" customHeight="1" thickBot="1" x14ac:dyDescent="0.3">
      <c r="A59" s="99"/>
      <c r="B59" s="100"/>
      <c r="C59" s="101" t="s">
        <v>148</v>
      </c>
      <c r="D59" s="92" t="s">
        <v>149</v>
      </c>
      <c r="E59" s="102">
        <f>SUM(E57)</f>
        <v>0</v>
      </c>
    </row>
    <row r="60" spans="1:5" s="68" customFormat="1" ht="15.75" customHeight="1" thickBot="1" x14ac:dyDescent="0.25">
      <c r="A60" s="103"/>
      <c r="B60" s="104"/>
      <c r="C60" s="105"/>
      <c r="D60" s="106"/>
      <c r="E60" s="107"/>
    </row>
    <row r="61" spans="1:5" s="113" customFormat="1" ht="19.5" customHeight="1" thickBot="1" x14ac:dyDescent="0.3">
      <c r="A61" s="108"/>
      <c r="B61" s="109"/>
      <c r="C61" s="110"/>
      <c r="D61" s="111" t="s">
        <v>162</v>
      </c>
      <c r="E61" s="112">
        <f>+E59+E54+E49+E44+E39+E34+E29+E24+E19+E14</f>
        <v>7565355</v>
      </c>
    </row>
  </sheetData>
  <mergeCells count="4">
    <mergeCell ref="A2:E2"/>
    <mergeCell ref="A3:E3"/>
    <mergeCell ref="A4:E4"/>
    <mergeCell ref="A5:E5"/>
  </mergeCells>
  <pageMargins left="0.25" right="0.25" top="0.5" bottom="0.5" header="0.25" footer="0.25"/>
  <pageSetup paperSize="9" scale="73" fitToHeight="0" orientation="landscape" r:id="rId1"/>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9"/>
      <c r="C1" s="479"/>
      <c r="D1" s="479"/>
    </row>
    <row r="2" spans="1:6" ht="15.75" x14ac:dyDescent="0.25">
      <c r="A2" s="480" t="s">
        <v>0</v>
      </c>
      <c r="B2" s="480"/>
      <c r="C2" s="480"/>
      <c r="D2" s="480"/>
      <c r="E2" s="480"/>
      <c r="F2" s="480"/>
    </row>
    <row r="3" spans="1:6" ht="15.75" x14ac:dyDescent="0.25">
      <c r="A3" s="480" t="s">
        <v>1</v>
      </c>
      <c r="B3" s="480"/>
      <c r="C3" s="480"/>
      <c r="D3" s="480"/>
      <c r="E3" s="480"/>
      <c r="F3" s="480"/>
    </row>
    <row r="4" spans="1:6" ht="15.75" x14ac:dyDescent="0.25">
      <c r="A4" s="480" t="s">
        <v>106</v>
      </c>
      <c r="B4" s="480"/>
      <c r="C4" s="480"/>
      <c r="D4" s="480"/>
      <c r="E4" s="480"/>
      <c r="F4" s="480"/>
    </row>
    <row r="5" spans="1:6" ht="15.75" x14ac:dyDescent="0.25">
      <c r="A5" s="480" t="s">
        <v>163</v>
      </c>
      <c r="B5" s="480"/>
      <c r="C5" s="480"/>
      <c r="D5" s="480"/>
      <c r="E5" s="480"/>
      <c r="F5" s="480"/>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164</v>
      </c>
      <c r="C9" s="124" t="s">
        <v>165</v>
      </c>
      <c r="D9" s="124" t="s">
        <v>140</v>
      </c>
      <c r="E9" s="124" t="s">
        <v>141</v>
      </c>
      <c r="F9" s="125" t="s">
        <v>166</v>
      </c>
    </row>
    <row r="10" spans="1:6" s="132" customFormat="1" ht="31.5" x14ac:dyDescent="0.25">
      <c r="A10" s="126"/>
      <c r="B10" s="127"/>
      <c r="C10" s="128"/>
      <c r="D10" s="129" t="s">
        <v>167</v>
      </c>
      <c r="E10" s="130" t="s">
        <v>168</v>
      </c>
      <c r="F10" s="131">
        <v>0</v>
      </c>
    </row>
    <row r="11" spans="1:6" ht="15.75" x14ac:dyDescent="0.25">
      <c r="A11" s="133" t="s">
        <v>143</v>
      </c>
      <c r="B11" s="134" t="s">
        <v>10</v>
      </c>
      <c r="C11" s="135"/>
      <c r="D11" s="136"/>
      <c r="E11" s="136"/>
      <c r="F11" s="137"/>
    </row>
    <row r="12" spans="1:6" ht="15.75" thickBot="1" x14ac:dyDescent="0.25">
      <c r="A12" s="138"/>
      <c r="B12" s="139"/>
      <c r="C12" s="140" t="s">
        <v>156</v>
      </c>
      <c r="D12" s="140" t="s">
        <v>157</v>
      </c>
      <c r="E12" s="141" t="s">
        <v>156</v>
      </c>
      <c r="F12" s="142">
        <v>0</v>
      </c>
    </row>
    <row r="13" spans="1:6" ht="16.5" thickBot="1" x14ac:dyDescent="0.3">
      <c r="A13" s="143"/>
      <c r="B13" s="144"/>
      <c r="C13" s="145"/>
      <c r="D13" s="146" t="s">
        <v>169</v>
      </c>
      <c r="E13" s="147" t="s">
        <v>170</v>
      </c>
      <c r="F13" s="148">
        <v>0</v>
      </c>
    </row>
    <row r="14" spans="1:6" ht="15.75" x14ac:dyDescent="0.25">
      <c r="A14" s="149"/>
      <c r="B14" s="150"/>
      <c r="C14" s="151"/>
      <c r="D14" s="152"/>
      <c r="E14" s="153"/>
      <c r="F14" s="154"/>
    </row>
    <row r="15" spans="1:6" ht="15.75" x14ac:dyDescent="0.25">
      <c r="A15" s="133" t="s">
        <v>150</v>
      </c>
      <c r="B15" s="134" t="s">
        <v>38</v>
      </c>
      <c r="C15" s="135"/>
      <c r="D15" s="136"/>
      <c r="E15" s="136"/>
      <c r="F15" s="137"/>
    </row>
    <row r="16" spans="1:6" ht="15.75" thickBot="1" x14ac:dyDescent="0.25">
      <c r="A16" s="138"/>
      <c r="B16" s="139"/>
      <c r="C16" s="140" t="s">
        <v>156</v>
      </c>
      <c r="D16" s="140" t="s">
        <v>157</v>
      </c>
      <c r="E16" s="141" t="s">
        <v>156</v>
      </c>
      <c r="F16" s="142">
        <v>0</v>
      </c>
    </row>
    <row r="17" spans="1:6" ht="16.5" thickBot="1" x14ac:dyDescent="0.3">
      <c r="A17" s="143"/>
      <c r="B17" s="144"/>
      <c r="C17" s="145"/>
      <c r="D17" s="146" t="s">
        <v>169</v>
      </c>
      <c r="E17" s="147" t="s">
        <v>170</v>
      </c>
      <c r="F17" s="148">
        <v>0</v>
      </c>
    </row>
    <row r="18" spans="1:6" ht="15.75" x14ac:dyDescent="0.25">
      <c r="A18" s="149"/>
      <c r="B18" s="150"/>
      <c r="C18" s="151"/>
      <c r="D18" s="152"/>
      <c r="E18" s="153"/>
      <c r="F18" s="154"/>
    </row>
    <row r="19" spans="1:6" ht="15.75" x14ac:dyDescent="0.25">
      <c r="A19" s="133" t="s">
        <v>151</v>
      </c>
      <c r="B19" s="134" t="s">
        <v>44</v>
      </c>
      <c r="C19" s="135"/>
      <c r="D19" s="136"/>
      <c r="E19" s="136"/>
      <c r="F19" s="137"/>
    </row>
    <row r="20" spans="1:6" ht="15.75" thickBot="1" x14ac:dyDescent="0.25">
      <c r="A20" s="138"/>
      <c r="B20" s="139"/>
      <c r="C20" s="140" t="s">
        <v>156</v>
      </c>
      <c r="D20" s="140" t="s">
        <v>157</v>
      </c>
      <c r="E20" s="141" t="s">
        <v>156</v>
      </c>
      <c r="F20" s="142">
        <v>0</v>
      </c>
    </row>
    <row r="21" spans="1:6" ht="16.5" thickBot="1" x14ac:dyDescent="0.3">
      <c r="A21" s="143"/>
      <c r="B21" s="144"/>
      <c r="C21" s="145"/>
      <c r="D21" s="146" t="s">
        <v>169</v>
      </c>
      <c r="E21" s="147" t="s">
        <v>170</v>
      </c>
      <c r="F21" s="148">
        <v>0</v>
      </c>
    </row>
    <row r="22" spans="1:6" ht="15.75" x14ac:dyDescent="0.25">
      <c r="A22" s="149"/>
      <c r="B22" s="150"/>
      <c r="C22" s="151"/>
      <c r="D22" s="152"/>
      <c r="E22" s="153"/>
      <c r="F22" s="154"/>
    </row>
    <row r="23" spans="1:6" ht="15.75" x14ac:dyDescent="0.25">
      <c r="A23" s="133" t="s">
        <v>152</v>
      </c>
      <c r="B23" s="134" t="s">
        <v>51</v>
      </c>
      <c r="C23" s="135"/>
      <c r="D23" s="136"/>
      <c r="E23" s="136"/>
      <c r="F23" s="137"/>
    </row>
    <row r="24" spans="1:6" ht="15.75" thickBot="1" x14ac:dyDescent="0.25">
      <c r="A24" s="138"/>
      <c r="B24" s="139"/>
      <c r="C24" s="140" t="s">
        <v>156</v>
      </c>
      <c r="D24" s="140" t="s">
        <v>157</v>
      </c>
      <c r="E24" s="141" t="s">
        <v>156</v>
      </c>
      <c r="F24" s="142">
        <v>0</v>
      </c>
    </row>
    <row r="25" spans="1:6" ht="16.5" thickBot="1" x14ac:dyDescent="0.3">
      <c r="A25" s="143"/>
      <c r="B25" s="144"/>
      <c r="C25" s="145"/>
      <c r="D25" s="146" t="s">
        <v>169</v>
      </c>
      <c r="E25" s="147" t="s">
        <v>170</v>
      </c>
      <c r="F25" s="148">
        <v>0</v>
      </c>
    </row>
    <row r="26" spans="1:6" ht="15.75" x14ac:dyDescent="0.25">
      <c r="A26" s="149"/>
      <c r="B26" s="150"/>
      <c r="C26" s="151"/>
      <c r="D26" s="152"/>
      <c r="E26" s="153"/>
      <c r="F26" s="154"/>
    </row>
    <row r="27" spans="1:6" ht="15.75" x14ac:dyDescent="0.25">
      <c r="A27" s="133" t="s">
        <v>153</v>
      </c>
      <c r="B27" s="134" t="s">
        <v>56</v>
      </c>
      <c r="C27" s="135"/>
      <c r="D27" s="136"/>
      <c r="E27" s="136"/>
      <c r="F27" s="137"/>
    </row>
    <row r="28" spans="1:6" ht="15.75" thickBot="1" x14ac:dyDescent="0.25">
      <c r="A28" s="138"/>
      <c r="B28" s="139"/>
      <c r="C28" s="140" t="s">
        <v>156</v>
      </c>
      <c r="D28" s="140" t="s">
        <v>157</v>
      </c>
      <c r="E28" s="141" t="s">
        <v>156</v>
      </c>
      <c r="F28" s="142">
        <v>0</v>
      </c>
    </row>
    <row r="29" spans="1:6" ht="16.5" thickBot="1" x14ac:dyDescent="0.3">
      <c r="A29" s="143"/>
      <c r="B29" s="144"/>
      <c r="C29" s="145"/>
      <c r="D29" s="146" t="s">
        <v>169</v>
      </c>
      <c r="E29" s="147" t="s">
        <v>170</v>
      </c>
      <c r="F29" s="148">
        <v>0</v>
      </c>
    </row>
    <row r="30" spans="1:6" ht="15.75" x14ac:dyDescent="0.25">
      <c r="A30" s="149"/>
      <c r="B30" s="150"/>
      <c r="C30" s="151"/>
      <c r="D30" s="152"/>
      <c r="E30" s="153"/>
      <c r="F30" s="154"/>
    </row>
    <row r="31" spans="1:6" ht="15.75" x14ac:dyDescent="0.25">
      <c r="A31" s="133" t="s">
        <v>154</v>
      </c>
      <c r="B31" s="134" t="s">
        <v>61</v>
      </c>
      <c r="C31" s="135"/>
      <c r="D31" s="136"/>
      <c r="E31" s="136"/>
      <c r="F31" s="137"/>
    </row>
    <row r="32" spans="1:6" ht="15.75" thickBot="1" x14ac:dyDescent="0.25">
      <c r="A32" s="138"/>
      <c r="B32" s="139"/>
      <c r="C32" s="140" t="s">
        <v>156</v>
      </c>
      <c r="D32" s="140" t="s">
        <v>157</v>
      </c>
      <c r="E32" s="141" t="s">
        <v>156</v>
      </c>
      <c r="F32" s="142">
        <v>0</v>
      </c>
    </row>
    <row r="33" spans="1:6" ht="16.5" thickBot="1" x14ac:dyDescent="0.3">
      <c r="A33" s="143"/>
      <c r="B33" s="144"/>
      <c r="C33" s="145"/>
      <c r="D33" s="146" t="s">
        <v>169</v>
      </c>
      <c r="E33" s="147" t="s">
        <v>170</v>
      </c>
      <c r="F33" s="148">
        <v>0</v>
      </c>
    </row>
    <row r="34" spans="1:6" ht="15.75" x14ac:dyDescent="0.25">
      <c r="A34" s="149"/>
      <c r="B34" s="150"/>
      <c r="C34" s="151"/>
      <c r="D34" s="152"/>
      <c r="E34" s="153"/>
      <c r="F34" s="154"/>
    </row>
    <row r="35" spans="1:6" ht="15.75" x14ac:dyDescent="0.25">
      <c r="A35" s="133" t="s">
        <v>155</v>
      </c>
      <c r="B35" s="134" t="s">
        <v>66</v>
      </c>
      <c r="C35" s="135"/>
      <c r="D35" s="136"/>
      <c r="E35" s="136"/>
      <c r="F35" s="137"/>
    </row>
    <row r="36" spans="1:6" ht="15.75" thickBot="1" x14ac:dyDescent="0.25">
      <c r="A36" s="138"/>
      <c r="B36" s="139"/>
      <c r="C36" s="140" t="s">
        <v>156</v>
      </c>
      <c r="D36" s="140" t="s">
        <v>157</v>
      </c>
      <c r="E36" s="141" t="s">
        <v>156</v>
      </c>
      <c r="F36" s="142">
        <v>0</v>
      </c>
    </row>
    <row r="37" spans="1:6" ht="16.5" thickBot="1" x14ac:dyDescent="0.3">
      <c r="A37" s="143"/>
      <c r="B37" s="144"/>
      <c r="C37" s="145"/>
      <c r="D37" s="146" t="s">
        <v>169</v>
      </c>
      <c r="E37" s="147" t="s">
        <v>170</v>
      </c>
      <c r="F37" s="148">
        <v>0</v>
      </c>
    </row>
    <row r="38" spans="1:6" ht="15.75" x14ac:dyDescent="0.25">
      <c r="A38" s="149"/>
      <c r="B38" s="150"/>
      <c r="C38" s="151"/>
      <c r="D38" s="152"/>
      <c r="E38" s="153"/>
      <c r="F38" s="154"/>
    </row>
    <row r="39" spans="1:6" ht="15.75" x14ac:dyDescent="0.25">
      <c r="A39" s="133" t="s">
        <v>158</v>
      </c>
      <c r="B39" s="134" t="s">
        <v>79</v>
      </c>
      <c r="C39" s="135"/>
      <c r="D39" s="136"/>
      <c r="E39" s="136"/>
      <c r="F39" s="137"/>
    </row>
    <row r="40" spans="1:6" ht="15.75" thickBot="1" x14ac:dyDescent="0.25">
      <c r="A40" s="138"/>
      <c r="B40" s="139"/>
      <c r="C40" s="140" t="s">
        <v>156</v>
      </c>
      <c r="D40" s="140" t="s">
        <v>157</v>
      </c>
      <c r="E40" s="141" t="s">
        <v>156</v>
      </c>
      <c r="F40" s="142">
        <v>0</v>
      </c>
    </row>
    <row r="41" spans="1:6" ht="16.5" thickBot="1" x14ac:dyDescent="0.3">
      <c r="A41" s="143"/>
      <c r="B41" s="144"/>
      <c r="C41" s="145"/>
      <c r="D41" s="146" t="s">
        <v>169</v>
      </c>
      <c r="E41" s="147" t="s">
        <v>170</v>
      </c>
      <c r="F41" s="148">
        <v>0</v>
      </c>
    </row>
    <row r="42" spans="1:6" ht="15.75" x14ac:dyDescent="0.25">
      <c r="A42" s="149"/>
      <c r="B42" s="150"/>
      <c r="C42" s="151"/>
      <c r="D42" s="152"/>
      <c r="E42" s="153"/>
      <c r="F42" s="154"/>
    </row>
    <row r="43" spans="1:6" ht="15.75" x14ac:dyDescent="0.25">
      <c r="A43" s="133" t="s">
        <v>159</v>
      </c>
      <c r="B43" s="134" t="s">
        <v>89</v>
      </c>
      <c r="C43" s="135"/>
      <c r="D43" s="136"/>
      <c r="E43" s="136"/>
      <c r="F43" s="137"/>
    </row>
    <row r="44" spans="1:6" ht="15.75" thickBot="1" x14ac:dyDescent="0.25">
      <c r="A44" s="138"/>
      <c r="B44" s="139"/>
      <c r="C44" s="140" t="s">
        <v>156</v>
      </c>
      <c r="D44" s="140" t="s">
        <v>157</v>
      </c>
      <c r="E44" s="141" t="s">
        <v>156</v>
      </c>
      <c r="F44" s="142">
        <v>0</v>
      </c>
    </row>
    <row r="45" spans="1:6" ht="16.5" thickBot="1" x14ac:dyDescent="0.3">
      <c r="A45" s="143"/>
      <c r="B45" s="144"/>
      <c r="C45" s="145"/>
      <c r="D45" s="146" t="s">
        <v>169</v>
      </c>
      <c r="E45" s="147" t="s">
        <v>170</v>
      </c>
      <c r="F45" s="148">
        <v>0</v>
      </c>
    </row>
    <row r="46" spans="1:6" ht="15.75" x14ac:dyDescent="0.25">
      <c r="A46" s="149"/>
      <c r="B46" s="150"/>
      <c r="C46" s="151"/>
      <c r="D46" s="152"/>
      <c r="E46" s="153"/>
      <c r="F46" s="154"/>
    </row>
    <row r="47" spans="1:6" ht="15.75" x14ac:dyDescent="0.25">
      <c r="A47" s="133" t="s">
        <v>161</v>
      </c>
      <c r="B47" s="134" t="s">
        <v>95</v>
      </c>
      <c r="C47" s="135"/>
      <c r="D47" s="136"/>
      <c r="E47" s="136"/>
      <c r="F47" s="137"/>
    </row>
    <row r="48" spans="1:6" ht="15.75" thickBot="1" x14ac:dyDescent="0.25">
      <c r="A48" s="138"/>
      <c r="B48" s="139"/>
      <c r="C48" s="140" t="s">
        <v>156</v>
      </c>
      <c r="D48" s="140" t="s">
        <v>157</v>
      </c>
      <c r="E48" s="141" t="s">
        <v>156</v>
      </c>
      <c r="F48" s="142">
        <v>0</v>
      </c>
    </row>
    <row r="49" spans="1:6" ht="16.5" thickBot="1" x14ac:dyDescent="0.3">
      <c r="A49" s="143"/>
      <c r="B49" s="144"/>
      <c r="C49" s="145"/>
      <c r="D49" s="146" t="s">
        <v>169</v>
      </c>
      <c r="E49" s="147" t="s">
        <v>170</v>
      </c>
      <c r="F49" s="148">
        <v>0</v>
      </c>
    </row>
    <row r="50" spans="1:6" ht="15.75" x14ac:dyDescent="0.25">
      <c r="A50" s="149"/>
      <c r="B50" s="150"/>
      <c r="C50" s="151"/>
      <c r="D50" s="152"/>
      <c r="E50" s="153"/>
      <c r="F50" s="154"/>
    </row>
    <row r="51" spans="1:6" ht="32.25" thickBot="1" x14ac:dyDescent="0.3">
      <c r="A51" s="155"/>
      <c r="B51" s="156"/>
      <c r="C51" s="156"/>
      <c r="D51" s="157" t="s">
        <v>171</v>
      </c>
      <c r="E51" s="158" t="s">
        <v>170</v>
      </c>
      <c r="F51" s="159">
        <f>+F49+F45+F41+F37+F33+F29+F25+F21+F17+F13+F10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r:id="rId1"/>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106</v>
      </c>
      <c r="B4" s="481"/>
      <c r="C4" s="481"/>
      <c r="D4" s="481"/>
    </row>
    <row r="5" spans="1:5" x14ac:dyDescent="0.2">
      <c r="A5" s="481" t="s">
        <v>172</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173</v>
      </c>
      <c r="C8" s="169"/>
      <c r="D8" s="170"/>
    </row>
    <row r="9" spans="1:5" ht="14.25" customHeight="1" thickBot="1" x14ac:dyDescent="0.25">
      <c r="A9" s="172" t="s">
        <v>5</v>
      </c>
      <c r="B9" s="173" t="s">
        <v>174</v>
      </c>
      <c r="C9" s="174" t="s">
        <v>166</v>
      </c>
      <c r="D9" s="175" t="s">
        <v>141</v>
      </c>
    </row>
    <row r="10" spans="1:5" x14ac:dyDescent="0.2">
      <c r="A10" s="176"/>
      <c r="B10" s="177"/>
      <c r="C10" s="178"/>
      <c r="D10" s="179"/>
    </row>
    <row r="11" spans="1:5" x14ac:dyDescent="0.2">
      <c r="A11" s="180" t="s">
        <v>143</v>
      </c>
      <c r="B11" s="181" t="s">
        <v>10</v>
      </c>
      <c r="C11" s="182"/>
      <c r="D11" s="183"/>
    </row>
    <row r="12" spans="1:5" ht="15.75" thickBot="1" x14ac:dyDescent="0.25">
      <c r="A12" s="184">
        <v>0</v>
      </c>
      <c r="B12" s="185" t="s">
        <v>157</v>
      </c>
      <c r="C12" s="186">
        <v>0</v>
      </c>
      <c r="D12" s="187" t="s">
        <v>156</v>
      </c>
    </row>
    <row r="13" spans="1:5" ht="13.5" customHeight="1" thickBot="1" x14ac:dyDescent="0.25">
      <c r="A13" s="188"/>
      <c r="B13" s="189" t="s">
        <v>175</v>
      </c>
      <c r="C13" s="190">
        <v>0</v>
      </c>
      <c r="D13" s="191" t="s">
        <v>170</v>
      </c>
    </row>
    <row r="14" spans="1:5" ht="14.25" customHeight="1" x14ac:dyDescent="0.2">
      <c r="A14" s="192"/>
      <c r="B14" s="193"/>
      <c r="C14" s="194"/>
      <c r="D14" s="195"/>
    </row>
    <row r="15" spans="1:5" x14ac:dyDescent="0.2">
      <c r="A15" s="180" t="s">
        <v>150</v>
      </c>
      <c r="B15" s="181" t="s">
        <v>38</v>
      </c>
      <c r="C15" s="182"/>
      <c r="D15" s="183"/>
    </row>
    <row r="16" spans="1:5" ht="15.75" thickBot="1" x14ac:dyDescent="0.25">
      <c r="A16" s="184">
        <v>0</v>
      </c>
      <c r="B16" s="185" t="s">
        <v>157</v>
      </c>
      <c r="C16" s="186">
        <v>0</v>
      </c>
      <c r="D16" s="187" t="s">
        <v>156</v>
      </c>
    </row>
    <row r="17" spans="1:4" ht="13.5" customHeight="1" thickBot="1" x14ac:dyDescent="0.25">
      <c r="A17" s="188"/>
      <c r="B17" s="189" t="s">
        <v>175</v>
      </c>
      <c r="C17" s="190">
        <v>0</v>
      </c>
      <c r="D17" s="191" t="s">
        <v>170</v>
      </c>
    </row>
    <row r="18" spans="1:4" ht="14.25" customHeight="1" x14ac:dyDescent="0.2">
      <c r="A18" s="192"/>
      <c r="B18" s="193"/>
      <c r="C18" s="194"/>
      <c r="D18" s="195"/>
    </row>
    <row r="19" spans="1:4" x14ac:dyDescent="0.2">
      <c r="A19" s="180" t="s">
        <v>151</v>
      </c>
      <c r="B19" s="181" t="s">
        <v>44</v>
      </c>
      <c r="C19" s="182"/>
      <c r="D19" s="183"/>
    </row>
    <row r="20" spans="1:4" ht="15.75" thickBot="1" x14ac:dyDescent="0.25">
      <c r="A20" s="184">
        <v>0</v>
      </c>
      <c r="B20" s="185" t="s">
        <v>157</v>
      </c>
      <c r="C20" s="186">
        <v>0</v>
      </c>
      <c r="D20" s="187" t="s">
        <v>156</v>
      </c>
    </row>
    <row r="21" spans="1:4" ht="13.5" customHeight="1" thickBot="1" x14ac:dyDescent="0.25">
      <c r="A21" s="188"/>
      <c r="B21" s="189" t="s">
        <v>175</v>
      </c>
      <c r="C21" s="190">
        <v>0</v>
      </c>
      <c r="D21" s="191" t="s">
        <v>170</v>
      </c>
    </row>
    <row r="22" spans="1:4" ht="14.25" customHeight="1" x14ac:dyDescent="0.2">
      <c r="A22" s="192"/>
      <c r="B22" s="193"/>
      <c r="C22" s="194"/>
      <c r="D22" s="195"/>
    </row>
    <row r="23" spans="1:4" x14ac:dyDescent="0.2">
      <c r="A23" s="180" t="s">
        <v>152</v>
      </c>
      <c r="B23" s="181" t="s">
        <v>51</v>
      </c>
      <c r="C23" s="182"/>
      <c r="D23" s="183"/>
    </row>
    <row r="24" spans="1:4" ht="15.75" thickBot="1" x14ac:dyDescent="0.25">
      <c r="A24" s="184">
        <v>0</v>
      </c>
      <c r="B24" s="185" t="s">
        <v>157</v>
      </c>
      <c r="C24" s="186">
        <v>0</v>
      </c>
      <c r="D24" s="187" t="s">
        <v>156</v>
      </c>
    </row>
    <row r="25" spans="1:4" ht="13.5" customHeight="1" thickBot="1" x14ac:dyDescent="0.25">
      <c r="A25" s="188"/>
      <c r="B25" s="189" t="s">
        <v>175</v>
      </c>
      <c r="C25" s="190">
        <v>0</v>
      </c>
      <c r="D25" s="191" t="s">
        <v>170</v>
      </c>
    </row>
    <row r="26" spans="1:4" ht="14.25" customHeight="1" x14ac:dyDescent="0.2">
      <c r="A26" s="192"/>
      <c r="B26" s="193"/>
      <c r="C26" s="194"/>
      <c r="D26" s="195"/>
    </row>
    <row r="27" spans="1:4" x14ac:dyDescent="0.2">
      <c r="A27" s="180" t="s">
        <v>153</v>
      </c>
      <c r="B27" s="181" t="s">
        <v>56</v>
      </c>
      <c r="C27" s="182"/>
      <c r="D27" s="183"/>
    </row>
    <row r="28" spans="1:4" ht="15.75" thickBot="1" x14ac:dyDescent="0.25">
      <c r="A28" s="184">
        <v>0</v>
      </c>
      <c r="B28" s="185" t="s">
        <v>157</v>
      </c>
      <c r="C28" s="186">
        <v>0</v>
      </c>
      <c r="D28" s="187" t="s">
        <v>156</v>
      </c>
    </row>
    <row r="29" spans="1:4" ht="13.5" customHeight="1" thickBot="1" x14ac:dyDescent="0.25">
      <c r="A29" s="188"/>
      <c r="B29" s="189" t="s">
        <v>175</v>
      </c>
      <c r="C29" s="190">
        <v>0</v>
      </c>
      <c r="D29" s="191" t="s">
        <v>170</v>
      </c>
    </row>
    <row r="30" spans="1:4" ht="14.25" customHeight="1" x14ac:dyDescent="0.2">
      <c r="A30" s="192"/>
      <c r="B30" s="193"/>
      <c r="C30" s="194"/>
      <c r="D30" s="195"/>
    </row>
    <row r="31" spans="1:4" x14ac:dyDescent="0.2">
      <c r="A31" s="180" t="s">
        <v>154</v>
      </c>
      <c r="B31" s="181" t="s">
        <v>61</v>
      </c>
      <c r="C31" s="182"/>
      <c r="D31" s="183"/>
    </row>
    <row r="32" spans="1:4" ht="15.75" thickBot="1" x14ac:dyDescent="0.25">
      <c r="A32" s="184">
        <v>0</v>
      </c>
      <c r="B32" s="185" t="s">
        <v>157</v>
      </c>
      <c r="C32" s="186">
        <v>0</v>
      </c>
      <c r="D32" s="187" t="s">
        <v>156</v>
      </c>
    </row>
    <row r="33" spans="1:4" ht="13.5" customHeight="1" thickBot="1" x14ac:dyDescent="0.25">
      <c r="A33" s="188"/>
      <c r="B33" s="189" t="s">
        <v>175</v>
      </c>
      <c r="C33" s="190">
        <v>0</v>
      </c>
      <c r="D33" s="191" t="s">
        <v>170</v>
      </c>
    </row>
    <row r="34" spans="1:4" ht="14.25" customHeight="1" x14ac:dyDescent="0.2">
      <c r="A34" s="192"/>
      <c r="B34" s="193"/>
      <c r="C34" s="194"/>
      <c r="D34" s="195"/>
    </row>
    <row r="35" spans="1:4" x14ac:dyDescent="0.2">
      <c r="A35" s="180" t="s">
        <v>155</v>
      </c>
      <c r="B35" s="181" t="s">
        <v>66</v>
      </c>
      <c r="C35" s="182"/>
      <c r="D35" s="183"/>
    </row>
    <row r="36" spans="1:4" ht="15.75" thickBot="1" x14ac:dyDescent="0.25">
      <c r="A36" s="184">
        <v>0</v>
      </c>
      <c r="B36" s="185" t="s">
        <v>157</v>
      </c>
      <c r="C36" s="186">
        <v>0</v>
      </c>
      <c r="D36" s="187" t="s">
        <v>156</v>
      </c>
    </row>
    <row r="37" spans="1:4" ht="13.5" customHeight="1" thickBot="1" x14ac:dyDescent="0.25">
      <c r="A37" s="188"/>
      <c r="B37" s="189" t="s">
        <v>175</v>
      </c>
      <c r="C37" s="190">
        <v>0</v>
      </c>
      <c r="D37" s="191" t="s">
        <v>170</v>
      </c>
    </row>
    <row r="38" spans="1:4" ht="14.25" customHeight="1" x14ac:dyDescent="0.2">
      <c r="A38" s="192"/>
      <c r="B38" s="193"/>
      <c r="C38" s="194"/>
      <c r="D38" s="195"/>
    </row>
    <row r="39" spans="1:4" x14ac:dyDescent="0.2">
      <c r="A39" s="180" t="s">
        <v>158</v>
      </c>
      <c r="B39" s="181" t="s">
        <v>79</v>
      </c>
      <c r="C39" s="182"/>
      <c r="D39" s="183"/>
    </row>
    <row r="40" spans="1:4" ht="15.75" thickBot="1" x14ac:dyDescent="0.25">
      <c r="A40" s="184">
        <v>0</v>
      </c>
      <c r="B40" s="185" t="s">
        <v>157</v>
      </c>
      <c r="C40" s="186">
        <v>0</v>
      </c>
      <c r="D40" s="187" t="s">
        <v>156</v>
      </c>
    </row>
    <row r="41" spans="1:4" ht="13.5" customHeight="1" thickBot="1" x14ac:dyDescent="0.25">
      <c r="A41" s="188"/>
      <c r="B41" s="189" t="s">
        <v>175</v>
      </c>
      <c r="C41" s="190">
        <v>0</v>
      </c>
      <c r="D41" s="191" t="s">
        <v>170</v>
      </c>
    </row>
    <row r="42" spans="1:4" ht="14.25" customHeight="1" x14ac:dyDescent="0.2">
      <c r="A42" s="192"/>
      <c r="B42" s="193"/>
      <c r="C42" s="194"/>
      <c r="D42" s="195"/>
    </row>
    <row r="43" spans="1:4" x14ac:dyDescent="0.2">
      <c r="A43" s="180" t="s">
        <v>159</v>
      </c>
      <c r="B43" s="181" t="s">
        <v>89</v>
      </c>
      <c r="C43" s="182"/>
      <c r="D43" s="183"/>
    </row>
    <row r="44" spans="1:4" ht="15.75" thickBot="1" x14ac:dyDescent="0.25">
      <c r="A44" s="184">
        <v>0</v>
      </c>
      <c r="B44" s="185" t="s">
        <v>157</v>
      </c>
      <c r="C44" s="186">
        <v>0</v>
      </c>
      <c r="D44" s="187" t="s">
        <v>156</v>
      </c>
    </row>
    <row r="45" spans="1:4" ht="13.5" customHeight="1" thickBot="1" x14ac:dyDescent="0.25">
      <c r="A45" s="188"/>
      <c r="B45" s="189" t="s">
        <v>175</v>
      </c>
      <c r="C45" s="190">
        <v>0</v>
      </c>
      <c r="D45" s="191" t="s">
        <v>170</v>
      </c>
    </row>
    <row r="46" spans="1:4" ht="14.25" customHeight="1" x14ac:dyDescent="0.2">
      <c r="A46" s="192"/>
      <c r="B46" s="193"/>
      <c r="C46" s="194"/>
      <c r="D46" s="195"/>
    </row>
    <row r="47" spans="1:4" x14ac:dyDescent="0.2">
      <c r="A47" s="180" t="s">
        <v>161</v>
      </c>
      <c r="B47" s="181" t="s">
        <v>95</v>
      </c>
      <c r="C47" s="182"/>
      <c r="D47" s="183"/>
    </row>
    <row r="48" spans="1:4" ht="15.75" thickBot="1" x14ac:dyDescent="0.25">
      <c r="A48" s="184">
        <v>0</v>
      </c>
      <c r="B48" s="185" t="s">
        <v>157</v>
      </c>
      <c r="C48" s="186">
        <v>0</v>
      </c>
      <c r="D48" s="187" t="s">
        <v>156</v>
      </c>
    </row>
    <row r="49" spans="1:4" ht="13.5" customHeight="1" thickBot="1" x14ac:dyDescent="0.25">
      <c r="A49" s="188"/>
      <c r="B49" s="189" t="s">
        <v>175</v>
      </c>
      <c r="C49" s="190">
        <v>0</v>
      </c>
      <c r="D49" s="191" t="s">
        <v>170</v>
      </c>
    </row>
    <row r="50" spans="1:4" ht="14.25" customHeight="1" x14ac:dyDescent="0.2">
      <c r="A50" s="192"/>
      <c r="B50" s="193"/>
      <c r="C50" s="194"/>
      <c r="D50" s="195"/>
    </row>
    <row r="51" spans="1:4" ht="13.5" customHeight="1" thickBot="1" x14ac:dyDescent="0.25">
      <c r="B51" s="196" t="s">
        <v>176</v>
      </c>
      <c r="C51" s="197">
        <f>+C49+C45+C41+C37+C33+C29+C25+C21+C17+C13</f>
        <v>0</v>
      </c>
      <c r="D51" s="198" t="s">
        <v>170</v>
      </c>
    </row>
  </sheetData>
  <mergeCells count="4">
    <mergeCell ref="A2:D2"/>
    <mergeCell ref="A3:D3"/>
    <mergeCell ref="A4:D4"/>
    <mergeCell ref="A5:D5"/>
  </mergeCells>
  <pageMargins left="0.25" right="0.25" top="0.5" bottom="0.5" header="0.25" footer="0.25"/>
  <pageSetup paperSize="9" scale="73" fitToHeight="0" orientation="portrait" r:id="rId1"/>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106</v>
      </c>
      <c r="B4" s="481"/>
      <c r="C4" s="481"/>
      <c r="D4" s="481"/>
    </row>
    <row r="5" spans="1:4" x14ac:dyDescent="0.2">
      <c r="A5" s="481" t="s">
        <v>177</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173</v>
      </c>
      <c r="C8" s="204"/>
      <c r="D8" s="205"/>
    </row>
    <row r="9" spans="1:4" ht="14.25" customHeight="1" thickBot="1" x14ac:dyDescent="0.25">
      <c r="A9" s="206" t="s">
        <v>5</v>
      </c>
      <c r="B9" s="207" t="s">
        <v>178</v>
      </c>
      <c r="C9" s="208" t="s">
        <v>166</v>
      </c>
      <c r="D9" s="209" t="s">
        <v>179</v>
      </c>
    </row>
    <row r="10" spans="1:4" x14ac:dyDescent="0.2">
      <c r="A10" s="176"/>
      <c r="B10" s="179"/>
      <c r="C10" s="179"/>
      <c r="D10" s="178"/>
    </row>
    <row r="11" spans="1:4" x14ac:dyDescent="0.2">
      <c r="A11" s="210" t="s">
        <v>143</v>
      </c>
      <c r="B11" s="181" t="s">
        <v>10</v>
      </c>
      <c r="C11" s="179"/>
      <c r="D11" s="211"/>
    </row>
    <row r="12" spans="1:4" ht="13.5" thickBot="1" x14ac:dyDescent="0.25">
      <c r="A12" s="212">
        <v>0</v>
      </c>
      <c r="B12" s="213" t="s">
        <v>157</v>
      </c>
      <c r="C12" s="214">
        <v>0</v>
      </c>
      <c r="D12" s="215" t="s">
        <v>180</v>
      </c>
    </row>
    <row r="13" spans="1:4" ht="13.5" customHeight="1" thickBot="1" x14ac:dyDescent="0.25">
      <c r="A13" s="216"/>
      <c r="B13" s="217" t="s">
        <v>123</v>
      </c>
      <c r="C13" s="218">
        <v>0</v>
      </c>
      <c r="D13" s="219"/>
    </row>
    <row r="14" spans="1:4" ht="14.25" customHeight="1" x14ac:dyDescent="0.2">
      <c r="A14" s="220"/>
      <c r="B14" s="221"/>
      <c r="C14" s="222"/>
      <c r="D14" s="223"/>
    </row>
    <row r="15" spans="1:4" x14ac:dyDescent="0.2">
      <c r="A15" s="210" t="s">
        <v>150</v>
      </c>
      <c r="B15" s="181" t="s">
        <v>38</v>
      </c>
      <c r="C15" s="179"/>
      <c r="D15" s="211"/>
    </row>
    <row r="16" spans="1:4" ht="13.5" thickBot="1" x14ac:dyDescent="0.25">
      <c r="A16" s="212">
        <v>0</v>
      </c>
      <c r="B16" s="213" t="s">
        <v>157</v>
      </c>
      <c r="C16" s="214">
        <v>0</v>
      </c>
      <c r="D16" s="215" t="s">
        <v>180</v>
      </c>
    </row>
    <row r="17" spans="1:4" ht="13.5" customHeight="1" thickBot="1" x14ac:dyDescent="0.25">
      <c r="A17" s="216"/>
      <c r="B17" s="217" t="s">
        <v>123</v>
      </c>
      <c r="C17" s="218">
        <v>0</v>
      </c>
      <c r="D17" s="219"/>
    </row>
    <row r="18" spans="1:4" ht="14.25" customHeight="1" x14ac:dyDescent="0.2">
      <c r="A18" s="220"/>
      <c r="B18" s="221"/>
      <c r="C18" s="222"/>
      <c r="D18" s="223"/>
    </row>
    <row r="19" spans="1:4" x14ac:dyDescent="0.2">
      <c r="A19" s="210" t="s">
        <v>151</v>
      </c>
      <c r="B19" s="181" t="s">
        <v>44</v>
      </c>
      <c r="C19" s="179"/>
      <c r="D19" s="211"/>
    </row>
    <row r="20" spans="1:4" ht="13.5" thickBot="1" x14ac:dyDescent="0.25">
      <c r="A20" s="212">
        <v>0</v>
      </c>
      <c r="B20" s="213" t="s">
        <v>157</v>
      </c>
      <c r="C20" s="214">
        <v>0</v>
      </c>
      <c r="D20" s="215" t="s">
        <v>180</v>
      </c>
    </row>
    <row r="21" spans="1:4" ht="13.5" customHeight="1" thickBot="1" x14ac:dyDescent="0.25">
      <c r="A21" s="216"/>
      <c r="B21" s="217" t="s">
        <v>123</v>
      </c>
      <c r="C21" s="218">
        <v>0</v>
      </c>
      <c r="D21" s="219"/>
    </row>
    <row r="22" spans="1:4" ht="14.25" customHeight="1" x14ac:dyDescent="0.2">
      <c r="A22" s="220"/>
      <c r="B22" s="221"/>
      <c r="C22" s="222"/>
      <c r="D22" s="223"/>
    </row>
    <row r="23" spans="1:4" x14ac:dyDescent="0.2">
      <c r="A23" s="210" t="s">
        <v>152</v>
      </c>
      <c r="B23" s="181" t="s">
        <v>51</v>
      </c>
      <c r="C23" s="179"/>
      <c r="D23" s="211"/>
    </row>
    <row r="24" spans="1:4" ht="13.5" thickBot="1" x14ac:dyDescent="0.25">
      <c r="A24" s="212">
        <v>0</v>
      </c>
      <c r="B24" s="213" t="s">
        <v>157</v>
      </c>
      <c r="C24" s="214">
        <v>0</v>
      </c>
      <c r="D24" s="215" t="s">
        <v>180</v>
      </c>
    </row>
    <row r="25" spans="1:4" ht="13.5" customHeight="1" thickBot="1" x14ac:dyDescent="0.25">
      <c r="A25" s="216"/>
      <c r="B25" s="217" t="s">
        <v>123</v>
      </c>
      <c r="C25" s="218">
        <v>0</v>
      </c>
      <c r="D25" s="219"/>
    </row>
    <row r="26" spans="1:4" ht="14.25" customHeight="1" x14ac:dyDescent="0.2">
      <c r="A26" s="220"/>
      <c r="B26" s="221"/>
      <c r="C26" s="222"/>
      <c r="D26" s="223"/>
    </row>
    <row r="27" spans="1:4" x14ac:dyDescent="0.2">
      <c r="A27" s="210" t="s">
        <v>153</v>
      </c>
      <c r="B27" s="181" t="s">
        <v>56</v>
      </c>
      <c r="C27" s="179"/>
      <c r="D27" s="211"/>
    </row>
    <row r="28" spans="1:4" ht="13.5" thickBot="1" x14ac:dyDescent="0.25">
      <c r="A28" s="212">
        <v>0</v>
      </c>
      <c r="B28" s="213" t="s">
        <v>157</v>
      </c>
      <c r="C28" s="214">
        <v>0</v>
      </c>
      <c r="D28" s="215" t="s">
        <v>180</v>
      </c>
    </row>
    <row r="29" spans="1:4" ht="13.5" customHeight="1" thickBot="1" x14ac:dyDescent="0.25">
      <c r="A29" s="216"/>
      <c r="B29" s="217" t="s">
        <v>123</v>
      </c>
      <c r="C29" s="218">
        <v>0</v>
      </c>
      <c r="D29" s="219"/>
    </row>
    <row r="30" spans="1:4" ht="14.25" customHeight="1" x14ac:dyDescent="0.2">
      <c r="A30" s="220"/>
      <c r="B30" s="221"/>
      <c r="C30" s="222"/>
      <c r="D30" s="223"/>
    </row>
    <row r="31" spans="1:4" x14ac:dyDescent="0.2">
      <c r="A31" s="210" t="s">
        <v>154</v>
      </c>
      <c r="B31" s="181" t="s">
        <v>61</v>
      </c>
      <c r="C31" s="179"/>
      <c r="D31" s="211"/>
    </row>
    <row r="32" spans="1:4" ht="13.5" thickBot="1" x14ac:dyDescent="0.25">
      <c r="A32" s="212">
        <v>0</v>
      </c>
      <c r="B32" s="213" t="s">
        <v>157</v>
      </c>
      <c r="C32" s="214">
        <v>0</v>
      </c>
      <c r="D32" s="215" t="s">
        <v>180</v>
      </c>
    </row>
    <row r="33" spans="1:4" ht="13.5" customHeight="1" thickBot="1" x14ac:dyDescent="0.25">
      <c r="A33" s="216"/>
      <c r="B33" s="217" t="s">
        <v>123</v>
      </c>
      <c r="C33" s="218">
        <v>0</v>
      </c>
      <c r="D33" s="219"/>
    </row>
    <row r="34" spans="1:4" ht="14.25" customHeight="1" x14ac:dyDescent="0.2">
      <c r="A34" s="220"/>
      <c r="B34" s="221"/>
      <c r="C34" s="222"/>
      <c r="D34" s="223"/>
    </row>
    <row r="35" spans="1:4" x14ac:dyDescent="0.2">
      <c r="A35" s="210" t="s">
        <v>155</v>
      </c>
      <c r="B35" s="181" t="s">
        <v>66</v>
      </c>
      <c r="C35" s="179"/>
      <c r="D35" s="211"/>
    </row>
    <row r="36" spans="1:4" ht="13.5" thickBot="1" x14ac:dyDescent="0.25">
      <c r="A36" s="212">
        <v>0</v>
      </c>
      <c r="B36" s="213" t="s">
        <v>157</v>
      </c>
      <c r="C36" s="214">
        <v>0</v>
      </c>
      <c r="D36" s="215" t="s">
        <v>180</v>
      </c>
    </row>
    <row r="37" spans="1:4" ht="13.5" customHeight="1" thickBot="1" x14ac:dyDescent="0.25">
      <c r="A37" s="216"/>
      <c r="B37" s="217" t="s">
        <v>123</v>
      </c>
      <c r="C37" s="218">
        <v>0</v>
      </c>
      <c r="D37" s="219"/>
    </row>
    <row r="38" spans="1:4" ht="14.25" customHeight="1" x14ac:dyDescent="0.2">
      <c r="A38" s="220"/>
      <c r="B38" s="221"/>
      <c r="C38" s="222"/>
      <c r="D38" s="223"/>
    </row>
    <row r="39" spans="1:4" x14ac:dyDescent="0.2">
      <c r="A39" s="210" t="s">
        <v>158</v>
      </c>
      <c r="B39" s="181" t="s">
        <v>79</v>
      </c>
      <c r="C39" s="179"/>
      <c r="D39" s="211"/>
    </row>
    <row r="40" spans="1:4" ht="13.5" thickBot="1" x14ac:dyDescent="0.25">
      <c r="A40" s="212">
        <v>0</v>
      </c>
      <c r="B40" s="213" t="s">
        <v>157</v>
      </c>
      <c r="C40" s="214">
        <v>0</v>
      </c>
      <c r="D40" s="215" t="s">
        <v>180</v>
      </c>
    </row>
    <row r="41" spans="1:4" ht="13.5" customHeight="1" thickBot="1" x14ac:dyDescent="0.25">
      <c r="A41" s="216"/>
      <c r="B41" s="217" t="s">
        <v>123</v>
      </c>
      <c r="C41" s="218">
        <v>0</v>
      </c>
      <c r="D41" s="219"/>
    </row>
    <row r="42" spans="1:4" ht="14.25" customHeight="1" x14ac:dyDescent="0.2">
      <c r="A42" s="220"/>
      <c r="B42" s="221"/>
      <c r="C42" s="222"/>
      <c r="D42" s="223"/>
    </row>
    <row r="43" spans="1:4" x14ac:dyDescent="0.2">
      <c r="A43" s="210" t="s">
        <v>159</v>
      </c>
      <c r="B43" s="181" t="s">
        <v>89</v>
      </c>
      <c r="C43" s="179"/>
      <c r="D43" s="211"/>
    </row>
    <row r="44" spans="1:4" ht="13.5" thickBot="1" x14ac:dyDescent="0.25">
      <c r="A44" s="212">
        <v>0</v>
      </c>
      <c r="B44" s="213" t="s">
        <v>157</v>
      </c>
      <c r="C44" s="214">
        <v>0</v>
      </c>
      <c r="D44" s="215" t="s">
        <v>180</v>
      </c>
    </row>
    <row r="45" spans="1:4" ht="13.5" customHeight="1" thickBot="1" x14ac:dyDescent="0.25">
      <c r="A45" s="216"/>
      <c r="B45" s="217" t="s">
        <v>123</v>
      </c>
      <c r="C45" s="218">
        <v>0</v>
      </c>
      <c r="D45" s="219"/>
    </row>
    <row r="46" spans="1:4" ht="14.25" customHeight="1" x14ac:dyDescent="0.2">
      <c r="A46" s="220"/>
      <c r="B46" s="221"/>
      <c r="C46" s="222"/>
      <c r="D46" s="223"/>
    </row>
    <row r="47" spans="1:4" x14ac:dyDescent="0.2">
      <c r="A47" s="210" t="s">
        <v>161</v>
      </c>
      <c r="B47" s="181" t="s">
        <v>95</v>
      </c>
      <c r="C47" s="179"/>
      <c r="D47" s="211"/>
    </row>
    <row r="48" spans="1:4" ht="13.5" thickBot="1" x14ac:dyDescent="0.25">
      <c r="A48" s="212">
        <v>0</v>
      </c>
      <c r="B48" s="213" t="s">
        <v>157</v>
      </c>
      <c r="C48" s="214">
        <v>0</v>
      </c>
      <c r="D48" s="215" t="s">
        <v>180</v>
      </c>
    </row>
    <row r="49" spans="1:4" ht="13.5" customHeight="1" thickBot="1" x14ac:dyDescent="0.25">
      <c r="A49" s="216"/>
      <c r="B49" s="217" t="s">
        <v>123</v>
      </c>
      <c r="C49" s="218">
        <v>0</v>
      </c>
      <c r="D49" s="219"/>
    </row>
    <row r="50" spans="1:4" ht="14.25" customHeight="1" x14ac:dyDescent="0.2">
      <c r="A50" s="220"/>
      <c r="B50" s="221"/>
      <c r="C50" s="222"/>
      <c r="D50" s="223"/>
    </row>
    <row r="51" spans="1:4" ht="13.5" customHeight="1" thickBot="1" x14ac:dyDescent="0.25">
      <c r="A51" s="224"/>
      <c r="B51" s="225" t="s">
        <v>162</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r:id="rId1"/>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106</v>
      </c>
      <c r="B4" s="484"/>
      <c r="C4" s="484"/>
      <c r="D4" s="484"/>
      <c r="E4" s="484"/>
      <c r="F4" s="484"/>
    </row>
    <row r="5" spans="1:6" s="229" customFormat="1" x14ac:dyDescent="0.2">
      <c r="A5" s="484" t="s">
        <v>181</v>
      </c>
      <c r="B5" s="484"/>
      <c r="C5" s="484"/>
      <c r="D5" s="484"/>
      <c r="E5" s="484"/>
      <c r="F5" s="484"/>
    </row>
    <row r="6" spans="1:6" s="229" customFormat="1" x14ac:dyDescent="0.2">
      <c r="A6" s="484" t="s">
        <v>182</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183</v>
      </c>
      <c r="D9" s="238" t="s">
        <v>184</v>
      </c>
      <c r="E9" s="239" t="s">
        <v>185</v>
      </c>
      <c r="F9" s="240" t="s">
        <v>186</v>
      </c>
    </row>
    <row r="10" spans="1:6" x14ac:dyDescent="0.2">
      <c r="A10" s="242"/>
      <c r="B10" s="243"/>
      <c r="C10" s="244"/>
      <c r="D10" s="245"/>
      <c r="E10" s="179"/>
      <c r="F10" s="178"/>
    </row>
    <row r="11" spans="1:6" ht="17.25" customHeight="1" thickBot="1" x14ac:dyDescent="0.25">
      <c r="A11" s="172" t="s">
        <v>117</v>
      </c>
      <c r="B11" s="246" t="s">
        <v>187</v>
      </c>
      <c r="C11" s="247"/>
      <c r="D11" s="247"/>
      <c r="E11" s="247"/>
      <c r="F11" s="248"/>
    </row>
    <row r="12" spans="1:6" ht="15.75" customHeight="1" x14ac:dyDescent="0.2">
      <c r="A12" s="249"/>
      <c r="B12" s="250" t="s">
        <v>188</v>
      </c>
      <c r="C12" s="251">
        <v>0</v>
      </c>
      <c r="D12" s="251">
        <v>0</v>
      </c>
      <c r="E12" s="251">
        <f t="shared" ref="E12:E18" si="0">D12-C12</f>
        <v>0</v>
      </c>
      <c r="F12" s="252">
        <f t="shared" ref="F12:F18" si="1">IF(C12=0,0,E12/C12)</f>
        <v>0</v>
      </c>
    </row>
    <row r="13" spans="1:6" x14ac:dyDescent="0.2">
      <c r="A13" s="253">
        <v>1</v>
      </c>
      <c r="B13" s="254" t="s">
        <v>189</v>
      </c>
      <c r="C13" s="255">
        <v>0</v>
      </c>
      <c r="D13" s="255">
        <v>0</v>
      </c>
      <c r="E13" s="255">
        <f t="shared" si="0"/>
        <v>0</v>
      </c>
      <c r="F13" s="256">
        <f t="shared" si="1"/>
        <v>0</v>
      </c>
    </row>
    <row r="14" spans="1:6" x14ac:dyDescent="0.2">
      <c r="A14" s="253">
        <v>2</v>
      </c>
      <c r="B14" s="254" t="s">
        <v>190</v>
      </c>
      <c r="C14" s="255">
        <v>0</v>
      </c>
      <c r="D14" s="255">
        <v>0</v>
      </c>
      <c r="E14" s="255">
        <f t="shared" si="0"/>
        <v>0</v>
      </c>
      <c r="F14" s="256">
        <f t="shared" si="1"/>
        <v>0</v>
      </c>
    </row>
    <row r="15" spans="1:6" x14ac:dyDescent="0.2">
      <c r="A15" s="253">
        <v>3</v>
      </c>
      <c r="B15" s="254" t="s">
        <v>191</v>
      </c>
      <c r="C15" s="255">
        <v>0</v>
      </c>
      <c r="D15" s="255">
        <v>0</v>
      </c>
      <c r="E15" s="255">
        <f t="shared" si="0"/>
        <v>0</v>
      </c>
      <c r="F15" s="256">
        <f t="shared" si="1"/>
        <v>0</v>
      </c>
    </row>
    <row r="16" spans="1:6" x14ac:dyDescent="0.2">
      <c r="A16" s="253">
        <v>4</v>
      </c>
      <c r="B16" s="254" t="s">
        <v>192</v>
      </c>
      <c r="C16" s="255">
        <v>0</v>
      </c>
      <c r="D16" s="255">
        <v>0</v>
      </c>
      <c r="E16" s="255">
        <f t="shared" si="0"/>
        <v>0</v>
      </c>
      <c r="F16" s="256">
        <f t="shared" si="1"/>
        <v>0</v>
      </c>
    </row>
    <row r="17" spans="1:6" x14ac:dyDescent="0.2">
      <c r="A17" s="257"/>
      <c r="B17" s="258" t="s">
        <v>193</v>
      </c>
      <c r="C17" s="259">
        <f>C12+(C13+C14-C15+C16)</f>
        <v>0</v>
      </c>
      <c r="D17" s="259">
        <f>D12+(D13+D14-D15+D16)</f>
        <v>0</v>
      </c>
      <c r="E17" s="259">
        <f t="shared" si="0"/>
        <v>0</v>
      </c>
      <c r="F17" s="260">
        <f t="shared" si="1"/>
        <v>0</v>
      </c>
    </row>
    <row r="18" spans="1:6" x14ac:dyDescent="0.2">
      <c r="A18" s="261">
        <v>5</v>
      </c>
      <c r="B18" s="262" t="s">
        <v>194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124</v>
      </c>
      <c r="B20" s="246" t="s">
        <v>195</v>
      </c>
      <c r="C20" s="247"/>
      <c r="D20" s="247"/>
      <c r="E20" s="247"/>
      <c r="F20" s="248"/>
    </row>
    <row r="21" spans="1:6" ht="15.75" customHeight="1" x14ac:dyDescent="0.2">
      <c r="A21" s="249"/>
      <c r="B21" s="250" t="s">
        <v>188</v>
      </c>
      <c r="C21" s="251">
        <v>237289.48</v>
      </c>
      <c r="D21" s="251">
        <v>228150.31</v>
      </c>
      <c r="E21" s="251">
        <f t="shared" ref="E21:E27" si="2">D21-C21</f>
        <v>-9139.1700000000128</v>
      </c>
      <c r="F21" s="252">
        <f t="shared" ref="F21:F27" si="3">IF(C21=0,0,E21/C21)</f>
        <v>-3.8514855357262415E-2</v>
      </c>
    </row>
    <row r="22" spans="1:6" x14ac:dyDescent="0.2">
      <c r="A22" s="253">
        <v>1</v>
      </c>
      <c r="B22" s="254" t="s">
        <v>189</v>
      </c>
      <c r="C22" s="255">
        <v>0</v>
      </c>
      <c r="D22" s="255">
        <v>0</v>
      </c>
      <c r="E22" s="255">
        <f t="shared" si="2"/>
        <v>0</v>
      </c>
      <c r="F22" s="256">
        <f t="shared" si="3"/>
        <v>0</v>
      </c>
    </row>
    <row r="23" spans="1:6" x14ac:dyDescent="0.2">
      <c r="A23" s="253">
        <v>2</v>
      </c>
      <c r="B23" s="254" t="s">
        <v>190</v>
      </c>
      <c r="C23" s="255">
        <v>6150.74</v>
      </c>
      <c r="D23" s="255">
        <v>5713.14</v>
      </c>
      <c r="E23" s="255">
        <f t="shared" si="2"/>
        <v>-437.59999999999945</v>
      </c>
      <c r="F23" s="256">
        <f t="shared" si="3"/>
        <v>-7.1145910898525941E-2</v>
      </c>
    </row>
    <row r="24" spans="1:6" x14ac:dyDescent="0.2">
      <c r="A24" s="253">
        <v>3</v>
      </c>
      <c r="B24" s="254" t="s">
        <v>191</v>
      </c>
      <c r="C24" s="255">
        <v>3439</v>
      </c>
      <c r="D24" s="255">
        <v>3990</v>
      </c>
      <c r="E24" s="255">
        <f t="shared" si="2"/>
        <v>551</v>
      </c>
      <c r="F24" s="256">
        <f t="shared" si="3"/>
        <v>0.16022099447513813</v>
      </c>
    </row>
    <row r="25" spans="1:6" x14ac:dyDescent="0.2">
      <c r="A25" s="253">
        <v>4</v>
      </c>
      <c r="B25" s="254" t="s">
        <v>192</v>
      </c>
      <c r="C25" s="255">
        <v>-11850.91</v>
      </c>
      <c r="D25" s="255">
        <v>14084.27</v>
      </c>
      <c r="E25" s="255">
        <f t="shared" si="2"/>
        <v>25935.18</v>
      </c>
      <c r="F25" s="256">
        <f t="shared" si="3"/>
        <v>-2.1884547262615275</v>
      </c>
    </row>
    <row r="26" spans="1:6" x14ac:dyDescent="0.2">
      <c r="A26" s="257"/>
      <c r="B26" s="258" t="s">
        <v>193</v>
      </c>
      <c r="C26" s="259">
        <f>C21+(C22+C23-C24+C25)</f>
        <v>228150.31</v>
      </c>
      <c r="D26" s="259">
        <f>D21+(D22+D23-D24+D25)</f>
        <v>243957.72</v>
      </c>
      <c r="E26" s="259">
        <f t="shared" si="2"/>
        <v>15807.410000000003</v>
      </c>
      <c r="F26" s="260">
        <f t="shared" si="3"/>
        <v>6.9285069128330365E-2</v>
      </c>
    </row>
    <row r="27" spans="1:6" x14ac:dyDescent="0.2">
      <c r="A27" s="261">
        <v>5</v>
      </c>
      <c r="B27" s="262" t="s">
        <v>194</v>
      </c>
      <c r="C27" s="263">
        <v>7713</v>
      </c>
      <c r="D27" s="263">
        <v>5713</v>
      </c>
      <c r="E27" s="263">
        <f t="shared" si="2"/>
        <v>-2000</v>
      </c>
      <c r="F27" s="264">
        <f t="shared" si="3"/>
        <v>-0.25930247633864906</v>
      </c>
    </row>
    <row r="28" spans="1:6" ht="13.5" thickBot="1" x14ac:dyDescent="0.25">
      <c r="A28" s="265"/>
      <c r="B28" s="266"/>
      <c r="C28" s="267"/>
      <c r="D28" s="267"/>
      <c r="E28" s="267"/>
      <c r="F28" s="268"/>
    </row>
    <row r="29" spans="1:6" ht="17.25" customHeight="1" thickBot="1" x14ac:dyDescent="0.25">
      <c r="A29" s="172" t="s">
        <v>125</v>
      </c>
      <c r="B29" s="246" t="s">
        <v>196</v>
      </c>
      <c r="C29" s="247"/>
      <c r="D29" s="247"/>
      <c r="E29" s="247"/>
      <c r="F29" s="248"/>
    </row>
    <row r="30" spans="1:6" ht="15.75" customHeight="1" x14ac:dyDescent="0.2">
      <c r="A30" s="249"/>
      <c r="B30" s="250" t="s">
        <v>188</v>
      </c>
      <c r="C30" s="251">
        <v>0</v>
      </c>
      <c r="D30" s="251">
        <v>0</v>
      </c>
      <c r="E30" s="251">
        <f t="shared" ref="E30:E36" si="4">D30-C30</f>
        <v>0</v>
      </c>
      <c r="F30" s="252">
        <f t="shared" ref="F30:F36" si="5">IF(C30=0,0,E30/C30)</f>
        <v>0</v>
      </c>
    </row>
    <row r="31" spans="1:6" x14ac:dyDescent="0.2">
      <c r="A31" s="253">
        <v>1</v>
      </c>
      <c r="B31" s="254" t="s">
        <v>189</v>
      </c>
      <c r="C31" s="255">
        <v>0</v>
      </c>
      <c r="D31" s="255">
        <v>0</v>
      </c>
      <c r="E31" s="255">
        <f t="shared" si="4"/>
        <v>0</v>
      </c>
      <c r="F31" s="256">
        <f t="shared" si="5"/>
        <v>0</v>
      </c>
    </row>
    <row r="32" spans="1:6" x14ac:dyDescent="0.2">
      <c r="A32" s="253">
        <v>2</v>
      </c>
      <c r="B32" s="254" t="s">
        <v>190</v>
      </c>
      <c r="C32" s="255">
        <v>0</v>
      </c>
      <c r="D32" s="255">
        <v>0</v>
      </c>
      <c r="E32" s="255">
        <f t="shared" si="4"/>
        <v>0</v>
      </c>
      <c r="F32" s="256">
        <f t="shared" si="5"/>
        <v>0</v>
      </c>
    </row>
    <row r="33" spans="1:6" x14ac:dyDescent="0.2">
      <c r="A33" s="253">
        <v>3</v>
      </c>
      <c r="B33" s="254" t="s">
        <v>191</v>
      </c>
      <c r="C33" s="255">
        <v>0</v>
      </c>
      <c r="D33" s="255">
        <v>0</v>
      </c>
      <c r="E33" s="255">
        <f t="shared" si="4"/>
        <v>0</v>
      </c>
      <c r="F33" s="256">
        <f t="shared" si="5"/>
        <v>0</v>
      </c>
    </row>
    <row r="34" spans="1:6" x14ac:dyDescent="0.2">
      <c r="A34" s="253">
        <v>4</v>
      </c>
      <c r="B34" s="254" t="s">
        <v>192</v>
      </c>
      <c r="C34" s="255">
        <v>0</v>
      </c>
      <c r="D34" s="255">
        <v>0</v>
      </c>
      <c r="E34" s="255">
        <f t="shared" si="4"/>
        <v>0</v>
      </c>
      <c r="F34" s="256">
        <f t="shared" si="5"/>
        <v>0</v>
      </c>
    </row>
    <row r="35" spans="1:6" x14ac:dyDescent="0.2">
      <c r="A35" s="257"/>
      <c r="B35" s="258" t="s">
        <v>193</v>
      </c>
      <c r="C35" s="259">
        <f>C30+(C31+C32-C33+C34)</f>
        <v>0</v>
      </c>
      <c r="D35" s="259">
        <f>D30+(D31+D32-D33+D34)</f>
        <v>0</v>
      </c>
      <c r="E35" s="259">
        <f t="shared" si="4"/>
        <v>0</v>
      </c>
      <c r="F35" s="260">
        <f t="shared" si="5"/>
        <v>0</v>
      </c>
    </row>
    <row r="36" spans="1:6" x14ac:dyDescent="0.2">
      <c r="A36" s="261">
        <v>5</v>
      </c>
      <c r="B36" s="262" t="s">
        <v>194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r:id="rId1"/>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197</v>
      </c>
      <c r="B4" s="495"/>
      <c r="C4" s="496"/>
    </row>
    <row r="5" spans="1:4" ht="12.75" customHeight="1" thickBot="1" x14ac:dyDescent="0.3">
      <c r="A5" s="497"/>
      <c r="B5" s="498"/>
      <c r="C5" s="499"/>
    </row>
    <row r="6" spans="1:4" ht="15.75" customHeight="1" thickBot="1" x14ac:dyDescent="0.3">
      <c r="A6" s="500" t="s">
        <v>198</v>
      </c>
      <c r="B6" s="501"/>
      <c r="C6" s="502"/>
    </row>
    <row r="7" spans="1:4" ht="15.75" customHeight="1" thickBot="1" x14ac:dyDescent="0.3">
      <c r="A7" s="271">
        <v>-1</v>
      </c>
      <c r="B7" s="272">
        <v>-2</v>
      </c>
      <c r="C7" s="272">
        <v>-3</v>
      </c>
    </row>
    <row r="8" spans="1:4" ht="16.5" thickBot="1" x14ac:dyDescent="0.3">
      <c r="A8" s="273" t="s">
        <v>199</v>
      </c>
      <c r="B8" s="274" t="s">
        <v>200</v>
      </c>
      <c r="C8" s="275" t="s">
        <v>201</v>
      </c>
    </row>
    <row r="9" spans="1:4" s="277" customFormat="1" ht="12.75" customHeight="1" x14ac:dyDescent="0.25">
      <c r="A9" s="485" t="s">
        <v>202</v>
      </c>
      <c r="B9" s="486"/>
      <c r="C9" s="276">
        <v>1</v>
      </c>
    </row>
    <row r="10" spans="1:4" s="277" customFormat="1" ht="15.75" customHeight="1" x14ac:dyDescent="0.25">
      <c r="A10" s="487" t="s">
        <v>203</v>
      </c>
      <c r="B10" s="488"/>
      <c r="C10" s="276">
        <v>1</v>
      </c>
      <c r="D10" s="278"/>
    </row>
    <row r="11" spans="1:4" s="277" customFormat="1" ht="12.75" customHeight="1" thickBot="1" x14ac:dyDescent="0.3">
      <c r="A11" s="489" t="s">
        <v>204</v>
      </c>
      <c r="B11" s="490"/>
      <c r="C11" s="279">
        <v>3990</v>
      </c>
      <c r="D11" s="278"/>
    </row>
    <row r="12" spans="1:4" s="277" customFormat="1" ht="15.75" customHeight="1" thickBot="1" x14ac:dyDescent="0.3">
      <c r="A12" s="491"/>
      <c r="B12" s="492"/>
      <c r="C12" s="493"/>
      <c r="D12" s="278"/>
    </row>
    <row r="13" spans="1:4" s="277" customFormat="1" ht="15.75" customHeight="1" thickBot="1" x14ac:dyDescent="0.3">
      <c r="A13" s="280" t="s">
        <v>205</v>
      </c>
      <c r="B13" s="281" t="s">
        <v>206</v>
      </c>
      <c r="C13" s="282">
        <v>3990</v>
      </c>
    </row>
    <row r="14" spans="1:4" ht="12.75" customHeight="1" thickBot="1" x14ac:dyDescent="0.3">
      <c r="A14" s="283"/>
      <c r="B14" s="284" t="s">
        <v>207</v>
      </c>
      <c r="C14" s="285">
        <f>SUM(C$13:C13)</f>
        <v>3990</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r:id="rId1"/>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6"/>
      <c r="B1" s="517"/>
      <c r="C1" s="517"/>
      <c r="D1" s="517"/>
      <c r="E1" s="517"/>
      <c r="F1" s="518"/>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106</v>
      </c>
      <c r="B4" s="495"/>
      <c r="C4" s="495"/>
      <c r="D4" s="495"/>
      <c r="E4" s="495"/>
      <c r="F4" s="496"/>
    </row>
    <row r="5" spans="1:6" x14ac:dyDescent="0.25">
      <c r="A5" s="494" t="s">
        <v>208</v>
      </c>
      <c r="B5" s="495"/>
      <c r="C5" s="495"/>
      <c r="D5" s="495"/>
      <c r="E5" s="495"/>
      <c r="F5" s="496"/>
    </row>
    <row r="6" spans="1:6" ht="16.5" customHeight="1" thickBot="1" x14ac:dyDescent="0.3">
      <c r="A6" s="503"/>
      <c r="B6" s="504"/>
      <c r="C6" s="504"/>
      <c r="D6" s="504"/>
      <c r="E6" s="504"/>
      <c r="F6" s="505"/>
    </row>
    <row r="7" spans="1:6" ht="16.5" customHeight="1" thickBot="1" x14ac:dyDescent="0.3">
      <c r="A7" s="510" t="s">
        <v>209</v>
      </c>
      <c r="B7" s="511"/>
      <c r="C7" s="511"/>
      <c r="D7" s="511"/>
      <c r="E7" s="511"/>
      <c r="F7" s="511"/>
    </row>
    <row r="8" spans="1:6" ht="14.25" customHeight="1" x14ac:dyDescent="0.25">
      <c r="A8" s="288">
        <v>-1</v>
      </c>
      <c r="B8" s="289">
        <v>-2</v>
      </c>
      <c r="C8" s="289">
        <v>-3</v>
      </c>
      <c r="D8" s="289">
        <v>-4</v>
      </c>
      <c r="E8" s="289">
        <v>-5</v>
      </c>
      <c r="F8" s="290">
        <v>-6</v>
      </c>
    </row>
    <row r="9" spans="1:6" ht="30.75" customHeight="1" thickBot="1" x14ac:dyDescent="0.3">
      <c r="A9" s="291" t="s">
        <v>210</v>
      </c>
      <c r="B9" s="292" t="s">
        <v>211</v>
      </c>
      <c r="C9" s="293" t="s">
        <v>212</v>
      </c>
      <c r="D9" s="293" t="s">
        <v>213</v>
      </c>
      <c r="E9" s="293" t="s">
        <v>214</v>
      </c>
      <c r="F9" s="294" t="s">
        <v>215</v>
      </c>
    </row>
    <row r="10" spans="1:6" x14ac:dyDescent="0.25">
      <c r="A10" s="295"/>
      <c r="B10" s="296"/>
      <c r="C10" s="297"/>
      <c r="D10" s="297"/>
      <c r="E10" s="297"/>
      <c r="F10" s="298"/>
    </row>
    <row r="11" spans="1:6" x14ac:dyDescent="0.25">
      <c r="A11" s="299" t="s">
        <v>110</v>
      </c>
      <c r="B11" s="512" t="s">
        <v>216</v>
      </c>
      <c r="C11" s="513"/>
      <c r="D11" s="513"/>
      <c r="E11" s="513"/>
      <c r="F11" s="513"/>
    </row>
    <row r="12" spans="1:6" x14ac:dyDescent="0.25">
      <c r="A12" s="506"/>
      <c r="B12" s="507"/>
      <c r="C12" s="507"/>
      <c r="D12" s="507"/>
      <c r="E12" s="507"/>
      <c r="F12" s="507"/>
    </row>
    <row r="13" spans="1:6" x14ac:dyDescent="0.25">
      <c r="A13" s="299" t="s">
        <v>111</v>
      </c>
      <c r="B13" s="514" t="s">
        <v>217</v>
      </c>
      <c r="C13" s="515"/>
      <c r="D13" s="515"/>
      <c r="E13" s="515"/>
      <c r="F13" s="515"/>
    </row>
    <row r="14" spans="1:6" x14ac:dyDescent="0.25">
      <c r="A14" s="506"/>
      <c r="B14" s="507"/>
      <c r="C14" s="507"/>
      <c r="D14" s="507"/>
      <c r="E14" s="507"/>
      <c r="F14" s="507"/>
    </row>
    <row r="15" spans="1:6" x14ac:dyDescent="0.25">
      <c r="A15" s="299" t="s">
        <v>138</v>
      </c>
      <c r="B15" s="514" t="s">
        <v>218</v>
      </c>
      <c r="C15" s="515"/>
      <c r="D15" s="515"/>
      <c r="E15" s="515"/>
      <c r="F15" s="515"/>
    </row>
    <row r="16" spans="1:6" x14ac:dyDescent="0.25">
      <c r="A16" s="506"/>
      <c r="B16" s="507"/>
      <c r="C16" s="507"/>
      <c r="D16" s="507"/>
      <c r="E16" s="507"/>
      <c r="F16" s="507"/>
    </row>
    <row r="17" spans="1:6" x14ac:dyDescent="0.25">
      <c r="A17" s="299" t="s">
        <v>219</v>
      </c>
      <c r="B17" s="508" t="s">
        <v>220</v>
      </c>
      <c r="C17" s="508"/>
      <c r="D17" s="508"/>
      <c r="E17" s="508"/>
      <c r="F17" s="508"/>
    </row>
    <row r="18" spans="1:6" ht="16.5" customHeight="1" thickBot="1" x14ac:dyDescent="0.3">
      <c r="A18" s="300"/>
      <c r="B18" s="509"/>
      <c r="C18" s="509"/>
      <c r="D18" s="509"/>
      <c r="E18" s="509"/>
      <c r="F18" s="301"/>
    </row>
    <row r="19" spans="1:6" x14ac:dyDescent="0.25">
      <c r="A19" s="302"/>
      <c r="B19" s="303" t="s">
        <v>221</v>
      </c>
      <c r="C19" s="304">
        <v>56739</v>
      </c>
      <c r="D19" s="304">
        <v>7450</v>
      </c>
      <c r="E19" s="304">
        <v>3460</v>
      </c>
      <c r="F19" s="305">
        <v>33488</v>
      </c>
    </row>
    <row r="20" spans="1:6" ht="16.5" thickBot="1" x14ac:dyDescent="0.3">
      <c r="A20" s="302"/>
      <c r="B20" s="303" t="s">
        <v>206</v>
      </c>
      <c r="C20" s="304">
        <v>91607</v>
      </c>
      <c r="D20" s="304">
        <v>8968</v>
      </c>
      <c r="E20" s="304">
        <v>7363</v>
      </c>
      <c r="F20" s="305">
        <v>100432</v>
      </c>
    </row>
    <row r="21" spans="1:6" ht="16.5" customHeight="1" thickBot="1" x14ac:dyDescent="0.3">
      <c r="A21" s="306"/>
      <c r="B21" s="306" t="s">
        <v>222</v>
      </c>
      <c r="C21" s="307">
        <f>SUM(C$19:C20)</f>
        <v>148346</v>
      </c>
      <c r="D21" s="307">
        <f>SUM(D$19:D20)</f>
        <v>16418</v>
      </c>
      <c r="E21" s="307">
        <f>SUM(E$19:E20)</f>
        <v>10823</v>
      </c>
      <c r="F21" s="285">
        <f>SUM(F$19:F20)</f>
        <v>133920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r:id="rId1"/>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Fernandes, David</cp:lastModifiedBy>
  <cp:lastPrinted>2017-09-15T15:39:41Z</cp:lastPrinted>
  <dcterms:created xsi:type="dcterms:W3CDTF">2017-09-15T12:38:24Z</dcterms:created>
  <dcterms:modified xsi:type="dcterms:W3CDTF">2017-09-15T15:39:47Z</dcterms:modified>
</cp:coreProperties>
</file>