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activeTab="13"/>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Report_17A!$A$13:$C$132</definedName>
    <definedName name="_xlnm.Print_Area" localSheetId="8">Report_17B!$A$10:$F$136</definedName>
    <definedName name="_xlnm.Print_Area" localSheetId="9">Report_18!$A$9:$C$39</definedName>
    <definedName name="_xlnm.Print_Area" localSheetId="10">Report_19!$A$10:$E$31</definedName>
    <definedName name="_xlnm.Print_Area" localSheetId="0">Report_20!$A$11:$C$317</definedName>
    <definedName name="_xlnm.Print_Area" localSheetId="11">Report_21!$A$11:$E$88</definedName>
    <definedName name="_xlnm.Print_Area" localSheetId="12">Report_22!$A$11:$C$20</definedName>
    <definedName name="_xlnm.Print_Area" localSheetId="13">Report_23!$A$9:$F$59</definedName>
    <definedName name="_xlnm.Print_Area" localSheetId="1">Report_5!$A$10:$D$165</definedName>
    <definedName name="_xlnm.Print_Area" localSheetId="2">Report_6!$A$10:$E$111</definedName>
    <definedName name="_xlnm.Print_Area" localSheetId="3">Report_6A!$A$10:$F$104</definedName>
    <definedName name="_xlnm.Print_Area" localSheetId="4">Report_7!$A$10:$D$83</definedName>
    <definedName name="_xlnm.Print_Area" localSheetId="5">Report_8!$A$10:$D$83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F45" i="14"/>
  <c r="C45" i="14"/>
  <c r="E44" i="14"/>
  <c r="F44" i="14"/>
  <c r="D42" i="14"/>
  <c r="C42" i="14"/>
  <c r="E42" i="14"/>
  <c r="E41" i="14"/>
  <c r="F41" i="14"/>
  <c r="E39" i="14"/>
  <c r="F39" i="14"/>
  <c r="E38" i="14"/>
  <c r="F38" i="14"/>
  <c r="E30" i="14"/>
  <c r="F30" i="14"/>
  <c r="E29" i="14"/>
  <c r="F29" i="14"/>
  <c r="E28" i="14"/>
  <c r="F28" i="14"/>
  <c r="E27" i="14"/>
  <c r="F27" i="14"/>
  <c r="D25" i="14"/>
  <c r="C25" i="14"/>
  <c r="E24" i="14"/>
  <c r="F24" i="14"/>
  <c r="E23" i="14"/>
  <c r="F23" i="14"/>
  <c r="E22" i="14"/>
  <c r="F22" i="14"/>
  <c r="D19" i="14"/>
  <c r="E19" i="14"/>
  <c r="F19" i="14"/>
  <c r="C19" i="14"/>
  <c r="C20" i="14"/>
  <c r="E18" i="14"/>
  <c r="F18" i="14"/>
  <c r="D16" i="14"/>
  <c r="E16" i="14"/>
  <c r="C16" i="14"/>
  <c r="F15" i="14"/>
  <c r="E15" i="14"/>
  <c r="F13" i="14"/>
  <c r="E13" i="14"/>
  <c r="F12" i="14"/>
  <c r="E12" i="14"/>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136" i="9"/>
  <c r="E136" i="9"/>
  <c r="D136" i="9"/>
  <c r="C136" i="9"/>
  <c r="C130" i="8"/>
  <c r="F36" i="7"/>
  <c r="E36" i="7"/>
  <c r="D35" i="7"/>
  <c r="C35" i="7"/>
  <c r="F35" i="7"/>
  <c r="F34" i="7"/>
  <c r="E34" i="7"/>
  <c r="F33" i="7"/>
  <c r="E33" i="7"/>
  <c r="F32" i="7"/>
  <c r="E32" i="7"/>
  <c r="F31" i="7"/>
  <c r="E31" i="7"/>
  <c r="F30" i="7"/>
  <c r="E30" i="7"/>
  <c r="E27" i="7"/>
  <c r="F27" i="7"/>
  <c r="D26" i="7"/>
  <c r="E26" i="7"/>
  <c r="C26" i="7"/>
  <c r="F26" i="7"/>
  <c r="E25" i="7"/>
  <c r="F25" i="7"/>
  <c r="E24" i="7"/>
  <c r="F24" i="7"/>
  <c r="E23" i="7"/>
  <c r="F23" i="7"/>
  <c r="F22" i="7"/>
  <c r="E22" i="7"/>
  <c r="E21" i="7"/>
  <c r="F21" i="7"/>
  <c r="F18" i="7"/>
  <c r="E18" i="7"/>
  <c r="D17" i="7"/>
  <c r="C17" i="7"/>
  <c r="F17" i="7"/>
  <c r="F16" i="7"/>
  <c r="E16" i="7"/>
  <c r="F15" i="7"/>
  <c r="E15" i="7"/>
  <c r="F14" i="7"/>
  <c r="E14" i="7"/>
  <c r="F13" i="7"/>
  <c r="E13" i="7"/>
  <c r="F12" i="7"/>
  <c r="E12" i="7"/>
  <c r="C83" i="6"/>
  <c r="C83" i="5"/>
  <c r="F90" i="4"/>
  <c r="F80" i="4"/>
  <c r="F92" i="4"/>
  <c r="F76" i="4"/>
  <c r="F72" i="4"/>
  <c r="F68" i="4"/>
  <c r="F60" i="4"/>
  <c r="F46" i="4"/>
  <c r="F42" i="4"/>
  <c r="F34" i="4"/>
  <c r="F30" i="4"/>
  <c r="F20" i="4"/>
  <c r="F15" i="4"/>
  <c r="E108" i="3"/>
  <c r="E110" i="3"/>
  <c r="E103" i="3"/>
  <c r="E98" i="3"/>
  <c r="E93" i="3"/>
  <c r="E88" i="3"/>
  <c r="E83" i="3"/>
  <c r="E78" i="3"/>
  <c r="E64" i="3"/>
  <c r="E59" i="3"/>
  <c r="E54" i="3"/>
  <c r="E49" i="3"/>
  <c r="E44" i="3"/>
  <c r="E39" i="3"/>
  <c r="E34" i="3"/>
  <c r="E29" i="3"/>
  <c r="E24" i="3"/>
  <c r="E19" i="3"/>
  <c r="E13" i="3"/>
  <c r="D164" i="2"/>
  <c r="D161" i="2"/>
  <c r="D153" i="2"/>
  <c r="D163" i="2"/>
  <c r="D165" i="2"/>
  <c r="D145" i="2"/>
  <c r="D137" i="2"/>
  <c r="D129" i="2"/>
  <c r="D121" i="2"/>
  <c r="D113" i="2"/>
  <c r="D105" i="2"/>
  <c r="D97" i="2"/>
  <c r="D89" i="2"/>
  <c r="D81" i="2"/>
  <c r="D73" i="2"/>
  <c r="D65" i="2"/>
  <c r="D57" i="2"/>
  <c r="D49" i="2"/>
  <c r="D41" i="2"/>
  <c r="D33" i="2"/>
  <c r="D25" i="2"/>
  <c r="D17" i="2"/>
  <c r="F16" i="14"/>
  <c r="D46" i="14"/>
  <c r="C46" i="14"/>
  <c r="E46" i="14"/>
  <c r="F46" i="14"/>
  <c r="E17" i="7"/>
  <c r="E35" i="7"/>
  <c r="D20" i="14"/>
  <c r="E20" i="14"/>
  <c r="F20" i="14"/>
  <c r="E25" i="14"/>
  <c r="F25" i="14"/>
  <c r="F42" i="14"/>
</calcChain>
</file>

<file path=xl/sharedStrings.xml><?xml version="1.0" encoding="utf-8"?>
<sst xmlns="http://schemas.openxmlformats.org/spreadsheetml/2006/main" count="2030" uniqueCount="634">
  <si>
    <t>YALE-NEW HAVEN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</si>
  <si>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</si>
  <si>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</si>
  <si>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</si>
  <si>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</si>
  <si>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</si>
  <si>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</si>
  <si>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</si>
  <si>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</si>
  <si>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</si>
  <si>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YNH NETWORK CORPORATION</t>
  </si>
  <si>
    <t>Affiliate Description</t>
  </si>
  <si>
    <t>YNH NETWORK CORP. IS THE PARENT CORPORATION TO YALE-NEW HAVEN HOSP., YALE-NEW HAVEN AMBULATORY SERVICES CORP., YORK ENTERPRISES, INC., COMMUNITY HEALTH CARE PHYSICIANS (CHCP), AND QUINNIPIAC MEDICAL PC.</t>
  </si>
  <si>
    <t xml:space="preserve">Affiliate type of service </t>
  </si>
  <si>
    <t>Parent Corporation</t>
  </si>
  <si>
    <t>Tax Status</t>
  </si>
  <si>
    <t>Not for Profit</t>
  </si>
  <si>
    <t>Street Address</t>
  </si>
  <si>
    <t>789 Howard Avenue, New Haven, Connecticut</t>
  </si>
  <si>
    <t xml:space="preserve">Town </t>
  </si>
  <si>
    <t>New Haven</t>
  </si>
  <si>
    <t>State</t>
  </si>
  <si>
    <t>Connecticut</t>
  </si>
  <si>
    <t>Zip Code</t>
  </si>
  <si>
    <t xml:space="preserve">06519 - </t>
  </si>
  <si>
    <t>CEO Name</t>
  </si>
  <si>
    <t>Marna P. Borgstrom</t>
  </si>
  <si>
    <t>CEO Title</t>
  </si>
  <si>
    <t>President</t>
  </si>
  <si>
    <t>CT Agent Name</t>
  </si>
  <si>
    <t>William J. Aseltyne</t>
  </si>
  <si>
    <t>CT Agent Company</t>
  </si>
  <si>
    <t>Yale-New Haven Health Services Corporation</t>
  </si>
  <si>
    <t>CT Agent Company Street Address</t>
  </si>
  <si>
    <t>789 Howard Ave, CB 230, Legal and Risk Services Dept</t>
  </si>
  <si>
    <t xml:space="preserve">CT Agent Town </t>
  </si>
  <si>
    <t>CT Agent State</t>
  </si>
  <si>
    <t>CT Agent Zip Code</t>
  </si>
  <si>
    <t>B.</t>
  </si>
  <si>
    <t>CENTURY FINANCIAL SERVICES, INC. AND SUBSIDIARY (CENTURY)</t>
  </si>
  <si>
    <t>CENTURY OPERATES AN AGENCY SPECIALIZING IN HEALTHCARE PATIENT RECEIVABLE COLLECTIONS IN WHICH YORK ENTERPRISES OWNS A 47.6% INTEREST.</t>
  </si>
  <si>
    <t>Collection Agency</t>
  </si>
  <si>
    <t>For Profit</t>
  </si>
  <si>
    <t>23 Maiden Lane</t>
  </si>
  <si>
    <t>North Haven</t>
  </si>
  <si>
    <t xml:space="preserve">06473 - </t>
  </si>
  <si>
    <t>John Skelly</t>
  </si>
  <si>
    <t>Chairman of Board</t>
  </si>
  <si>
    <t>Steven Markesich</t>
  </si>
  <si>
    <t>Century Financial Services</t>
  </si>
  <si>
    <t>C.</t>
  </si>
  <si>
    <t>COMMUNITY HEALTH CARE PHYSICIANS (CHCP)</t>
  </si>
  <si>
    <t>A CONNECTICUT STOCK, FOR-PROFIT, PROFESSIONAL CORPORATION FORMED IN 1996.  ALL STOCK OF CHCP IS OWNED BY THE CHIEF OF STAFF OF YALE-NEW HAVEN HOSPITAL. ORGANIZATION HOLDS LEASE AT A FACILITY IN NEW HAVEN.</t>
  </si>
  <si>
    <t>For Profit Services (Specify)</t>
  </si>
  <si>
    <t>789 Howard Avenue</t>
  </si>
  <si>
    <t>Peter N. Herbert, M.D.</t>
  </si>
  <si>
    <t>William J Aseltyne</t>
  </si>
  <si>
    <t>Yale New Health Services Corporation</t>
  </si>
  <si>
    <t>789 Howard Avenue, CB230, Legal &amp; Risk Services Dept</t>
  </si>
  <si>
    <t>D.</t>
  </si>
  <si>
    <t>MEDICAL CENTER PHARMACY AND HOME CARE CENTER, INC.</t>
  </si>
  <si>
    <t>MEDICAL CENTER PHARMACY IS A WHOLLY OWNED SUBSIDIARY OF YORK ENTERPRISES, INC.  IT OPERATES A RETAIL PHARMACY WITH MULTIPLE LOCATIONS.  CURRENTLY INACTIVE IN PROVIDING HOME IV INFUSION SERVICES.</t>
  </si>
  <si>
    <t>Pharmacy</t>
  </si>
  <si>
    <t>50 York Street</t>
  </si>
  <si>
    <t xml:space="preserve">06511 - </t>
  </si>
  <si>
    <t>Vincent Tammaro</t>
  </si>
  <si>
    <t xml:space="preserve"> Yale New Haven Hospital</t>
  </si>
  <si>
    <t>20 York Street, CB-230</t>
  </si>
  <si>
    <t xml:space="preserve">06505 - </t>
  </si>
  <si>
    <t>E.</t>
  </si>
  <si>
    <t>MEDICAL CENTER REALTY, INC.</t>
  </si>
  <si>
    <t xml:space="preserve">MEDICAL CENTER REALTY, INC. IS A WHOLLY OWNED SUBSIDIARY OF YORK ENTERPRISES, INC. </t>
  </si>
  <si>
    <t>Real Estate</t>
  </si>
  <si>
    <t>789 Howard Ave, CB230, Legal &amp; Risk Services Dept</t>
  </si>
  <si>
    <t>F.</t>
  </si>
  <si>
    <t>NORTHEAST MEDICAL GROUP, INC.</t>
  </si>
  <si>
    <t>Physician related services, such as patient care, medical education, and research and administration to YNHH, BH, GH and the community.</t>
  </si>
  <si>
    <t>Physicians Services</t>
  </si>
  <si>
    <t>226 Mill Hill Avenue</t>
  </si>
  <si>
    <t>Bridgeport</t>
  </si>
  <si>
    <t xml:space="preserve">06610 - </t>
  </si>
  <si>
    <t>Bruce McDonald</t>
  </si>
  <si>
    <t>Chairman of the Board</t>
  </si>
  <si>
    <t>Karen Daley</t>
  </si>
  <si>
    <t>Bridgeport Hospital</t>
  </si>
  <si>
    <t>237 Grant Street</t>
  </si>
  <si>
    <t>G.</t>
  </si>
  <si>
    <t>QUINNIPIAC MEDICAL P.C. (QMPC)</t>
  </si>
  <si>
    <t>A CONNECTICUT STOCK, FOR-PROFIT, PROFESSIONAL CORPORATION FORMED IN 1994 AND EMPLOYS PRIMARY CARE HOSPITALIST PHYSICIANS.  ALL STOCK IS OWNED BY THE CHIEF OF STAFF OF YALE-NEW HAVEN HOSPITAL.</t>
  </si>
  <si>
    <t>Peter Herbert, M.D.</t>
  </si>
  <si>
    <t>Merton G. Gollaher, Jr.</t>
  </si>
  <si>
    <t>Wiggin &amp; Dana LLP</t>
  </si>
  <si>
    <t>1 Century Tower, 195 Church St</t>
  </si>
  <si>
    <t xml:space="preserve">06508 - </t>
  </si>
  <si>
    <t>H.</t>
  </si>
  <si>
    <t>SHORELINE SURGERY CENTER, LLC</t>
  </si>
  <si>
    <t>SHORELINE SURGERY CENTER LLC IS A LIMITED LIABLITY COMPANY AND IS A PARTNERSHIP BETWEEN CGC ENDOSCOPY, LLC, UNRELATED THIRD PARTY AND YALE-NEW HAVEN AMBULATORY SERVICES CORP WHICH HAS A 51% INTEREST.</t>
  </si>
  <si>
    <t>Ambulatory/OP Surgery Center</t>
  </si>
  <si>
    <t xml:space="preserve">06504 - </t>
  </si>
  <si>
    <t>Gayle L. Capozzalo</t>
  </si>
  <si>
    <t>Member</t>
  </si>
  <si>
    <t>Merton G. Gollaher, Jr</t>
  </si>
  <si>
    <t>I.</t>
  </si>
  <si>
    <t>SSC II, LLC</t>
  </si>
  <si>
    <t>SSC II, LLC IS A LIMITED LIABILITY COMPANY AND IS A SUBSIDIARY OF SHORELINE SURGERY CENTER, LLC.  SSC II, LLC IS AN ENDOSCOPY SURGERY CENTER</t>
  </si>
  <si>
    <t xml:space="preserve">11 GOOSE LANE </t>
  </si>
  <si>
    <t>GUILFORD</t>
  </si>
  <si>
    <t xml:space="preserve">06437 - </t>
  </si>
  <si>
    <t>GAYLE CAPOZZALO</t>
  </si>
  <si>
    <t>MEMBER</t>
  </si>
  <si>
    <t>MERTONG. GOLLAHER, JR</t>
  </si>
  <si>
    <t>WIGGIN &amp; DANA LLP</t>
  </si>
  <si>
    <t>1 CENTURY TOWER, 195 CHURCH STREET</t>
  </si>
  <si>
    <t>NEW HAVEN</t>
  </si>
  <si>
    <t xml:space="preserve">06510 - </t>
  </si>
  <si>
    <t>J.</t>
  </si>
  <si>
    <t>THE NEW CLINICAL DEVELOPMENT PROGRAM CORPORATION (NCPD)</t>
  </si>
  <si>
    <t xml:space="preserve">NCPD is a CT non-profit, non-stock corporation created to provide support for the development of  clinical programs and services that will enhance the rendering of patient care at Yale University and Yale-New Haven Hospital.  </t>
  </si>
  <si>
    <t>Other HealthCare Svcs(Specify)</t>
  </si>
  <si>
    <t>Gayle Capozzalo</t>
  </si>
  <si>
    <t>D. Terence Jones</t>
  </si>
  <si>
    <t>Wiggin and Dana</t>
  </si>
  <si>
    <t>One Century Tower</t>
  </si>
  <si>
    <t>06508 - 1832</t>
  </si>
  <si>
    <t>K.</t>
  </si>
  <si>
    <t>YALE-NEW HAVEN AMBULATORY SERVICES CORP.</t>
  </si>
  <si>
    <t>YALE-NEW HAVEN AMBULATORY SERVICES CORP. IS A WHOLLY OWNED SUBSIDIARY OF YNH NETWORK CORP.  IT OPERATES A RECOVERY CARE CENTER.  IN FY04, IT ACQUIRED A 51% INTEREST IN YALE-NEW HAVEN SHORELINE SURGERY CENTER LLC.</t>
  </si>
  <si>
    <t>60 Temple Street</t>
  </si>
  <si>
    <t>Richard D`Aquila</t>
  </si>
  <si>
    <t>L.</t>
  </si>
  <si>
    <t>YALE-NEW HAVEN HEALTH SERVICES CORP. (YNHHSC)</t>
  </si>
  <si>
    <t>YNHHSC IS THE PARENT CORPORATION OF YNH NETWORK CORP., YNHHS MSO INC. WHICH ARE AFFILIATED WITH YALE-NEW HAVEN HOSP., BRIDGEPORT VERTICAL NETWORK, AND GREENWICH VERTICAL NETWORK.</t>
  </si>
  <si>
    <t>Yale New Haven Hospital</t>
  </si>
  <si>
    <t>20 York Street, CB230, Legal &amp; Risk Services Dept</t>
  </si>
  <si>
    <t>M.</t>
  </si>
  <si>
    <t>YALE-NEW HAVEN MEDICAL CENTER, INC. (MEDICAL CENTER)</t>
  </si>
  <si>
    <t>A TAX-EXEMPT NONPROFIT ORGANIZATION WITH THE PRIMARY PURPOSE TO COORDINATE ACTIVITIES OF YALE-NEW HAVEN HOSPITAL, INC. AND YALE UNIVERSITY-SCHOOLS OF MEDICINE AND NURSING IN AREAS OF MUTUAL CONCERN AND TO CONDUCT LONG-RANGE PLANNING FOR THE HOSPITAL`S MED</t>
  </si>
  <si>
    <t>Affilate Support Services</t>
  </si>
  <si>
    <t>20 York Street, Suite T-102</t>
  </si>
  <si>
    <t>Steve Merz</t>
  </si>
  <si>
    <t>N.</t>
  </si>
  <si>
    <t>YNH GERIATRIC SERVICES, P.C.</t>
  </si>
  <si>
    <t>Provides elder care services for Nursing Home Practices in the community.  P.C. employed physicians and physcian assistants visit patients in Practice affiliated nursing facilities, in their homes in affiliated retirement communities and in office setting</t>
  </si>
  <si>
    <t>Peter Herbert</t>
  </si>
  <si>
    <t>Merton G. Gollaher</t>
  </si>
  <si>
    <t>Wiggin &amp; Dana</t>
  </si>
  <si>
    <t>One Century Tower, P.O. Box 1832</t>
  </si>
  <si>
    <t>O.</t>
  </si>
  <si>
    <t>YNH MEDICAL SERVICES, P.C.</t>
  </si>
  <si>
    <t>Known as the Hospitalist Service, provides inpatient care supporting the community physicians from direct referrals as well as any overflow patients.</t>
  </si>
  <si>
    <t>20 York Street, CB 2041</t>
  </si>
  <si>
    <t>One CenturyTower, P.O. Box 1832</t>
  </si>
  <si>
    <t>P.</t>
  </si>
  <si>
    <t>YNHH-PHYSICIANS CORPORATION</t>
  </si>
  <si>
    <t>PHYSICIAN HOSPITAL ORGANIZATION IS A MANAGED CARE CONTRACTING ORGANIZATION.  YNHH DOES NOT CONSIDER THE PHO AN AFFILIATE BECAUSE IT IS NOT CONTROLLED BY OR UNDER COMMON CONTROL OR OWNERSHIP WITH YNHH OR YNHH AFFILIATES.</t>
  </si>
  <si>
    <t>Physicians Hospital Org. (PHO)</t>
  </si>
  <si>
    <t>Dr. Michael Berman</t>
  </si>
  <si>
    <t>President and Chairman of the Board</t>
  </si>
  <si>
    <t>Irving S. Schloss Esq.</t>
  </si>
  <si>
    <t>Tyler Cooper &amp; Alcorn LLP</t>
  </si>
  <si>
    <t>205 Church St.</t>
  </si>
  <si>
    <t xml:space="preserve">06509 - </t>
  </si>
  <si>
    <t>Q.</t>
  </si>
  <si>
    <t>YNHHS-MSO, INC.</t>
  </si>
  <si>
    <t>YNNH-MSO, INC. WAS ORIGINALLY FORMED TO MANAGE PHYSICIAN PRACTICES AND PROVIDE THIRD PARTY ADMINISTRATIVE SERVICES ON CERTAIN MANAGED CARE CONTRACTS.</t>
  </si>
  <si>
    <t>Managed Services Org. (MSO)</t>
  </si>
  <si>
    <t>Chairperson</t>
  </si>
  <si>
    <t>Merton G. Gollaher, JR.</t>
  </si>
  <si>
    <t xml:space="preserve"> Wiggin &amp; Dana LLP</t>
  </si>
  <si>
    <t>R.</t>
  </si>
  <si>
    <t>YORK ENTERPRISES, INC.</t>
  </si>
  <si>
    <t>YORK ENTERPRISES, INC. IS A WHOLLY OWNED SUBSIDIARY OF YNH NETWORK CORP. YORK ENTERPRISES INC IS THE PARENT CORPORATION OF MEDICAL CENTER REALTY INC AND MEDICAL CENTER PHARMACY AND HOME CARE CENTER INC.</t>
  </si>
  <si>
    <t>Vincent Tammmaro</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</si>
  <si>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</si>
  <si>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</si>
  <si>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</si>
  <si>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</si>
  <si>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</si>
  <si>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</si>
  <si>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</si>
  <si>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</si>
  <si>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</si>
  <si>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</si>
  <si>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</si>
  <si>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</si>
  <si>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</si>
  <si>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</si>
  <si>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</si>
  <si>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</si>
  <si>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</si>
  <si>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</si>
  <si>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</si>
  <si>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</si>
  <si>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</si>
  <si>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</si>
  <si>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</si>
  <si>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</si>
  <si>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</si>
  <si>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</si>
  <si>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</si>
  <si>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</si>
  <si>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</si>
  <si>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</si>
  <si>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</si>
  <si>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</si>
  <si>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</si>
  <si>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</si>
  <si>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</si>
  <si>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</si>
  <si>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</si>
  <si>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</si>
  <si>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</si>
  <si>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</si>
  <si>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</si>
  <si>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</si>
  <si>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</si>
  <si>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</si>
  <si>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</si>
  <si>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</si>
  <si>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</si>
  <si>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Nothing to Report  </t>
  </si>
  <si>
    <t/>
  </si>
  <si>
    <t>Ending Unconsolidated Intercompany Balance:</t>
  </si>
  <si>
    <t>9/30/2010  </t>
  </si>
  <si>
    <t xml:space="preserve">Collection Agency Fees                   </t>
  </si>
  <si>
    <t xml:space="preserve">09/30/2010                     </t>
  </si>
  <si>
    <t xml:space="preserve">Net Payments                   </t>
  </si>
  <si>
    <t xml:space="preserve">Sales/Purchases of Services                   </t>
  </si>
  <si>
    <t xml:space="preserve">Payment to Hospital                   </t>
  </si>
  <si>
    <t xml:space="preserve">System Support Fee                   </t>
  </si>
  <si>
    <t xml:space="preserve">Information System Contract Fee                   </t>
  </si>
  <si>
    <t xml:space="preserve">System Business Office Contract Fee                   </t>
  </si>
  <si>
    <t xml:space="preserve">Professional General Liability Insurance                   </t>
  </si>
  <si>
    <t xml:space="preserve">Other Fees                   </t>
  </si>
  <si>
    <t xml:space="preserve">Facilities Rental                   </t>
  </si>
  <si>
    <t xml:space="preserve">Transfer of Cash                   </t>
  </si>
  <si>
    <t xml:space="preserve">Transfer of Net Assets                   </t>
  </si>
  <si>
    <t xml:space="preserve">Payments to Y-NHH                   </t>
  </si>
  <si>
    <t>Grand Total:</t>
  </si>
  <si>
    <t>REPORT 6A - TRANSACTIONS BETWEEN HOSPITAL AFFILIATES OR RELATED CORPORATIONS</t>
  </si>
  <si>
    <t>AFFILIATE TRANSFERRING FUNDS</t>
  </si>
  <si>
    <t>AFFILIATE RECEIVING FUNDS</t>
  </si>
  <si>
    <t>AMOUNT</t>
  </si>
  <si>
    <t>Beginning Unconsolidated Intercompany Balance</t>
  </si>
  <si>
    <t>10/01/2009</t>
  </si>
  <si>
    <t>Management Services</t>
  </si>
  <si>
    <t>09/30/2010</t>
  </si>
  <si>
    <t>System Support Fee</t>
  </si>
  <si>
    <t>Payments/Adjustments</t>
  </si>
  <si>
    <t xml:space="preserve">Total: </t>
  </si>
  <si>
    <t>9/30/2010</t>
  </si>
  <si>
    <t>Nothing to Report</t>
  </si>
  <si>
    <t>Payments</t>
  </si>
  <si>
    <t>Allocated Expenses</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</si>
  <si>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</si>
  <si>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</si>
  <si>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</si>
  <si>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</si>
  <si>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</si>
  <si>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</si>
  <si>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</si>
  <si>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</si>
  <si>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</si>
  <si>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</si>
  <si>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</si>
  <si>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</si>
  <si>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</si>
  <si>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</si>
  <si>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</si>
  <si>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</si>
  <si>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</si>
  <si>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</si>
  <si>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</si>
  <si>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</si>
  <si>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</si>
  <si>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</si>
  <si>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</si>
  <si>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</si>
  <si>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</si>
  <si>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</si>
  <si>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</si>
  <si>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</si>
  <si>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</si>
  <si>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</si>
  <si>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</si>
  <si>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</si>
  <si>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</si>
  <si>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</si>
  <si>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</si>
  <si>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</si>
  <si>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</si>
  <si>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Julia Alling Hospital Bed Fund</t>
  </si>
  <si>
    <t>Charles Amos Baldwin Hospital Bed Fund</t>
  </si>
  <si>
    <t>2</t>
  </si>
  <si>
    <t>Deane Hospital Bed Fund</t>
  </si>
  <si>
    <t>3</t>
  </si>
  <si>
    <t>Ellen M. Gifford Hospital Bed Fund</t>
  </si>
  <si>
    <t>4</t>
  </si>
  <si>
    <t>5</t>
  </si>
  <si>
    <t>Wyllys Atwater Hospital Bed Fund</t>
  </si>
  <si>
    <t>6</t>
  </si>
  <si>
    <t>7</t>
  </si>
  <si>
    <t>Dwight Place Church Hospital Bed Fund</t>
  </si>
  <si>
    <t>William Townsend Hayes Hospital Bed Fund</t>
  </si>
  <si>
    <t>8</t>
  </si>
  <si>
    <t>Dr. Thomas Wells Hospital Bed Fund</t>
  </si>
  <si>
    <t>9</t>
  </si>
  <si>
    <t>Armstrong Hospital Bed Fund</t>
  </si>
  <si>
    <t>10</t>
  </si>
  <si>
    <t>11</t>
  </si>
  <si>
    <t>Frank Walter Benedict Hospital Bed Fund</t>
  </si>
  <si>
    <t>12</t>
  </si>
  <si>
    <t>13</t>
  </si>
  <si>
    <t>14</t>
  </si>
  <si>
    <t>15</t>
  </si>
  <si>
    <t>Henry Walter Benedict Hospital Bed Fund</t>
  </si>
  <si>
    <t>16</t>
  </si>
  <si>
    <t>Helen &amp; John T. Mason Hospital Bed Fund</t>
  </si>
  <si>
    <t>17</t>
  </si>
  <si>
    <t>18</t>
  </si>
  <si>
    <t>Frank L. Hunt Hospital Bed Fund</t>
  </si>
  <si>
    <t>19</t>
  </si>
  <si>
    <t>20</t>
  </si>
  <si>
    <t>21</t>
  </si>
  <si>
    <t>22</t>
  </si>
  <si>
    <t>23</t>
  </si>
  <si>
    <t>24</t>
  </si>
  <si>
    <t>25</t>
  </si>
  <si>
    <t>26</t>
  </si>
  <si>
    <t>27</t>
  </si>
  <si>
    <t>28</t>
  </si>
  <si>
    <t>Evelina J. Jones Hospital Bed Fund</t>
  </si>
  <si>
    <t>29</t>
  </si>
  <si>
    <t>Elizabeth Hotchkiss Hospital Bed Fund</t>
  </si>
  <si>
    <t>30</t>
  </si>
  <si>
    <t>Mary Lamb Hospital Bed Fund</t>
  </si>
  <si>
    <t>Bassett Bed #2 Hospital Bed Fund</t>
  </si>
  <si>
    <t>31</t>
  </si>
  <si>
    <t>32</t>
  </si>
  <si>
    <t>33</t>
  </si>
  <si>
    <t>Fannie Keyes Hospital Bed Fund</t>
  </si>
  <si>
    <t>34</t>
  </si>
  <si>
    <t>35</t>
  </si>
  <si>
    <t>Leete Hospital Bed Fund</t>
  </si>
  <si>
    <t>George T. Newhall &amp; Julia Leete Hospital Bed Fund</t>
  </si>
  <si>
    <t>36</t>
  </si>
  <si>
    <t>37</t>
  </si>
  <si>
    <t>38</t>
  </si>
  <si>
    <t>39</t>
  </si>
  <si>
    <t>40</t>
  </si>
  <si>
    <t>41</t>
  </si>
  <si>
    <t>Stiles Hospital Bed Fund</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</si>
  <si>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</si>
  <si>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</si>
  <si>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</si>
  <si>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</si>
  <si>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</si>
  <si>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</si>
  <si>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</si>
  <si>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</si>
  <si>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</si>
  <si>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</si>
  <si>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</si>
  <si>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</si>
  <si>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</si>
  <si>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</si>
  <si>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</si>
  <si>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</si>
  <si>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</si>
  <si>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</si>
  <si>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</si>
  <si>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</si>
  <si>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</si>
  <si>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</si>
  <si>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</si>
  <si>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</si>
  <si>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</si>
  <si>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</si>
  <si>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</si>
  <si>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</si>
  <si>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</si>
  <si>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</si>
  <si>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</si>
  <si>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</si>
  <si>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</si>
  <si>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</si>
  <si>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Rose Porter Hospital Bed Fund</t>
  </si>
  <si>
    <t>Lucy Hall Boardman Hospital Bed Fund</t>
  </si>
  <si>
    <t>76</t>
  </si>
  <si>
    <t>Ellen M. Gifford Executors Hospital Bed Fund</t>
  </si>
  <si>
    <t>Nathan Howell Sanford Hospital Bed Fund</t>
  </si>
  <si>
    <t>77</t>
  </si>
  <si>
    <t>Arthur Herbert Trowbridge Hospital Bed Fund</t>
  </si>
  <si>
    <t>Edwin Harrison Beebe Hospital Bed Fund</t>
  </si>
  <si>
    <t>Julia A. Leete Newhall Hospital Bed Fund</t>
  </si>
  <si>
    <t>78</t>
  </si>
  <si>
    <t>79</t>
  </si>
  <si>
    <t>80</t>
  </si>
  <si>
    <t>New Haven Grays Hospital Bed Fund</t>
  </si>
  <si>
    <t>81</t>
  </si>
  <si>
    <t>82</t>
  </si>
  <si>
    <t>83</t>
  </si>
  <si>
    <t>84</t>
  </si>
  <si>
    <t>85</t>
  </si>
  <si>
    <t>86</t>
  </si>
  <si>
    <t>87</t>
  </si>
  <si>
    <t>88</t>
  </si>
  <si>
    <t>Trinity Church Hospital Bed Fund</t>
  </si>
  <si>
    <t>89</t>
  </si>
  <si>
    <t>90</t>
  </si>
  <si>
    <t>Adjustment Bed Fund</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</si>
  <si>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</si>
  <si>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</si>
  <si>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</si>
  <si>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</si>
  <si>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</si>
  <si>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</si>
  <si>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</si>
  <si>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</si>
  <si>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</si>
  <si>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</si>
  <si>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</si>
  <si>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</si>
  <si>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</si>
  <si>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</si>
  <si>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Thanksgiving Hospital Bed Fund</t>
  </si>
  <si>
    <t>Mary Wade Hospita Bed Fund</t>
  </si>
  <si>
    <t>Erika Banhan Hospital Bed Fund</t>
  </si>
  <si>
    <t>Womens Seamans Friend Society of Conn. Hospital Bed Fund</t>
  </si>
  <si>
    <t>Adelaide Bushnell Curtis Hospital Bed Fund</t>
  </si>
  <si>
    <t>Robert Dickerman Hospital Bed Fund</t>
  </si>
  <si>
    <t>German Society Hospital Bed Fund</t>
  </si>
  <si>
    <t>Walter Charles Goodrich Hospital Bed Fund</t>
  </si>
  <si>
    <t>Sarah Barney Harrison Hospital Bed Fund</t>
  </si>
  <si>
    <t>Elret Stone Hospital Bed Fund</t>
  </si>
  <si>
    <t>Alma DeBeust Streitein Hospital Bed Fund</t>
  </si>
  <si>
    <t>Mary Southgate Trowbridge Hospital Bed Fund</t>
  </si>
  <si>
    <t>Ellen Treadway Yeckley Hospital Bed Fund</t>
  </si>
  <si>
    <t>Marcellus B Wilcox Hospital Bed Fund</t>
  </si>
  <si>
    <t>Henry Baldwin Harrison Hospital Bed Fund</t>
  </si>
  <si>
    <t>Mrs. Henry Baldwin Harrison Hospital Bed Fund</t>
  </si>
  <si>
    <t>Home for the Friendliness Hospital Bed Fund</t>
  </si>
  <si>
    <t>John H. Hopson Hospital Bed Fund</t>
  </si>
  <si>
    <t>Henry Hotchkiss Hospital Bed Fund</t>
  </si>
  <si>
    <t>Timothy A. Hunt Hospital Bed Fund</t>
  </si>
  <si>
    <t>Abigail Bradley Hunt Hospital Bed Fund</t>
  </si>
  <si>
    <t>Hoadley B. Ives Hospital Bed Fund</t>
  </si>
  <si>
    <t>Mary E. Ives Hospital Bed Fund</t>
  </si>
  <si>
    <t>Robert E. Ives Hospital Bed Fund</t>
  </si>
  <si>
    <t>Walter Judson Hospital Bed Fund</t>
  </si>
  <si>
    <t>Charles Kohn Hospital Bed Fund</t>
  </si>
  <si>
    <t>Lenhardt Hospital Bed Fund</t>
  </si>
  <si>
    <t>George W. Mallory Hospital Bed Fund</t>
  </si>
  <si>
    <t>Mary B. Mallory Hospital Bed Fund</t>
  </si>
  <si>
    <t>John W. Mansfield Hospital Bed Fund</t>
  </si>
  <si>
    <t>Philip Marett Hospital Bed Fund</t>
  </si>
  <si>
    <t>Levy Morris Hospital Bed Fund</t>
  </si>
  <si>
    <t>Organized Charities Hospital Bed Fund</t>
  </si>
  <si>
    <t>Paul Hospital Bed Fund</t>
  </si>
  <si>
    <t>Maud Trowbridge Reynolds Hospital Bed Fund</t>
  </si>
  <si>
    <t>Leonard J.Sanford &amp; Anna Cutter Hospital Bed Fund</t>
  </si>
  <si>
    <t>Julia Sanford Hospital Bed Fund</t>
  </si>
  <si>
    <t>Sargent Hospital Bed Fund</t>
  </si>
  <si>
    <t>Mark M. Selleck Hospital Bed Fund</t>
  </si>
  <si>
    <t>George Thomas Smith Hospital Bed Fund</t>
  </si>
  <si>
    <t>Chris Tanuis Hospital Bed Fund</t>
  </si>
  <si>
    <t>Margarette Elford Dean Trowbridge Hospital Bed Fund</t>
  </si>
  <si>
    <t>Morton Warner Hospital Bed Fund</t>
  </si>
  <si>
    <t>Hermanus M. Welch Hospital Bed Fund</t>
  </si>
  <si>
    <t>Cynthia Ann Tracy Wetmore Hospital Bed Fund</t>
  </si>
  <si>
    <t>Whitney Hospital Bed Fund</t>
  </si>
  <si>
    <t>Albert Aaron Williams Hospital Bed Fund</t>
  </si>
  <si>
    <t>Ann Phillips Wurtenberg Hospital Bed Fund</t>
  </si>
  <si>
    <t>Alfred Blakeslee Hospital Bed Fund</t>
  </si>
  <si>
    <t>Bassett Bed #1 Hospital Bed Fund</t>
  </si>
  <si>
    <t>Richard S Fellowes Hospital Bed Fund</t>
  </si>
  <si>
    <t>Isaphene Hillhouse Hospital Bed Fund</t>
  </si>
  <si>
    <t>Joseph T Mary L Hotchkiss Hospital Bed Fund</t>
  </si>
  <si>
    <t>"Anna"  Hospital Bed Fund</t>
  </si>
  <si>
    <t>Anna F. Ardenghi Hospital Bed Fund</t>
  </si>
  <si>
    <t>Strouse Adler Hospital Bed Fund</t>
  </si>
  <si>
    <t>Loring W. Andrews Hospital bed Fund</t>
  </si>
  <si>
    <t>Harriet Atwater Hospital Bed Fund</t>
  </si>
  <si>
    <t>Mary E. Baldwin Hospital Bed Fund</t>
  </si>
  <si>
    <t>George Benedict Hospital Bed Fund</t>
  </si>
  <si>
    <t>Bennett Hospital Bed Fund</t>
  </si>
  <si>
    <t>Edwin B. Bowditch Hospital Bed Fund</t>
  </si>
  <si>
    <t>Henry Bronson Hospital Bed Fund</t>
  </si>
  <si>
    <t>Susan Ellen Brown Hospital Bed Fund</t>
  </si>
  <si>
    <t>Samuel Clifford Carlisle Hospital Bed Fund</t>
  </si>
  <si>
    <t>William &amp; Laura Carmalt Hospital Bed Fund</t>
  </si>
  <si>
    <t>Joseph Cimerol, Jr. Hospital Bed Fund</t>
  </si>
  <si>
    <t>Charles Henry Collins Hospital Bed Fund</t>
  </si>
  <si>
    <t>Idalina Darrow Hospital Bed Fund</t>
  </si>
  <si>
    <t>George B. Dines, Jr. Hospital Bed Fund</t>
  </si>
  <si>
    <t>Cora C.T. Dwight Hospital Bed Fund</t>
  </si>
  <si>
    <t>Dr. Jonathan Edwards Hospital Bed Fund</t>
  </si>
  <si>
    <t>Henry Eld Hospital Bed Fund</t>
  </si>
  <si>
    <t>Henry F. English Hospital Bed Fund</t>
  </si>
  <si>
    <t>James E. English Hospital Bed Fund</t>
  </si>
  <si>
    <t>Henry Farnum Hospital Bed Fund</t>
  </si>
  <si>
    <t>William Fitch Hospital Bed Fund</t>
  </si>
  <si>
    <t>Edwin Foote Hospital Bed Fund</t>
  </si>
  <si>
    <t>Grace Salisbury Foote Hospital Bed Fund</t>
  </si>
  <si>
    <t>Levi Goodell Fox Hospital Bed Fund</t>
  </si>
  <si>
    <t>Elizabeth Hamlin Fox Hospital Bed Fund</t>
  </si>
  <si>
    <t>Simeon &amp; Arthur Ward Fox Hospital Bed Fund</t>
  </si>
  <si>
    <t>Charles D. Hall Hospital Bed Fund</t>
  </si>
  <si>
    <t>Sylvia C. Hall Hospital Bed Fund</t>
  </si>
  <si>
    <t>Jessie A. Harmon Hospital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</si>
  <si>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</si>
  <si>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</si>
  <si>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</si>
  <si>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</si>
  <si>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</si>
  <si>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See Policies and Procedures associated with Credit and Collections files as part of Annual Reporting Section 19(a)-167g-91(b)(22)</t>
  </si>
  <si>
    <t>Hospital's processes and policies for compensating a Collection Agent for services rendered</t>
  </si>
  <si>
    <t>Each collection agent is reimbursed for services rendered based on separately negotiated performance related contracts</t>
  </si>
  <si>
    <t>Total Recovery Rate on accounts assigned (excluding Medicare accounts) to Collection Agents</t>
  </si>
  <si>
    <t>II.</t>
  </si>
  <si>
    <t>SPECIFIC COLLECTION AGENT INFORMATION</t>
  </si>
  <si>
    <t xml:space="preserve">Collection Agent </t>
  </si>
  <si>
    <t>Collection Agent Name</t>
  </si>
  <si>
    <t xml:space="preserve">Collection Agent Type </t>
  </si>
  <si>
    <t xml:space="preserve">Related / Not Related Entity </t>
  </si>
  <si>
    <t>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</si>
  <si>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</si>
  <si>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</si>
  <si>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</si>
  <si>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Nair &amp; Levin PC</t>
  </si>
  <si>
    <t>Attorney</t>
  </si>
  <si>
    <t>Not Related</t>
  </si>
  <si>
    <t>Tobin, Carberry, OMallery, Riley, Selinger PC</t>
  </si>
  <si>
    <t>REPORT 19 - SALARIES AND FRINGE BENEFITS OF THE TEN HIGHEST PAID HOSPITAL POSITIONS</t>
  </si>
  <si>
    <t>POSITION TITLE</t>
  </si>
  <si>
    <t>SALARY</t>
  </si>
  <si>
    <t>FRINGE BENEFITS</t>
  </si>
  <si>
    <t>TOTAL</t>
  </si>
  <si>
    <t>1.</t>
  </si>
  <si>
    <t>SR VP, Chief of Staff(repr YNHH &amp; YNHHS)</t>
  </si>
  <si>
    <t>2.</t>
  </si>
  <si>
    <t>President &amp; CEO(repr YNHH &amp; YNHHS)</t>
  </si>
  <si>
    <t>3.</t>
  </si>
  <si>
    <t>Exec VP, COO(repr YNHH &amp; YNHHS)</t>
  </si>
  <si>
    <t>4.</t>
  </si>
  <si>
    <t>SR VP Finance, CFO(repr YNHH &amp; YNHHS)</t>
  </si>
  <si>
    <t>5.</t>
  </si>
  <si>
    <t>Senior VP HR(repr YNHH &amp; YNHHS)</t>
  </si>
  <si>
    <t>6.</t>
  </si>
  <si>
    <t>Senior VP Administration</t>
  </si>
  <si>
    <t>7.</t>
  </si>
  <si>
    <t>Senior VP, CIO(repr YNHH &amp; YNHHS)</t>
  </si>
  <si>
    <t>8.</t>
  </si>
  <si>
    <t>VP of Legal Services</t>
  </si>
  <si>
    <t>9.</t>
  </si>
  <si>
    <t>VP Finance</t>
  </si>
  <si>
    <t>10.</t>
  </si>
  <si>
    <t>Senior VP Patient Services</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</si>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</sst>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24</v>
      </c>
    </row>
    <row r="28" spans="1:3" ht="15.75" customHeight="1" x14ac:dyDescent="0.25">
      <c r="A28" s="13"/>
      <c r="B28" s="14"/>
      <c r="C28" s="15"/>
    </row>
    <row r="29" spans="1:3" ht="27.2" customHeight="1" x14ac:dyDescent="0.25">
      <c r="A29" s="16" t="s">
        <v>38</v>
      </c>
      <c r="B29" s="17" t="s">
        <v>9</v>
      </c>
      <c r="C29" s="18" t="s">
        <v>39</v>
      </c>
    </row>
    <row r="30" spans="1:3" ht="45"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42</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22</v>
      </c>
    </row>
    <row r="36" spans="1:3" ht="14.25" customHeight="1" x14ac:dyDescent="0.2">
      <c r="A36" s="19">
        <v>7</v>
      </c>
      <c r="B36" s="20" t="s">
        <v>23</v>
      </c>
      <c r="C36" s="21" t="s">
        <v>45</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49</v>
      </c>
    </row>
    <row r="41" spans="1:3" ht="14.25" customHeight="1" x14ac:dyDescent="0.2">
      <c r="A41" s="19">
        <v>12</v>
      </c>
      <c r="B41" s="20" t="s">
        <v>33</v>
      </c>
      <c r="C41" s="21" t="s">
        <v>43</v>
      </c>
    </row>
    <row r="42" spans="1:3" ht="14.25" customHeight="1" x14ac:dyDescent="0.2">
      <c r="A42" s="19">
        <v>13</v>
      </c>
      <c r="B42" s="20" t="s">
        <v>35</v>
      </c>
      <c r="C42" s="21" t="s">
        <v>44</v>
      </c>
    </row>
    <row r="43" spans="1:3" ht="14.25" customHeight="1" x14ac:dyDescent="0.2">
      <c r="A43" s="19">
        <v>14</v>
      </c>
      <c r="B43" s="20" t="s">
        <v>36</v>
      </c>
      <c r="C43" s="24" t="s">
        <v>22</v>
      </c>
    </row>
    <row r="44" spans="1:3" ht="15" customHeight="1" thickBot="1" x14ac:dyDescent="0.25">
      <c r="A44" s="25">
        <v>15</v>
      </c>
      <c r="B44" s="26" t="s">
        <v>37</v>
      </c>
      <c r="C44" s="27" t="s">
        <v>45</v>
      </c>
    </row>
    <row r="45" spans="1:3" ht="15.75" customHeight="1" x14ac:dyDescent="0.25">
      <c r="A45" s="13"/>
      <c r="B45" s="14"/>
      <c r="C45" s="15"/>
    </row>
    <row r="46" spans="1:3" ht="27.2" customHeight="1" x14ac:dyDescent="0.25">
      <c r="A46" s="16" t="s">
        <v>50</v>
      </c>
      <c r="B46" s="17" t="s">
        <v>9</v>
      </c>
      <c r="C46" s="18" t="s">
        <v>51</v>
      </c>
    </row>
    <row r="47" spans="1:3" ht="60"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42</v>
      </c>
    </row>
    <row r="50" spans="1:3" ht="14.25" customHeight="1" x14ac:dyDescent="0.2">
      <c r="A50" s="19">
        <v>4</v>
      </c>
      <c r="B50" s="20" t="s">
        <v>17</v>
      </c>
      <c r="C50" s="21" t="s">
        <v>54</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55</v>
      </c>
    </row>
    <row r="55" spans="1:3" ht="14.25" customHeight="1" x14ac:dyDescent="0.2">
      <c r="A55" s="19">
        <v>9</v>
      </c>
      <c r="B55" s="20" t="s">
        <v>27</v>
      </c>
      <c r="C55" s="21" t="s">
        <v>28</v>
      </c>
    </row>
    <row r="56" spans="1:3" ht="14.25" customHeight="1" x14ac:dyDescent="0.2">
      <c r="A56" s="19">
        <v>10</v>
      </c>
      <c r="B56" s="20" t="s">
        <v>29</v>
      </c>
      <c r="C56" s="21" t="s">
        <v>56</v>
      </c>
    </row>
    <row r="57" spans="1:3" ht="14.25" customHeight="1" x14ac:dyDescent="0.2">
      <c r="A57" s="19">
        <v>11</v>
      </c>
      <c r="B57" s="20" t="s">
        <v>31</v>
      </c>
      <c r="C57" s="21" t="s">
        <v>57</v>
      </c>
    </row>
    <row r="58" spans="1:3" ht="14.25" customHeight="1" x14ac:dyDescent="0.2">
      <c r="A58" s="19">
        <v>12</v>
      </c>
      <c r="B58" s="20" t="s">
        <v>33</v>
      </c>
      <c r="C58" s="21" t="s">
        <v>58</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24</v>
      </c>
    </row>
    <row r="62" spans="1:3" ht="15.75" customHeight="1" x14ac:dyDescent="0.25">
      <c r="A62" s="13"/>
      <c r="B62" s="14"/>
      <c r="C62" s="15"/>
    </row>
    <row r="63" spans="1:3" ht="27.2" customHeight="1" x14ac:dyDescent="0.25">
      <c r="A63" s="16" t="s">
        <v>59</v>
      </c>
      <c r="B63" s="17" t="s">
        <v>9</v>
      </c>
      <c r="C63" s="18" t="s">
        <v>60</v>
      </c>
    </row>
    <row r="64" spans="1:3" ht="60"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42</v>
      </c>
    </row>
    <row r="67" spans="1:3" ht="14.25" customHeight="1" x14ac:dyDescent="0.2">
      <c r="A67" s="19">
        <v>4</v>
      </c>
      <c r="B67" s="20" t="s">
        <v>17</v>
      </c>
      <c r="C67" s="21" t="s">
        <v>63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64</v>
      </c>
    </row>
    <row r="71" spans="1:3" ht="14.25" customHeight="1" x14ac:dyDescent="0.2">
      <c r="A71" s="19">
        <v>8</v>
      </c>
      <c r="B71" s="20" t="s">
        <v>25</v>
      </c>
      <c r="C71" s="21" t="s">
        <v>65</v>
      </c>
    </row>
    <row r="72" spans="1:3" ht="14.25" customHeight="1" x14ac:dyDescent="0.2">
      <c r="A72" s="19">
        <v>9</v>
      </c>
      <c r="B72" s="20" t="s">
        <v>27</v>
      </c>
      <c r="C72" s="21" t="s">
        <v>28</v>
      </c>
    </row>
    <row r="73" spans="1:3" ht="14.25" customHeight="1" x14ac:dyDescent="0.2">
      <c r="A73" s="19">
        <v>10</v>
      </c>
      <c r="B73" s="20" t="s">
        <v>29</v>
      </c>
      <c r="C73" s="21" t="s">
        <v>56</v>
      </c>
    </row>
    <row r="74" spans="1:3" ht="14.25" customHeight="1" x14ac:dyDescent="0.2">
      <c r="A74" s="19">
        <v>11</v>
      </c>
      <c r="B74" s="20" t="s">
        <v>31</v>
      </c>
      <c r="C74" s="21" t="s">
        <v>66</v>
      </c>
    </row>
    <row r="75" spans="1:3" ht="14.25" customHeight="1" x14ac:dyDescent="0.2">
      <c r="A75" s="19">
        <v>12</v>
      </c>
      <c r="B75" s="20" t="s">
        <v>33</v>
      </c>
      <c r="C75" s="21" t="s">
        <v>67</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68</v>
      </c>
    </row>
    <row r="79" spans="1:3" ht="15.75" customHeight="1" x14ac:dyDescent="0.25">
      <c r="A79" s="13"/>
      <c r="B79" s="14"/>
      <c r="C79" s="15"/>
    </row>
    <row r="80" spans="1:3" ht="27.2" customHeight="1" x14ac:dyDescent="0.25">
      <c r="A80" s="16" t="s">
        <v>69</v>
      </c>
      <c r="B80" s="17" t="s">
        <v>9</v>
      </c>
      <c r="C80" s="18" t="s">
        <v>70</v>
      </c>
    </row>
    <row r="81" spans="1:3" ht="30" x14ac:dyDescent="0.2">
      <c r="A81" s="19">
        <v>1</v>
      </c>
      <c r="B81" s="20" t="s">
        <v>11</v>
      </c>
      <c r="C81" s="21" t="s">
        <v>71</v>
      </c>
    </row>
    <row r="82" spans="1:3" ht="14.25" customHeight="1" x14ac:dyDescent="0.2">
      <c r="A82" s="19">
        <v>2</v>
      </c>
      <c r="B82" s="22" t="s">
        <v>13</v>
      </c>
      <c r="C82" s="21" t="s">
        <v>72</v>
      </c>
    </row>
    <row r="83" spans="1:3" ht="14.25" customHeight="1" x14ac:dyDescent="0.2">
      <c r="A83" s="19">
        <v>3</v>
      </c>
      <c r="B83" s="22" t="s">
        <v>15</v>
      </c>
      <c r="C83" s="23" t="s">
        <v>42</v>
      </c>
    </row>
    <row r="84" spans="1:3" ht="14.25" customHeight="1" x14ac:dyDescent="0.2">
      <c r="A84" s="19">
        <v>4</v>
      </c>
      <c r="B84" s="20" t="s">
        <v>17</v>
      </c>
      <c r="C84" s="21" t="s">
        <v>63</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64</v>
      </c>
    </row>
    <row r="88" spans="1:3" ht="14.25" customHeight="1" x14ac:dyDescent="0.2">
      <c r="A88" s="19">
        <v>8</v>
      </c>
      <c r="B88" s="20" t="s">
        <v>25</v>
      </c>
      <c r="C88" s="21" t="s">
        <v>65</v>
      </c>
    </row>
    <row r="89" spans="1:3" ht="14.25" customHeight="1" x14ac:dyDescent="0.2">
      <c r="A89" s="19">
        <v>9</v>
      </c>
      <c r="B89" s="20" t="s">
        <v>27</v>
      </c>
      <c r="C89" s="21" t="s">
        <v>28</v>
      </c>
    </row>
    <row r="90" spans="1:3" ht="14.25" customHeight="1" x14ac:dyDescent="0.2">
      <c r="A90" s="19">
        <v>10</v>
      </c>
      <c r="B90" s="20" t="s">
        <v>29</v>
      </c>
      <c r="C90" s="21" t="s">
        <v>56</v>
      </c>
    </row>
    <row r="91" spans="1:3" ht="14.25" customHeight="1" x14ac:dyDescent="0.2">
      <c r="A91" s="19">
        <v>11</v>
      </c>
      <c r="B91" s="20" t="s">
        <v>31</v>
      </c>
      <c r="C91" s="21" t="s">
        <v>32</v>
      </c>
    </row>
    <row r="92" spans="1:3" ht="14.25" customHeight="1" x14ac:dyDescent="0.2">
      <c r="A92" s="19">
        <v>12</v>
      </c>
      <c r="B92" s="20" t="s">
        <v>33</v>
      </c>
      <c r="C92" s="21" t="s">
        <v>73</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24</v>
      </c>
    </row>
    <row r="96" spans="1:3" ht="15.75" customHeight="1" x14ac:dyDescent="0.25">
      <c r="A96" s="13"/>
      <c r="B96" s="14"/>
      <c r="C96" s="15"/>
    </row>
    <row r="97" spans="1:3" ht="27.2" customHeight="1" x14ac:dyDescent="0.25">
      <c r="A97" s="16" t="s">
        <v>74</v>
      </c>
      <c r="B97" s="17" t="s">
        <v>9</v>
      </c>
      <c r="C97" s="18" t="s">
        <v>75</v>
      </c>
    </row>
    <row r="98" spans="1:3" ht="30" x14ac:dyDescent="0.2">
      <c r="A98" s="19">
        <v>1</v>
      </c>
      <c r="B98" s="20" t="s">
        <v>11</v>
      </c>
      <c r="C98" s="21" t="s">
        <v>76</v>
      </c>
    </row>
    <row r="99" spans="1:3" ht="14.25" customHeight="1" x14ac:dyDescent="0.2">
      <c r="A99" s="19">
        <v>2</v>
      </c>
      <c r="B99" s="22" t="s">
        <v>13</v>
      </c>
      <c r="C99" s="21" t="s">
        <v>77</v>
      </c>
    </row>
    <row r="100" spans="1:3" ht="14.25" customHeight="1" x14ac:dyDescent="0.2">
      <c r="A100" s="19">
        <v>3</v>
      </c>
      <c r="B100" s="22" t="s">
        <v>15</v>
      </c>
      <c r="C100" s="23" t="s">
        <v>16</v>
      </c>
    </row>
    <row r="101" spans="1:3" ht="14.25" customHeight="1" x14ac:dyDescent="0.2">
      <c r="A101" s="19">
        <v>4</v>
      </c>
      <c r="B101" s="20" t="s">
        <v>17</v>
      </c>
      <c r="C101" s="21" t="s">
        <v>78</v>
      </c>
    </row>
    <row r="102" spans="1:3" ht="14.25" customHeight="1" x14ac:dyDescent="0.2">
      <c r="A102" s="19">
        <v>5</v>
      </c>
      <c r="B102" s="20" t="s">
        <v>19</v>
      </c>
      <c r="C102" s="21" t="s">
        <v>79</v>
      </c>
    </row>
    <row r="103" spans="1:3" ht="14.25" customHeight="1" x14ac:dyDescent="0.2">
      <c r="A103" s="19">
        <v>6</v>
      </c>
      <c r="B103" s="20" t="s">
        <v>21</v>
      </c>
      <c r="C103" s="24" t="s">
        <v>22</v>
      </c>
    </row>
    <row r="104" spans="1:3" ht="14.25" customHeight="1" x14ac:dyDescent="0.2">
      <c r="A104" s="19">
        <v>7</v>
      </c>
      <c r="B104" s="20" t="s">
        <v>23</v>
      </c>
      <c r="C104" s="21" t="s">
        <v>80</v>
      </c>
    </row>
    <row r="105" spans="1:3" ht="14.25" customHeight="1" x14ac:dyDescent="0.2">
      <c r="A105" s="19">
        <v>8</v>
      </c>
      <c r="B105" s="20" t="s">
        <v>25</v>
      </c>
      <c r="C105" s="21" t="s">
        <v>81</v>
      </c>
    </row>
    <row r="106" spans="1:3" ht="14.25" customHeight="1" x14ac:dyDescent="0.2">
      <c r="A106" s="19">
        <v>9</v>
      </c>
      <c r="B106" s="20" t="s">
        <v>27</v>
      </c>
      <c r="C106" s="21" t="s">
        <v>82</v>
      </c>
    </row>
    <row r="107" spans="1:3" ht="14.25" customHeight="1" x14ac:dyDescent="0.2">
      <c r="A107" s="19">
        <v>10</v>
      </c>
      <c r="B107" s="20" t="s">
        <v>29</v>
      </c>
      <c r="C107" s="21" t="s">
        <v>83</v>
      </c>
    </row>
    <row r="108" spans="1:3" ht="14.25" customHeight="1" x14ac:dyDescent="0.2">
      <c r="A108" s="19">
        <v>11</v>
      </c>
      <c r="B108" s="20" t="s">
        <v>31</v>
      </c>
      <c r="C108" s="21" t="s">
        <v>84</v>
      </c>
    </row>
    <row r="109" spans="1:3" ht="14.25" customHeight="1" x14ac:dyDescent="0.2">
      <c r="A109" s="19">
        <v>12</v>
      </c>
      <c r="B109" s="20" t="s">
        <v>33</v>
      </c>
      <c r="C109" s="21" t="s">
        <v>85</v>
      </c>
    </row>
    <row r="110" spans="1:3" ht="14.25" customHeight="1" x14ac:dyDescent="0.2">
      <c r="A110" s="19">
        <v>13</v>
      </c>
      <c r="B110" s="20" t="s">
        <v>35</v>
      </c>
      <c r="C110" s="21" t="s">
        <v>79</v>
      </c>
    </row>
    <row r="111" spans="1:3" ht="14.25" customHeight="1" x14ac:dyDescent="0.2">
      <c r="A111" s="19">
        <v>14</v>
      </c>
      <c r="B111" s="20" t="s">
        <v>36</v>
      </c>
      <c r="C111" s="24" t="s">
        <v>22</v>
      </c>
    </row>
    <row r="112" spans="1:3" ht="15" customHeight="1" thickBot="1" x14ac:dyDescent="0.25">
      <c r="A112" s="25">
        <v>15</v>
      </c>
      <c r="B112" s="26" t="s">
        <v>37</v>
      </c>
      <c r="C112" s="27" t="s">
        <v>80</v>
      </c>
    </row>
    <row r="113" spans="1:3" ht="15.75" customHeight="1" x14ac:dyDescent="0.25">
      <c r="A113" s="13"/>
      <c r="B113" s="14"/>
      <c r="C113" s="15"/>
    </row>
    <row r="114" spans="1:3" ht="27.2" customHeight="1" x14ac:dyDescent="0.25">
      <c r="A114" s="16" t="s">
        <v>86</v>
      </c>
      <c r="B114" s="17" t="s">
        <v>9</v>
      </c>
      <c r="C114" s="18" t="s">
        <v>87</v>
      </c>
    </row>
    <row r="115" spans="1:3" ht="45" x14ac:dyDescent="0.2">
      <c r="A115" s="19">
        <v>1</v>
      </c>
      <c r="B115" s="20" t="s">
        <v>11</v>
      </c>
      <c r="C115" s="21" t="s">
        <v>88</v>
      </c>
    </row>
    <row r="116" spans="1:3" ht="14.25" customHeight="1" x14ac:dyDescent="0.2">
      <c r="A116" s="19">
        <v>2</v>
      </c>
      <c r="B116" s="22" t="s">
        <v>13</v>
      </c>
      <c r="C116" s="21" t="s">
        <v>53</v>
      </c>
    </row>
    <row r="117" spans="1:3" ht="14.25" customHeight="1" x14ac:dyDescent="0.2">
      <c r="A117" s="19">
        <v>3</v>
      </c>
      <c r="B117" s="22" t="s">
        <v>15</v>
      </c>
      <c r="C117" s="23" t="s">
        <v>42</v>
      </c>
    </row>
    <row r="118" spans="1:3" ht="14.25" customHeight="1" x14ac:dyDescent="0.2">
      <c r="A118" s="19">
        <v>4</v>
      </c>
      <c r="B118" s="20" t="s">
        <v>17</v>
      </c>
      <c r="C118" s="21" t="s">
        <v>54</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89</v>
      </c>
    </row>
    <row r="123" spans="1:3" ht="14.25" customHeight="1" x14ac:dyDescent="0.2">
      <c r="A123" s="19">
        <v>9</v>
      </c>
      <c r="B123" s="20" t="s">
        <v>27</v>
      </c>
      <c r="C123" s="21" t="s">
        <v>28</v>
      </c>
    </row>
    <row r="124" spans="1:3" ht="14.25" customHeight="1" x14ac:dyDescent="0.2">
      <c r="A124" s="19">
        <v>10</v>
      </c>
      <c r="B124" s="20" t="s">
        <v>29</v>
      </c>
      <c r="C124" s="21" t="s">
        <v>90</v>
      </c>
    </row>
    <row r="125" spans="1:3" ht="14.25" customHeight="1" x14ac:dyDescent="0.2">
      <c r="A125" s="19">
        <v>11</v>
      </c>
      <c r="B125" s="20" t="s">
        <v>31</v>
      </c>
      <c r="C125" s="21" t="s">
        <v>91</v>
      </c>
    </row>
    <row r="126" spans="1:3" ht="14.25" customHeight="1" x14ac:dyDescent="0.2">
      <c r="A126" s="19">
        <v>12</v>
      </c>
      <c r="B126" s="20" t="s">
        <v>33</v>
      </c>
      <c r="C126" s="21" t="s">
        <v>92</v>
      </c>
    </row>
    <row r="127" spans="1:3" ht="14.25" customHeight="1" x14ac:dyDescent="0.2">
      <c r="A127" s="19">
        <v>13</v>
      </c>
      <c r="B127" s="20" t="s">
        <v>35</v>
      </c>
      <c r="C127" s="21" t="s">
        <v>20</v>
      </c>
    </row>
    <row r="128" spans="1:3" ht="14.25" customHeight="1" x14ac:dyDescent="0.2">
      <c r="A128" s="19">
        <v>14</v>
      </c>
      <c r="B128" s="20" t="s">
        <v>36</v>
      </c>
      <c r="C128" s="24" t="s">
        <v>22</v>
      </c>
    </row>
    <row r="129" spans="1:3" ht="15" customHeight="1" thickBot="1" x14ac:dyDescent="0.25">
      <c r="A129" s="25">
        <v>15</v>
      </c>
      <c r="B129" s="26" t="s">
        <v>37</v>
      </c>
      <c r="C129" s="27" t="s">
        <v>93</v>
      </c>
    </row>
    <row r="130" spans="1:3" ht="15.75" customHeight="1" x14ac:dyDescent="0.25">
      <c r="A130" s="13"/>
      <c r="B130" s="14"/>
      <c r="C130" s="15"/>
    </row>
    <row r="131" spans="1:3" ht="27.2" customHeight="1" x14ac:dyDescent="0.25">
      <c r="A131" s="16" t="s">
        <v>94</v>
      </c>
      <c r="B131" s="17" t="s">
        <v>9</v>
      </c>
      <c r="C131" s="18" t="s">
        <v>95</v>
      </c>
    </row>
    <row r="132" spans="1:3" ht="60" x14ac:dyDescent="0.2">
      <c r="A132" s="19">
        <v>1</v>
      </c>
      <c r="B132" s="20" t="s">
        <v>11</v>
      </c>
      <c r="C132" s="21" t="s">
        <v>96</v>
      </c>
    </row>
    <row r="133" spans="1:3" ht="14.25" customHeight="1" x14ac:dyDescent="0.2">
      <c r="A133" s="19">
        <v>2</v>
      </c>
      <c r="B133" s="22" t="s">
        <v>13</v>
      </c>
      <c r="C133" s="21" t="s">
        <v>97</v>
      </c>
    </row>
    <row r="134" spans="1:3" ht="14.25" customHeight="1" x14ac:dyDescent="0.2">
      <c r="A134" s="19">
        <v>3</v>
      </c>
      <c r="B134" s="22" t="s">
        <v>15</v>
      </c>
      <c r="C134" s="23" t="s">
        <v>16</v>
      </c>
    </row>
    <row r="135" spans="1:3" ht="14.25" customHeight="1" x14ac:dyDescent="0.2">
      <c r="A135" s="19">
        <v>4</v>
      </c>
      <c r="B135" s="20" t="s">
        <v>17</v>
      </c>
      <c r="C135" s="21" t="s">
        <v>54</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98</v>
      </c>
    </row>
    <row r="139" spans="1:3" ht="14.25" customHeight="1" x14ac:dyDescent="0.2">
      <c r="A139" s="19">
        <v>8</v>
      </c>
      <c r="B139" s="20" t="s">
        <v>25</v>
      </c>
      <c r="C139" s="21" t="s">
        <v>99</v>
      </c>
    </row>
    <row r="140" spans="1:3" ht="14.25" customHeight="1" x14ac:dyDescent="0.2">
      <c r="A140" s="19">
        <v>9</v>
      </c>
      <c r="B140" s="20" t="s">
        <v>27</v>
      </c>
      <c r="C140" s="21" t="s">
        <v>100</v>
      </c>
    </row>
    <row r="141" spans="1:3" ht="14.25" customHeight="1" x14ac:dyDescent="0.2">
      <c r="A141" s="19">
        <v>10</v>
      </c>
      <c r="B141" s="20" t="s">
        <v>29</v>
      </c>
      <c r="C141" s="21" t="s">
        <v>101</v>
      </c>
    </row>
    <row r="142" spans="1:3" ht="14.25" customHeight="1" x14ac:dyDescent="0.2">
      <c r="A142" s="19">
        <v>11</v>
      </c>
      <c r="B142" s="20" t="s">
        <v>31</v>
      </c>
      <c r="C142" s="21" t="s">
        <v>91</v>
      </c>
    </row>
    <row r="143" spans="1:3" ht="14.25" customHeight="1" x14ac:dyDescent="0.2">
      <c r="A143" s="19">
        <v>12</v>
      </c>
      <c r="B143" s="20" t="s">
        <v>33</v>
      </c>
      <c r="C143" s="21" t="s">
        <v>92</v>
      </c>
    </row>
    <row r="144" spans="1:3" ht="14.25" customHeight="1" x14ac:dyDescent="0.2">
      <c r="A144" s="19">
        <v>13</v>
      </c>
      <c r="B144" s="20" t="s">
        <v>35</v>
      </c>
      <c r="C144" s="21" t="s">
        <v>20</v>
      </c>
    </row>
    <row r="145" spans="1:3" ht="14.25" customHeight="1" x14ac:dyDescent="0.2">
      <c r="A145" s="19">
        <v>14</v>
      </c>
      <c r="B145" s="20" t="s">
        <v>36</v>
      </c>
      <c r="C145" s="24" t="s">
        <v>22</v>
      </c>
    </row>
    <row r="146" spans="1:3" ht="15" customHeight="1" thickBot="1" x14ac:dyDescent="0.25">
      <c r="A146" s="25">
        <v>15</v>
      </c>
      <c r="B146" s="26" t="s">
        <v>37</v>
      </c>
      <c r="C146" s="27" t="s">
        <v>93</v>
      </c>
    </row>
    <row r="147" spans="1:3" ht="15.75" customHeight="1" x14ac:dyDescent="0.25">
      <c r="A147" s="13"/>
      <c r="B147" s="14"/>
      <c r="C147" s="15"/>
    </row>
    <row r="148" spans="1:3" ht="27.2" customHeight="1" x14ac:dyDescent="0.25">
      <c r="A148" s="16" t="s">
        <v>102</v>
      </c>
      <c r="B148" s="17" t="s">
        <v>9</v>
      </c>
      <c r="C148" s="18" t="s">
        <v>103</v>
      </c>
    </row>
    <row r="149" spans="1:3" ht="45" x14ac:dyDescent="0.2">
      <c r="A149" s="19">
        <v>1</v>
      </c>
      <c r="B149" s="20" t="s">
        <v>11</v>
      </c>
      <c r="C149" s="21" t="s">
        <v>104</v>
      </c>
    </row>
    <row r="150" spans="1:3" ht="14.25" customHeight="1" x14ac:dyDescent="0.2">
      <c r="A150" s="19">
        <v>2</v>
      </c>
      <c r="B150" s="22" t="s">
        <v>13</v>
      </c>
      <c r="C150" s="21" t="s">
        <v>97</v>
      </c>
    </row>
    <row r="151" spans="1:3" ht="14.25" customHeight="1" x14ac:dyDescent="0.2">
      <c r="A151" s="19">
        <v>3</v>
      </c>
      <c r="B151" s="22" t="s">
        <v>15</v>
      </c>
      <c r="C151" s="23" t="s">
        <v>16</v>
      </c>
    </row>
    <row r="152" spans="1:3" ht="14.25" customHeight="1" x14ac:dyDescent="0.2">
      <c r="A152" s="19">
        <v>4</v>
      </c>
      <c r="B152" s="20" t="s">
        <v>17</v>
      </c>
      <c r="C152" s="21" t="s">
        <v>105</v>
      </c>
    </row>
    <row r="153" spans="1:3" ht="14.25" customHeight="1" x14ac:dyDescent="0.2">
      <c r="A153" s="19">
        <v>5</v>
      </c>
      <c r="B153" s="20" t="s">
        <v>19</v>
      </c>
      <c r="C153" s="21" t="s">
        <v>106</v>
      </c>
    </row>
    <row r="154" spans="1:3" ht="14.25" customHeight="1" x14ac:dyDescent="0.2">
      <c r="A154" s="19">
        <v>6</v>
      </c>
      <c r="B154" s="20" t="s">
        <v>21</v>
      </c>
      <c r="C154" s="24" t="s">
        <v>22</v>
      </c>
    </row>
    <row r="155" spans="1:3" ht="14.25" customHeight="1" x14ac:dyDescent="0.2">
      <c r="A155" s="19">
        <v>7</v>
      </c>
      <c r="B155" s="20" t="s">
        <v>23</v>
      </c>
      <c r="C155" s="21" t="s">
        <v>107</v>
      </c>
    </row>
    <row r="156" spans="1:3" ht="14.25" customHeight="1" x14ac:dyDescent="0.2">
      <c r="A156" s="19">
        <v>8</v>
      </c>
      <c r="B156" s="20" t="s">
        <v>25</v>
      </c>
      <c r="C156" s="21" t="s">
        <v>108</v>
      </c>
    </row>
    <row r="157" spans="1:3" ht="14.25" customHeight="1" x14ac:dyDescent="0.2">
      <c r="A157" s="19">
        <v>9</v>
      </c>
      <c r="B157" s="20" t="s">
        <v>27</v>
      </c>
      <c r="C157" s="21" t="s">
        <v>109</v>
      </c>
    </row>
    <row r="158" spans="1:3" ht="14.25" customHeight="1" x14ac:dyDescent="0.2">
      <c r="A158" s="19">
        <v>10</v>
      </c>
      <c r="B158" s="20" t="s">
        <v>29</v>
      </c>
      <c r="C158" s="21" t="s">
        <v>110</v>
      </c>
    </row>
    <row r="159" spans="1:3" ht="14.25" customHeight="1" x14ac:dyDescent="0.2">
      <c r="A159" s="19">
        <v>11</v>
      </c>
      <c r="B159" s="20" t="s">
        <v>31</v>
      </c>
      <c r="C159" s="21" t="s">
        <v>111</v>
      </c>
    </row>
    <row r="160" spans="1:3" ht="14.25" customHeight="1" x14ac:dyDescent="0.2">
      <c r="A160" s="19">
        <v>12</v>
      </c>
      <c r="B160" s="20" t="s">
        <v>33</v>
      </c>
      <c r="C160" s="21" t="s">
        <v>112</v>
      </c>
    </row>
    <row r="161" spans="1:3" ht="14.25" customHeight="1" x14ac:dyDescent="0.2">
      <c r="A161" s="19">
        <v>13</v>
      </c>
      <c r="B161" s="20" t="s">
        <v>35</v>
      </c>
      <c r="C161" s="21" t="s">
        <v>113</v>
      </c>
    </row>
    <row r="162" spans="1:3" ht="14.25" customHeight="1" x14ac:dyDescent="0.2">
      <c r="A162" s="19">
        <v>14</v>
      </c>
      <c r="B162" s="20" t="s">
        <v>36</v>
      </c>
      <c r="C162" s="24" t="s">
        <v>22</v>
      </c>
    </row>
    <row r="163" spans="1:3" ht="15" customHeight="1" thickBot="1" x14ac:dyDescent="0.25">
      <c r="A163" s="25">
        <v>15</v>
      </c>
      <c r="B163" s="26" t="s">
        <v>37</v>
      </c>
      <c r="C163" s="27" t="s">
        <v>114</v>
      </c>
    </row>
    <row r="164" spans="1:3" ht="15.75" customHeight="1" x14ac:dyDescent="0.25">
      <c r="A164" s="13"/>
      <c r="B164" s="14"/>
      <c r="C164" s="15"/>
    </row>
    <row r="165" spans="1:3" ht="27.2" customHeight="1" x14ac:dyDescent="0.25">
      <c r="A165" s="16" t="s">
        <v>115</v>
      </c>
      <c r="B165" s="17" t="s">
        <v>9</v>
      </c>
      <c r="C165" s="18" t="s">
        <v>116</v>
      </c>
    </row>
    <row r="166" spans="1:3" ht="45" x14ac:dyDescent="0.2">
      <c r="A166" s="19">
        <v>1</v>
      </c>
      <c r="B166" s="20" t="s">
        <v>11</v>
      </c>
      <c r="C166" s="21" t="s">
        <v>117</v>
      </c>
    </row>
    <row r="167" spans="1:3" ht="14.25" customHeight="1" x14ac:dyDescent="0.2">
      <c r="A167" s="19">
        <v>2</v>
      </c>
      <c r="B167" s="22" t="s">
        <v>13</v>
      </c>
      <c r="C167" s="21" t="s">
        <v>118</v>
      </c>
    </row>
    <row r="168" spans="1:3" ht="14.25" customHeight="1" x14ac:dyDescent="0.2">
      <c r="A168" s="19">
        <v>3</v>
      </c>
      <c r="B168" s="22" t="s">
        <v>15</v>
      </c>
      <c r="C168" s="23" t="s">
        <v>16</v>
      </c>
    </row>
    <row r="169" spans="1:3" ht="14.25" customHeight="1" x14ac:dyDescent="0.2">
      <c r="A169" s="19">
        <v>4</v>
      </c>
      <c r="B169" s="20" t="s">
        <v>17</v>
      </c>
      <c r="C169" s="21" t="s">
        <v>54</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119</v>
      </c>
    </row>
    <row r="174" spans="1:3" ht="14.25" customHeight="1" x14ac:dyDescent="0.2">
      <c r="A174" s="19">
        <v>9</v>
      </c>
      <c r="B174" s="20" t="s">
        <v>27</v>
      </c>
      <c r="C174" s="21" t="s">
        <v>28</v>
      </c>
    </row>
    <row r="175" spans="1:3" ht="14.25" customHeight="1" x14ac:dyDescent="0.2">
      <c r="A175" s="19">
        <v>10</v>
      </c>
      <c r="B175" s="20" t="s">
        <v>29</v>
      </c>
      <c r="C175" s="21" t="s">
        <v>120</v>
      </c>
    </row>
    <row r="176" spans="1:3" ht="14.25" customHeight="1" x14ac:dyDescent="0.2">
      <c r="A176" s="19">
        <v>11</v>
      </c>
      <c r="B176" s="20" t="s">
        <v>31</v>
      </c>
      <c r="C176" s="21" t="s">
        <v>121</v>
      </c>
    </row>
    <row r="177" spans="1:3" ht="14.25" customHeight="1" x14ac:dyDescent="0.2">
      <c r="A177" s="19">
        <v>12</v>
      </c>
      <c r="B177" s="20" t="s">
        <v>33</v>
      </c>
      <c r="C177" s="21" t="s">
        <v>122</v>
      </c>
    </row>
    <row r="178" spans="1:3" ht="14.25" customHeight="1" x14ac:dyDescent="0.2">
      <c r="A178" s="19">
        <v>13</v>
      </c>
      <c r="B178" s="20" t="s">
        <v>35</v>
      </c>
      <c r="C178" s="21" t="s">
        <v>20</v>
      </c>
    </row>
    <row r="179" spans="1:3" ht="14.25" customHeight="1" x14ac:dyDescent="0.2">
      <c r="A179" s="19">
        <v>14</v>
      </c>
      <c r="B179" s="20" t="s">
        <v>36</v>
      </c>
      <c r="C179" s="24" t="s">
        <v>22</v>
      </c>
    </row>
    <row r="180" spans="1:3" ht="15" customHeight="1" thickBot="1" x14ac:dyDescent="0.25">
      <c r="A180" s="25">
        <v>15</v>
      </c>
      <c r="B180" s="26" t="s">
        <v>37</v>
      </c>
      <c r="C180" s="27" t="s">
        <v>123</v>
      </c>
    </row>
    <row r="181" spans="1:3" ht="15.75" customHeight="1" x14ac:dyDescent="0.25">
      <c r="A181" s="13"/>
      <c r="B181" s="14"/>
      <c r="C181" s="15"/>
    </row>
    <row r="182" spans="1:3" ht="27.2" customHeight="1" x14ac:dyDescent="0.25">
      <c r="A182" s="16" t="s">
        <v>124</v>
      </c>
      <c r="B182" s="17" t="s">
        <v>9</v>
      </c>
      <c r="C182" s="18" t="s">
        <v>125</v>
      </c>
    </row>
    <row r="183" spans="1:3" ht="60" x14ac:dyDescent="0.2">
      <c r="A183" s="19">
        <v>1</v>
      </c>
      <c r="B183" s="20" t="s">
        <v>11</v>
      </c>
      <c r="C183" s="21" t="s">
        <v>126</v>
      </c>
    </row>
    <row r="184" spans="1:3" ht="14.25" customHeight="1" x14ac:dyDescent="0.2">
      <c r="A184" s="19">
        <v>2</v>
      </c>
      <c r="B184" s="22" t="s">
        <v>13</v>
      </c>
      <c r="C184" s="21" t="s">
        <v>97</v>
      </c>
    </row>
    <row r="185" spans="1:3" ht="14.25" customHeight="1" x14ac:dyDescent="0.2">
      <c r="A185" s="19">
        <v>3</v>
      </c>
      <c r="B185" s="22" t="s">
        <v>15</v>
      </c>
      <c r="C185" s="23" t="s">
        <v>16</v>
      </c>
    </row>
    <row r="186" spans="1:3" ht="14.25" customHeight="1" x14ac:dyDescent="0.2">
      <c r="A186" s="19">
        <v>4</v>
      </c>
      <c r="B186" s="20" t="s">
        <v>17</v>
      </c>
      <c r="C186" s="21" t="s">
        <v>127</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114</v>
      </c>
    </row>
    <row r="190" spans="1:3" ht="14.25" customHeight="1" x14ac:dyDescent="0.2">
      <c r="A190" s="19">
        <v>8</v>
      </c>
      <c r="B190" s="20" t="s">
        <v>25</v>
      </c>
      <c r="C190" s="21" t="s">
        <v>128</v>
      </c>
    </row>
    <row r="191" spans="1:3" ht="14.25" customHeight="1" x14ac:dyDescent="0.2">
      <c r="A191" s="19">
        <v>9</v>
      </c>
      <c r="B191" s="20" t="s">
        <v>27</v>
      </c>
      <c r="C191" s="21" t="s">
        <v>28</v>
      </c>
    </row>
    <row r="192" spans="1:3" ht="14.25" customHeight="1" x14ac:dyDescent="0.2">
      <c r="A192" s="19">
        <v>10</v>
      </c>
      <c r="B192" s="20" t="s">
        <v>29</v>
      </c>
      <c r="C192" s="21" t="s">
        <v>56</v>
      </c>
    </row>
    <row r="193" spans="1:3" ht="14.25" customHeight="1" x14ac:dyDescent="0.2">
      <c r="A193" s="19">
        <v>11</v>
      </c>
      <c r="B193" s="20" t="s">
        <v>31</v>
      </c>
      <c r="C193" s="21" t="s">
        <v>66</v>
      </c>
    </row>
    <row r="194" spans="1:3" ht="14.25" customHeight="1" x14ac:dyDescent="0.2">
      <c r="A194" s="19">
        <v>12</v>
      </c>
      <c r="B194" s="20" t="s">
        <v>33</v>
      </c>
      <c r="C194" s="21" t="s">
        <v>67</v>
      </c>
    </row>
    <row r="195" spans="1:3" ht="14.25" customHeight="1" x14ac:dyDescent="0.2">
      <c r="A195" s="19">
        <v>13</v>
      </c>
      <c r="B195" s="20" t="s">
        <v>35</v>
      </c>
      <c r="C195" s="21" t="s">
        <v>20</v>
      </c>
    </row>
    <row r="196" spans="1:3" ht="14.25" customHeight="1" x14ac:dyDescent="0.2">
      <c r="A196" s="19">
        <v>14</v>
      </c>
      <c r="B196" s="20" t="s">
        <v>36</v>
      </c>
      <c r="C196" s="24" t="s">
        <v>22</v>
      </c>
    </row>
    <row r="197" spans="1:3" ht="15" customHeight="1" thickBot="1" x14ac:dyDescent="0.25">
      <c r="A197" s="25">
        <v>15</v>
      </c>
      <c r="B197" s="26" t="s">
        <v>37</v>
      </c>
      <c r="C197" s="27" t="s">
        <v>114</v>
      </c>
    </row>
    <row r="198" spans="1:3" ht="15.75" customHeight="1" x14ac:dyDescent="0.25">
      <c r="A198" s="13"/>
      <c r="B198" s="14"/>
      <c r="C198" s="15"/>
    </row>
    <row r="199" spans="1:3" ht="27.2" customHeight="1" x14ac:dyDescent="0.25">
      <c r="A199" s="16" t="s">
        <v>129</v>
      </c>
      <c r="B199" s="17" t="s">
        <v>9</v>
      </c>
      <c r="C199" s="18" t="s">
        <v>130</v>
      </c>
    </row>
    <row r="200" spans="1:3" ht="45" x14ac:dyDescent="0.2">
      <c r="A200" s="19">
        <v>1</v>
      </c>
      <c r="B200" s="20" t="s">
        <v>11</v>
      </c>
      <c r="C200" s="21" t="s">
        <v>131</v>
      </c>
    </row>
    <row r="201" spans="1:3" ht="14.25" customHeight="1" x14ac:dyDescent="0.2">
      <c r="A201" s="19">
        <v>2</v>
      </c>
      <c r="B201" s="22" t="s">
        <v>13</v>
      </c>
      <c r="C201" s="21" t="s">
        <v>14</v>
      </c>
    </row>
    <row r="202" spans="1:3" ht="14.25" customHeight="1" x14ac:dyDescent="0.2">
      <c r="A202" s="19">
        <v>3</v>
      </c>
      <c r="B202" s="22" t="s">
        <v>15</v>
      </c>
      <c r="C202" s="23" t="s">
        <v>16</v>
      </c>
    </row>
    <row r="203" spans="1:3" ht="14.25" customHeight="1" x14ac:dyDescent="0.2">
      <c r="A203" s="19">
        <v>4</v>
      </c>
      <c r="B203" s="20" t="s">
        <v>17</v>
      </c>
      <c r="C203" s="21" t="s">
        <v>54</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28</v>
      </c>
    </row>
    <row r="209" spans="1:3" ht="14.25" customHeight="1" x14ac:dyDescent="0.2">
      <c r="A209" s="19">
        <v>10</v>
      </c>
      <c r="B209" s="20" t="s">
        <v>29</v>
      </c>
      <c r="C209" s="21" t="s">
        <v>56</v>
      </c>
    </row>
    <row r="210" spans="1:3" ht="14.25" customHeight="1" x14ac:dyDescent="0.2">
      <c r="A210" s="19">
        <v>11</v>
      </c>
      <c r="B210" s="20" t="s">
        <v>31</v>
      </c>
      <c r="C210" s="21" t="s">
        <v>132</v>
      </c>
    </row>
    <row r="211" spans="1:3" ht="14.25" customHeight="1" x14ac:dyDescent="0.2">
      <c r="A211" s="19">
        <v>12</v>
      </c>
      <c r="B211" s="20" t="s">
        <v>33</v>
      </c>
      <c r="C211" s="21" t="s">
        <v>133</v>
      </c>
    </row>
    <row r="212" spans="1:3" ht="14.25" customHeight="1" x14ac:dyDescent="0.2">
      <c r="A212" s="19">
        <v>13</v>
      </c>
      <c r="B212" s="20" t="s">
        <v>35</v>
      </c>
      <c r="C212" s="21" t="s">
        <v>20</v>
      </c>
    </row>
    <row r="213" spans="1:3" ht="14.25" customHeight="1" x14ac:dyDescent="0.2">
      <c r="A213" s="19">
        <v>14</v>
      </c>
      <c r="B213" s="20" t="s">
        <v>36</v>
      </c>
      <c r="C213" s="24" t="s">
        <v>22</v>
      </c>
    </row>
    <row r="214" spans="1:3" ht="15" customHeight="1" thickBot="1" x14ac:dyDescent="0.25">
      <c r="A214" s="25">
        <v>15</v>
      </c>
      <c r="B214" s="26" t="s">
        <v>37</v>
      </c>
      <c r="C214" s="27" t="s">
        <v>114</v>
      </c>
    </row>
    <row r="215" spans="1:3" ht="15.75" customHeight="1" x14ac:dyDescent="0.25">
      <c r="A215" s="13"/>
      <c r="B215" s="14"/>
      <c r="C215" s="15"/>
    </row>
    <row r="216" spans="1:3" ht="27.2" customHeight="1" x14ac:dyDescent="0.25">
      <c r="A216" s="16" t="s">
        <v>134</v>
      </c>
      <c r="B216" s="17" t="s">
        <v>9</v>
      </c>
      <c r="C216" s="18" t="s">
        <v>135</v>
      </c>
    </row>
    <row r="217" spans="1:3" ht="75" x14ac:dyDescent="0.2">
      <c r="A217" s="19">
        <v>1</v>
      </c>
      <c r="B217" s="20" t="s">
        <v>11</v>
      </c>
      <c r="C217" s="21" t="s">
        <v>136</v>
      </c>
    </row>
    <row r="218" spans="1:3" ht="14.25" customHeight="1" x14ac:dyDescent="0.2">
      <c r="A218" s="19">
        <v>2</v>
      </c>
      <c r="B218" s="22" t="s">
        <v>13</v>
      </c>
      <c r="C218" s="21" t="s">
        <v>137</v>
      </c>
    </row>
    <row r="219" spans="1:3" ht="14.25" customHeight="1" x14ac:dyDescent="0.2">
      <c r="A219" s="19">
        <v>3</v>
      </c>
      <c r="B219" s="22" t="s">
        <v>15</v>
      </c>
      <c r="C219" s="23" t="s">
        <v>16</v>
      </c>
    </row>
    <row r="220" spans="1:3" ht="14.25" customHeight="1" x14ac:dyDescent="0.2">
      <c r="A220" s="19">
        <v>4</v>
      </c>
      <c r="B220" s="20" t="s">
        <v>17</v>
      </c>
      <c r="C220" s="21" t="s">
        <v>138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98</v>
      </c>
    </row>
    <row r="224" spans="1:3" ht="14.25" customHeight="1" x14ac:dyDescent="0.2">
      <c r="A224" s="19">
        <v>8</v>
      </c>
      <c r="B224" s="20" t="s">
        <v>25</v>
      </c>
      <c r="C224" s="21" t="s">
        <v>139</v>
      </c>
    </row>
    <row r="225" spans="1:3" ht="14.25" customHeight="1" x14ac:dyDescent="0.2">
      <c r="A225" s="19">
        <v>9</v>
      </c>
      <c r="B225" s="20" t="s">
        <v>27</v>
      </c>
      <c r="C225" s="21" t="s">
        <v>28</v>
      </c>
    </row>
    <row r="226" spans="1:3" ht="14.25" customHeight="1" x14ac:dyDescent="0.2">
      <c r="A226" s="19">
        <v>10</v>
      </c>
      <c r="B226" s="20" t="s">
        <v>29</v>
      </c>
      <c r="C226" s="21" t="s">
        <v>56</v>
      </c>
    </row>
    <row r="227" spans="1:3" ht="14.25" customHeight="1" x14ac:dyDescent="0.2">
      <c r="A227" s="19">
        <v>11</v>
      </c>
      <c r="B227" s="20" t="s">
        <v>31</v>
      </c>
      <c r="C227" s="21" t="s">
        <v>32</v>
      </c>
    </row>
    <row r="228" spans="1:3" ht="14.25" customHeight="1" x14ac:dyDescent="0.2">
      <c r="A228" s="19">
        <v>12</v>
      </c>
      <c r="B228" s="20" t="s">
        <v>33</v>
      </c>
      <c r="C228" s="21" t="s">
        <v>58</v>
      </c>
    </row>
    <row r="229" spans="1:3" ht="14.25" customHeight="1" x14ac:dyDescent="0.2">
      <c r="A229" s="19">
        <v>13</v>
      </c>
      <c r="B229" s="20" t="s">
        <v>35</v>
      </c>
      <c r="C229" s="21" t="s">
        <v>20</v>
      </c>
    </row>
    <row r="230" spans="1:3" ht="14.25" customHeight="1" x14ac:dyDescent="0.2">
      <c r="A230" s="19">
        <v>14</v>
      </c>
      <c r="B230" s="20" t="s">
        <v>36</v>
      </c>
      <c r="C230" s="24" t="s">
        <v>22</v>
      </c>
    </row>
    <row r="231" spans="1:3" ht="15" customHeight="1" thickBot="1" x14ac:dyDescent="0.25">
      <c r="A231" s="25">
        <v>15</v>
      </c>
      <c r="B231" s="26" t="s">
        <v>37</v>
      </c>
      <c r="C231" s="27" t="s">
        <v>24</v>
      </c>
    </row>
    <row r="232" spans="1:3" ht="15.75" customHeight="1" x14ac:dyDescent="0.25">
      <c r="A232" s="13"/>
      <c r="B232" s="14"/>
      <c r="C232" s="15"/>
    </row>
    <row r="233" spans="1:3" ht="27.2" customHeight="1" x14ac:dyDescent="0.25">
      <c r="A233" s="16" t="s">
        <v>140</v>
      </c>
      <c r="B233" s="17" t="s">
        <v>9</v>
      </c>
      <c r="C233" s="18" t="s">
        <v>141</v>
      </c>
    </row>
    <row r="234" spans="1:3" ht="45" x14ac:dyDescent="0.2">
      <c r="A234" s="19">
        <v>1</v>
      </c>
      <c r="B234" s="20" t="s">
        <v>11</v>
      </c>
      <c r="C234" s="21" t="s">
        <v>142</v>
      </c>
    </row>
    <row r="235" spans="1:3" ht="14.25" customHeight="1" x14ac:dyDescent="0.2">
      <c r="A235" s="19">
        <v>2</v>
      </c>
      <c r="B235" s="22" t="s">
        <v>13</v>
      </c>
      <c r="C235" s="21" t="s">
        <v>77</v>
      </c>
    </row>
    <row r="236" spans="1:3" ht="14.25" customHeight="1" x14ac:dyDescent="0.2">
      <c r="A236" s="19">
        <v>3</v>
      </c>
      <c r="B236" s="22" t="s">
        <v>15</v>
      </c>
      <c r="C236" s="23" t="s">
        <v>16</v>
      </c>
    </row>
    <row r="237" spans="1:3" ht="14.25" customHeight="1" x14ac:dyDescent="0.2">
      <c r="A237" s="19">
        <v>4</v>
      </c>
      <c r="B237" s="20" t="s">
        <v>17</v>
      </c>
      <c r="C237" s="21" t="s">
        <v>54</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143</v>
      </c>
    </row>
    <row r="242" spans="1:3" ht="14.25" customHeight="1" x14ac:dyDescent="0.2">
      <c r="A242" s="19">
        <v>9</v>
      </c>
      <c r="B242" s="20" t="s">
        <v>27</v>
      </c>
      <c r="C242" s="21" t="s">
        <v>28</v>
      </c>
    </row>
    <row r="243" spans="1:3" ht="14.25" customHeight="1" x14ac:dyDescent="0.2">
      <c r="A243" s="19">
        <v>10</v>
      </c>
      <c r="B243" s="20" t="s">
        <v>29</v>
      </c>
      <c r="C243" s="21" t="s">
        <v>144</v>
      </c>
    </row>
    <row r="244" spans="1:3" ht="14.25" customHeight="1" x14ac:dyDescent="0.2">
      <c r="A244" s="19">
        <v>11</v>
      </c>
      <c r="B244" s="20" t="s">
        <v>31</v>
      </c>
      <c r="C244" s="21" t="s">
        <v>145</v>
      </c>
    </row>
    <row r="245" spans="1:3" ht="14.25" customHeight="1" x14ac:dyDescent="0.2">
      <c r="A245" s="19">
        <v>12</v>
      </c>
      <c r="B245" s="20" t="s">
        <v>33</v>
      </c>
      <c r="C245" s="21" t="s">
        <v>146</v>
      </c>
    </row>
    <row r="246" spans="1:3" ht="14.25" customHeight="1" x14ac:dyDescent="0.2">
      <c r="A246" s="19">
        <v>13</v>
      </c>
      <c r="B246" s="20" t="s">
        <v>35</v>
      </c>
      <c r="C246" s="21" t="s">
        <v>20</v>
      </c>
    </row>
    <row r="247" spans="1:3" ht="14.25" customHeight="1" x14ac:dyDescent="0.2">
      <c r="A247" s="19">
        <v>14</v>
      </c>
      <c r="B247" s="20" t="s">
        <v>36</v>
      </c>
      <c r="C247" s="24" t="s">
        <v>22</v>
      </c>
    </row>
    <row r="248" spans="1:3" ht="15" customHeight="1" thickBot="1" x14ac:dyDescent="0.25">
      <c r="A248" s="25">
        <v>15</v>
      </c>
      <c r="B248" s="26" t="s">
        <v>37</v>
      </c>
      <c r="C248" s="27" t="s">
        <v>123</v>
      </c>
    </row>
    <row r="249" spans="1:3" ht="15.75" customHeight="1" x14ac:dyDescent="0.25">
      <c r="A249" s="13"/>
      <c r="B249" s="14"/>
      <c r="C249" s="15"/>
    </row>
    <row r="250" spans="1:3" ht="27.2" customHeight="1" x14ac:dyDescent="0.25">
      <c r="A250" s="16" t="s">
        <v>147</v>
      </c>
      <c r="B250" s="17" t="s">
        <v>9</v>
      </c>
      <c r="C250" s="18" t="s">
        <v>148</v>
      </c>
    </row>
    <row r="251" spans="1:3" ht="30" x14ac:dyDescent="0.2">
      <c r="A251" s="19">
        <v>1</v>
      </c>
      <c r="B251" s="20" t="s">
        <v>11</v>
      </c>
      <c r="C251" s="21" t="s">
        <v>149</v>
      </c>
    </row>
    <row r="252" spans="1:3" ht="14.25" customHeight="1" x14ac:dyDescent="0.2">
      <c r="A252" s="19">
        <v>2</v>
      </c>
      <c r="B252" s="22" t="s">
        <v>13</v>
      </c>
      <c r="C252" s="21" t="s">
        <v>77</v>
      </c>
    </row>
    <row r="253" spans="1:3" ht="14.25" customHeight="1" x14ac:dyDescent="0.2">
      <c r="A253" s="19">
        <v>3</v>
      </c>
      <c r="B253" s="22" t="s">
        <v>15</v>
      </c>
      <c r="C253" s="23" t="s">
        <v>16</v>
      </c>
    </row>
    <row r="254" spans="1:3" ht="14.25" customHeight="1" x14ac:dyDescent="0.2">
      <c r="A254" s="19">
        <v>4</v>
      </c>
      <c r="B254" s="20" t="s">
        <v>17</v>
      </c>
      <c r="C254" s="21" t="s">
        <v>150</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114</v>
      </c>
    </row>
    <row r="258" spans="1:3" ht="14.25" customHeight="1" x14ac:dyDescent="0.2">
      <c r="A258" s="19">
        <v>8</v>
      </c>
      <c r="B258" s="20" t="s">
        <v>25</v>
      </c>
      <c r="C258" s="21" t="s">
        <v>143</v>
      </c>
    </row>
    <row r="259" spans="1:3" ht="14.25" customHeight="1" x14ac:dyDescent="0.2">
      <c r="A259" s="19">
        <v>9</v>
      </c>
      <c r="B259" s="20" t="s">
        <v>27</v>
      </c>
      <c r="C259" s="21" t="s">
        <v>28</v>
      </c>
    </row>
    <row r="260" spans="1:3" ht="14.25" customHeight="1" x14ac:dyDescent="0.2">
      <c r="A260" s="19">
        <v>10</v>
      </c>
      <c r="B260" s="20" t="s">
        <v>29</v>
      </c>
      <c r="C260" s="21" t="s">
        <v>144</v>
      </c>
    </row>
    <row r="261" spans="1:3" ht="14.25" customHeight="1" x14ac:dyDescent="0.2">
      <c r="A261" s="19">
        <v>11</v>
      </c>
      <c r="B261" s="20" t="s">
        <v>31</v>
      </c>
      <c r="C261" s="21" t="s">
        <v>145</v>
      </c>
    </row>
    <row r="262" spans="1:3" ht="14.25" customHeight="1" x14ac:dyDescent="0.2">
      <c r="A262" s="19">
        <v>12</v>
      </c>
      <c r="B262" s="20" t="s">
        <v>33</v>
      </c>
      <c r="C262" s="21" t="s">
        <v>151</v>
      </c>
    </row>
    <row r="263" spans="1:3" ht="14.25" customHeight="1" x14ac:dyDescent="0.2">
      <c r="A263" s="19">
        <v>13</v>
      </c>
      <c r="B263" s="20" t="s">
        <v>35</v>
      </c>
      <c r="C263" s="21" t="s">
        <v>20</v>
      </c>
    </row>
    <row r="264" spans="1:3" ht="14.25" customHeight="1" x14ac:dyDescent="0.2">
      <c r="A264" s="19">
        <v>14</v>
      </c>
      <c r="B264" s="20" t="s">
        <v>36</v>
      </c>
      <c r="C264" s="24" t="s">
        <v>22</v>
      </c>
    </row>
    <row r="265" spans="1:3" ht="15" customHeight="1" thickBot="1" x14ac:dyDescent="0.25">
      <c r="A265" s="25">
        <v>15</v>
      </c>
      <c r="B265" s="26" t="s">
        <v>37</v>
      </c>
      <c r="C265" s="27" t="s">
        <v>123</v>
      </c>
    </row>
    <row r="266" spans="1:3" ht="15.75" customHeight="1" x14ac:dyDescent="0.25">
      <c r="A266" s="13"/>
      <c r="B266" s="14"/>
      <c r="C266" s="15"/>
    </row>
    <row r="267" spans="1:3" ht="27.2" customHeight="1" x14ac:dyDescent="0.25">
      <c r="A267" s="16" t="s">
        <v>152</v>
      </c>
      <c r="B267" s="17" t="s">
        <v>9</v>
      </c>
      <c r="C267" s="18" t="s">
        <v>153</v>
      </c>
    </row>
    <row r="268" spans="1:3" ht="60" x14ac:dyDescent="0.2">
      <c r="A268" s="19">
        <v>1</v>
      </c>
      <c r="B268" s="20" t="s">
        <v>11</v>
      </c>
      <c r="C268" s="21" t="s">
        <v>154</v>
      </c>
    </row>
    <row r="269" spans="1:3" ht="14.25" customHeight="1" x14ac:dyDescent="0.2">
      <c r="A269" s="19">
        <v>2</v>
      </c>
      <c r="B269" s="22" t="s">
        <v>13</v>
      </c>
      <c r="C269" s="21" t="s">
        <v>155</v>
      </c>
    </row>
    <row r="270" spans="1:3" ht="14.25" customHeight="1" x14ac:dyDescent="0.2">
      <c r="A270" s="19">
        <v>3</v>
      </c>
      <c r="B270" s="22" t="s">
        <v>15</v>
      </c>
      <c r="C270" s="23" t="s">
        <v>42</v>
      </c>
    </row>
    <row r="271" spans="1:3" ht="14.25" customHeight="1" x14ac:dyDescent="0.2">
      <c r="A271" s="19">
        <v>4</v>
      </c>
      <c r="B271" s="20" t="s">
        <v>17</v>
      </c>
      <c r="C271" s="21" t="s">
        <v>54</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156</v>
      </c>
    </row>
    <row r="276" spans="1:3" ht="14.25" customHeight="1" x14ac:dyDescent="0.2">
      <c r="A276" s="19">
        <v>9</v>
      </c>
      <c r="B276" s="20" t="s">
        <v>27</v>
      </c>
      <c r="C276" s="21" t="s">
        <v>157</v>
      </c>
    </row>
    <row r="277" spans="1:3" ht="14.25" customHeight="1" x14ac:dyDescent="0.2">
      <c r="A277" s="19">
        <v>10</v>
      </c>
      <c r="B277" s="20" t="s">
        <v>29</v>
      </c>
      <c r="C277" s="21" t="s">
        <v>158</v>
      </c>
    </row>
    <row r="278" spans="1:3" ht="14.25" customHeight="1" x14ac:dyDescent="0.2">
      <c r="A278" s="19">
        <v>11</v>
      </c>
      <c r="B278" s="20" t="s">
        <v>31</v>
      </c>
      <c r="C278" s="21" t="s">
        <v>159</v>
      </c>
    </row>
    <row r="279" spans="1:3" ht="14.25" customHeight="1" x14ac:dyDescent="0.2">
      <c r="A279" s="19">
        <v>12</v>
      </c>
      <c r="B279" s="20" t="s">
        <v>33</v>
      </c>
      <c r="C279" s="21" t="s">
        <v>160</v>
      </c>
    </row>
    <row r="280" spans="1:3" ht="14.25" customHeight="1" x14ac:dyDescent="0.2">
      <c r="A280" s="19">
        <v>13</v>
      </c>
      <c r="B280" s="20" t="s">
        <v>35</v>
      </c>
      <c r="C280" s="21" t="s">
        <v>20</v>
      </c>
    </row>
    <row r="281" spans="1:3" ht="14.25" customHeight="1" x14ac:dyDescent="0.2">
      <c r="A281" s="19">
        <v>14</v>
      </c>
      <c r="B281" s="20" t="s">
        <v>36</v>
      </c>
      <c r="C281" s="24" t="s">
        <v>22</v>
      </c>
    </row>
    <row r="282" spans="1:3" ht="15" customHeight="1" thickBot="1" x14ac:dyDescent="0.25">
      <c r="A282" s="25">
        <v>15</v>
      </c>
      <c r="B282" s="26" t="s">
        <v>37</v>
      </c>
      <c r="C282" s="27" t="s">
        <v>161</v>
      </c>
    </row>
    <row r="283" spans="1:3" ht="15.75" customHeight="1" x14ac:dyDescent="0.25">
      <c r="A283" s="13"/>
      <c r="B283" s="14"/>
      <c r="C283" s="15"/>
    </row>
    <row r="284" spans="1:3" ht="27.2" customHeight="1" x14ac:dyDescent="0.25">
      <c r="A284" s="16" t="s">
        <v>162</v>
      </c>
      <c r="B284" s="17" t="s">
        <v>9</v>
      </c>
      <c r="C284" s="18" t="s">
        <v>163</v>
      </c>
    </row>
    <row r="285" spans="1:3" ht="45" x14ac:dyDescent="0.2">
      <c r="A285" s="19">
        <v>1</v>
      </c>
      <c r="B285" s="20" t="s">
        <v>11</v>
      </c>
      <c r="C285" s="21" t="s">
        <v>164</v>
      </c>
    </row>
    <row r="286" spans="1:3" ht="14.25" customHeight="1" x14ac:dyDescent="0.2">
      <c r="A286" s="19">
        <v>2</v>
      </c>
      <c r="B286" s="22" t="s">
        <v>13</v>
      </c>
      <c r="C286" s="21" t="s">
        <v>165</v>
      </c>
    </row>
    <row r="287" spans="1:3" ht="14.25" customHeight="1" x14ac:dyDescent="0.2">
      <c r="A287" s="19">
        <v>3</v>
      </c>
      <c r="B287" s="22" t="s">
        <v>15</v>
      </c>
      <c r="C287" s="23" t="s">
        <v>42</v>
      </c>
    </row>
    <row r="288" spans="1:3" ht="14.25" customHeight="1" x14ac:dyDescent="0.2">
      <c r="A288" s="19">
        <v>4</v>
      </c>
      <c r="B288" s="20" t="s">
        <v>17</v>
      </c>
      <c r="C288" s="21" t="s">
        <v>54</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119</v>
      </c>
    </row>
    <row r="293" spans="1:3" ht="14.25" customHeight="1" x14ac:dyDescent="0.2">
      <c r="A293" s="19">
        <v>9</v>
      </c>
      <c r="B293" s="20" t="s">
        <v>27</v>
      </c>
      <c r="C293" s="21" t="s">
        <v>166</v>
      </c>
    </row>
    <row r="294" spans="1:3" ht="14.25" customHeight="1" x14ac:dyDescent="0.2">
      <c r="A294" s="19">
        <v>10</v>
      </c>
      <c r="B294" s="20" t="s">
        <v>29</v>
      </c>
      <c r="C294" s="21" t="s">
        <v>167</v>
      </c>
    </row>
    <row r="295" spans="1:3" ht="14.25" customHeight="1" x14ac:dyDescent="0.2">
      <c r="A295" s="19">
        <v>11</v>
      </c>
      <c r="B295" s="20" t="s">
        <v>31</v>
      </c>
      <c r="C295" s="21" t="s">
        <v>168</v>
      </c>
    </row>
    <row r="296" spans="1:3" ht="14.25" customHeight="1" x14ac:dyDescent="0.2">
      <c r="A296" s="19">
        <v>12</v>
      </c>
      <c r="B296" s="20" t="s">
        <v>33</v>
      </c>
      <c r="C296" s="21" t="s">
        <v>92</v>
      </c>
    </row>
    <row r="297" spans="1:3" ht="14.25" customHeight="1" x14ac:dyDescent="0.2">
      <c r="A297" s="19">
        <v>13</v>
      </c>
      <c r="B297" s="20" t="s">
        <v>35</v>
      </c>
      <c r="C297" s="21" t="s">
        <v>20</v>
      </c>
    </row>
    <row r="298" spans="1:3" ht="14.25" customHeight="1" x14ac:dyDescent="0.2">
      <c r="A298" s="19">
        <v>14</v>
      </c>
      <c r="B298" s="20" t="s">
        <v>36</v>
      </c>
      <c r="C298" s="24" t="s">
        <v>22</v>
      </c>
    </row>
    <row r="299" spans="1:3" ht="15" customHeight="1" thickBot="1" x14ac:dyDescent="0.25">
      <c r="A299" s="25">
        <v>15</v>
      </c>
      <c r="B299" s="26" t="s">
        <v>37</v>
      </c>
      <c r="C299" s="27" t="s">
        <v>123</v>
      </c>
    </row>
    <row r="300" spans="1:3" ht="15.75" customHeight="1" x14ac:dyDescent="0.25">
      <c r="A300" s="13"/>
      <c r="B300" s="14"/>
      <c r="C300" s="15"/>
    </row>
    <row r="301" spans="1:3" ht="27.2" customHeight="1" x14ac:dyDescent="0.25">
      <c r="A301" s="16" t="s">
        <v>169</v>
      </c>
      <c r="B301" s="17" t="s">
        <v>9</v>
      </c>
      <c r="C301" s="18" t="s">
        <v>170</v>
      </c>
    </row>
    <row r="302" spans="1:3" ht="60" x14ac:dyDescent="0.2">
      <c r="A302" s="19">
        <v>1</v>
      </c>
      <c r="B302" s="20" t="s">
        <v>11</v>
      </c>
      <c r="C302" s="21" t="s">
        <v>171</v>
      </c>
    </row>
    <row r="303" spans="1:3" ht="14.25" customHeight="1" x14ac:dyDescent="0.2">
      <c r="A303" s="19">
        <v>2</v>
      </c>
      <c r="B303" s="22" t="s">
        <v>13</v>
      </c>
      <c r="C303" s="21" t="s">
        <v>137</v>
      </c>
    </row>
    <row r="304" spans="1:3" ht="14.25" customHeight="1" x14ac:dyDescent="0.2">
      <c r="A304" s="19">
        <v>3</v>
      </c>
      <c r="B304" s="22" t="s">
        <v>15</v>
      </c>
      <c r="C304" s="23" t="s">
        <v>42</v>
      </c>
    </row>
    <row r="305" spans="1:4" ht="14.25" customHeight="1" x14ac:dyDescent="0.2">
      <c r="A305" s="19">
        <v>4</v>
      </c>
      <c r="B305" s="20" t="s">
        <v>17</v>
      </c>
      <c r="C305" s="21" t="s">
        <v>63</v>
      </c>
    </row>
    <row r="306" spans="1:4" ht="14.25" customHeight="1" x14ac:dyDescent="0.2">
      <c r="A306" s="19">
        <v>5</v>
      </c>
      <c r="B306" s="20" t="s">
        <v>19</v>
      </c>
      <c r="C306" s="21" t="s">
        <v>20</v>
      </c>
    </row>
    <row r="307" spans="1:4" ht="14.25" customHeight="1" x14ac:dyDescent="0.2">
      <c r="A307" s="19">
        <v>6</v>
      </c>
      <c r="B307" s="20" t="s">
        <v>21</v>
      </c>
      <c r="C307" s="24" t="s">
        <v>22</v>
      </c>
    </row>
    <row r="308" spans="1:4" ht="14.25" customHeight="1" x14ac:dyDescent="0.2">
      <c r="A308" s="19">
        <v>7</v>
      </c>
      <c r="B308" s="20" t="s">
        <v>23</v>
      </c>
      <c r="C308" s="21" t="s">
        <v>64</v>
      </c>
    </row>
    <row r="309" spans="1:4" ht="14.25" customHeight="1" x14ac:dyDescent="0.2">
      <c r="A309" s="19">
        <v>8</v>
      </c>
      <c r="B309" s="20" t="s">
        <v>25</v>
      </c>
      <c r="C309" s="21" t="s">
        <v>172</v>
      </c>
    </row>
    <row r="310" spans="1:4" ht="14.25" customHeight="1" x14ac:dyDescent="0.2">
      <c r="A310" s="19">
        <v>9</v>
      </c>
      <c r="B310" s="20" t="s">
        <v>27</v>
      </c>
      <c r="C310" s="21" t="s">
        <v>28</v>
      </c>
    </row>
    <row r="311" spans="1:4" ht="14.25" customHeight="1" x14ac:dyDescent="0.2">
      <c r="A311" s="19">
        <v>10</v>
      </c>
      <c r="B311" s="20" t="s">
        <v>29</v>
      </c>
      <c r="C311" s="21" t="s">
        <v>56</v>
      </c>
    </row>
    <row r="312" spans="1:4" ht="14.25" customHeight="1" x14ac:dyDescent="0.2">
      <c r="A312" s="19">
        <v>11</v>
      </c>
      <c r="B312" s="20" t="s">
        <v>31</v>
      </c>
      <c r="C312" s="21" t="s">
        <v>132</v>
      </c>
    </row>
    <row r="313" spans="1:4" ht="14.25" customHeight="1" x14ac:dyDescent="0.2">
      <c r="A313" s="19">
        <v>12</v>
      </c>
      <c r="B313" s="20" t="s">
        <v>33</v>
      </c>
      <c r="C313" s="21" t="s">
        <v>67</v>
      </c>
    </row>
    <row r="314" spans="1:4" ht="14.25" customHeight="1" x14ac:dyDescent="0.2">
      <c r="A314" s="19">
        <v>13</v>
      </c>
      <c r="B314" s="20" t="s">
        <v>35</v>
      </c>
      <c r="C314" s="21" t="s">
        <v>20</v>
      </c>
    </row>
    <row r="315" spans="1:4" ht="14.25" customHeight="1" x14ac:dyDescent="0.2">
      <c r="A315" s="19">
        <v>14</v>
      </c>
      <c r="B315" s="20" t="s">
        <v>36</v>
      </c>
      <c r="C315" s="24" t="s">
        <v>22</v>
      </c>
    </row>
    <row r="316" spans="1:4" ht="15" customHeight="1" thickBot="1" x14ac:dyDescent="0.25">
      <c r="A316" s="25">
        <v>15</v>
      </c>
      <c r="B316" s="26" t="s">
        <v>37</v>
      </c>
      <c r="C316" s="27" t="s">
        <v>114</v>
      </c>
    </row>
    <row r="317" spans="1:4" ht="15.75" x14ac:dyDescent="0.25">
      <c r="A317" s="28" t="s">
        <v>173</v>
      </c>
      <c r="B317" s="28"/>
      <c r="C317" s="28" t="s">
        <v>174</v>
      </c>
      <c r="D31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election activeCell="A4" sqref="A4:C4"/>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511</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512</v>
      </c>
    </row>
    <row r="9" spans="1:3" ht="15.75" customHeight="1" x14ac:dyDescent="0.2">
      <c r="A9" s="299"/>
      <c r="B9" s="300"/>
      <c r="C9" s="301"/>
    </row>
    <row r="10" spans="1:3" ht="15.75" customHeight="1" thickBot="1" x14ac:dyDescent="0.25">
      <c r="A10" s="302" t="s">
        <v>102</v>
      </c>
      <c r="B10" s="303" t="s">
        <v>513</v>
      </c>
      <c r="C10" s="298"/>
    </row>
    <row r="11" spans="1:3" s="223" customFormat="1" ht="75" customHeight="1" x14ac:dyDescent="0.2">
      <c r="A11" s="304" t="s">
        <v>8</v>
      </c>
      <c r="B11" s="305" t="s">
        <v>514</v>
      </c>
      <c r="C11" s="306" t="s">
        <v>515</v>
      </c>
    </row>
    <row r="12" spans="1:3" s="223" customFormat="1" ht="75" customHeight="1" x14ac:dyDescent="0.2">
      <c r="A12" s="307" t="s">
        <v>38</v>
      </c>
      <c r="B12" s="305" t="s">
        <v>516</v>
      </c>
      <c r="C12" s="308" t="s">
        <v>517</v>
      </c>
    </row>
    <row r="13" spans="1:3" s="223" customFormat="1" ht="30" x14ac:dyDescent="0.2">
      <c r="A13" s="309" t="s">
        <v>50</v>
      </c>
      <c r="B13" s="310" t="s">
        <v>518</v>
      </c>
      <c r="C13" s="311">
        <v>6.5000000000000002E-2</v>
      </c>
    </row>
    <row r="14" spans="1:3" ht="13.5" customHeight="1" thickBot="1" x14ac:dyDescent="0.25">
      <c r="A14" s="312"/>
      <c r="B14" s="313"/>
      <c r="C14" s="314"/>
    </row>
    <row r="15" spans="1:3" s="223" customFormat="1" ht="16.5" customHeight="1" thickBot="1" x14ac:dyDescent="0.25">
      <c r="A15" s="315" t="s">
        <v>519</v>
      </c>
      <c r="B15" s="316" t="s">
        <v>520</v>
      </c>
      <c r="C15" s="317"/>
    </row>
    <row r="16" spans="1:3" s="223" customFormat="1" x14ac:dyDescent="0.2">
      <c r="A16" s="318"/>
      <c r="B16" s="319" t="s">
        <v>521</v>
      </c>
      <c r="C16" s="320"/>
    </row>
    <row r="17" spans="1:3" s="223" customFormat="1" x14ac:dyDescent="0.2">
      <c r="A17" s="321">
        <v>1</v>
      </c>
      <c r="B17" s="305" t="s">
        <v>522</v>
      </c>
      <c r="C17" s="322" t="s">
        <v>49</v>
      </c>
    </row>
    <row r="18" spans="1:3" s="223" customFormat="1" x14ac:dyDescent="0.2">
      <c r="A18" s="321">
        <v>2</v>
      </c>
      <c r="B18" s="323" t="s">
        <v>523</v>
      </c>
      <c r="C18" s="322" t="s">
        <v>41</v>
      </c>
    </row>
    <row r="19" spans="1:3" s="223" customFormat="1" x14ac:dyDescent="0.2">
      <c r="A19" s="321">
        <v>3</v>
      </c>
      <c r="B19" s="323" t="s">
        <v>524</v>
      </c>
      <c r="C19" s="322" t="s">
        <v>525</v>
      </c>
    </row>
    <row r="20" spans="1:3" s="223" customFormat="1" ht="75" customHeight="1" x14ac:dyDescent="0.2">
      <c r="A20" s="321">
        <v>4</v>
      </c>
      <c r="B20" s="323" t="s">
        <v>526</v>
      </c>
      <c r="C20" s="322" t="s">
        <v>515</v>
      </c>
    </row>
    <row r="21" spans="1:3" s="223" customFormat="1" ht="75" customHeight="1" x14ac:dyDescent="0.2">
      <c r="A21" s="321">
        <v>5</v>
      </c>
      <c r="B21" s="323" t="s">
        <v>527</v>
      </c>
      <c r="C21" s="322" t="s">
        <v>517</v>
      </c>
    </row>
    <row r="22" spans="1:3" s="223" customFormat="1" ht="27" customHeight="1" x14ac:dyDescent="0.2">
      <c r="A22" s="324">
        <v>6</v>
      </c>
      <c r="B22" s="323" t="s">
        <v>528</v>
      </c>
      <c r="C22" s="325">
        <v>7.0000000000000007E-2</v>
      </c>
    </row>
    <row r="23" spans="1:3" s="326" customFormat="1" x14ac:dyDescent="0.2">
      <c r="A23" s="327"/>
      <c r="B23" s="328"/>
      <c r="C23" s="329"/>
    </row>
    <row r="24" spans="1:3" s="223" customFormat="1" x14ac:dyDescent="0.2">
      <c r="A24" s="318"/>
      <c r="B24" s="319" t="s">
        <v>521</v>
      </c>
      <c r="C24" s="320"/>
    </row>
    <row r="25" spans="1:3" s="223" customFormat="1" x14ac:dyDescent="0.2">
      <c r="A25" s="321">
        <v>1</v>
      </c>
      <c r="B25" s="305" t="s">
        <v>522</v>
      </c>
      <c r="C25" s="322" t="s">
        <v>529</v>
      </c>
    </row>
    <row r="26" spans="1:3" s="223" customFormat="1" x14ac:dyDescent="0.2">
      <c r="A26" s="321">
        <v>2</v>
      </c>
      <c r="B26" s="323" t="s">
        <v>523</v>
      </c>
      <c r="C26" s="322" t="s">
        <v>530</v>
      </c>
    </row>
    <row r="27" spans="1:3" s="223" customFormat="1" x14ac:dyDescent="0.2">
      <c r="A27" s="321">
        <v>3</v>
      </c>
      <c r="B27" s="323" t="s">
        <v>524</v>
      </c>
      <c r="C27" s="322" t="s">
        <v>531</v>
      </c>
    </row>
    <row r="28" spans="1:3" s="223" customFormat="1" ht="75" customHeight="1" x14ac:dyDescent="0.2">
      <c r="A28" s="321">
        <v>4</v>
      </c>
      <c r="B28" s="323" t="s">
        <v>526</v>
      </c>
      <c r="C28" s="322" t="s">
        <v>515</v>
      </c>
    </row>
    <row r="29" spans="1:3" s="223" customFormat="1" ht="75" customHeight="1" x14ac:dyDescent="0.2">
      <c r="A29" s="321">
        <v>5</v>
      </c>
      <c r="B29" s="323" t="s">
        <v>527</v>
      </c>
      <c r="C29" s="322" t="s">
        <v>517</v>
      </c>
    </row>
    <row r="30" spans="1:3" s="223" customFormat="1" ht="27" customHeight="1" x14ac:dyDescent="0.2">
      <c r="A30" s="324">
        <v>6</v>
      </c>
      <c r="B30" s="323" t="s">
        <v>528</v>
      </c>
      <c r="C30" s="325">
        <v>5.5999999999999994E-2</v>
      </c>
    </row>
    <row r="31" spans="1:3" s="326" customFormat="1" x14ac:dyDescent="0.2">
      <c r="A31" s="327"/>
      <c r="B31" s="328"/>
      <c r="C31" s="329"/>
    </row>
    <row r="32" spans="1:3" s="223" customFormat="1" x14ac:dyDescent="0.2">
      <c r="A32" s="318"/>
      <c r="B32" s="319" t="s">
        <v>521</v>
      </c>
      <c r="C32" s="320"/>
    </row>
    <row r="33" spans="1:3" s="223" customFormat="1" x14ac:dyDescent="0.2">
      <c r="A33" s="321">
        <v>1</v>
      </c>
      <c r="B33" s="305" t="s">
        <v>522</v>
      </c>
      <c r="C33" s="322" t="s">
        <v>532</v>
      </c>
    </row>
    <row r="34" spans="1:3" s="223" customFormat="1" x14ac:dyDescent="0.2">
      <c r="A34" s="321">
        <v>2</v>
      </c>
      <c r="B34" s="323" t="s">
        <v>523</v>
      </c>
      <c r="C34" s="322" t="s">
        <v>530</v>
      </c>
    </row>
    <row r="35" spans="1:3" s="223" customFormat="1" x14ac:dyDescent="0.2">
      <c r="A35" s="321">
        <v>3</v>
      </c>
      <c r="B35" s="323" t="s">
        <v>524</v>
      </c>
      <c r="C35" s="322" t="s">
        <v>531</v>
      </c>
    </row>
    <row r="36" spans="1:3" s="223" customFormat="1" ht="75" customHeight="1" x14ac:dyDescent="0.2">
      <c r="A36" s="321">
        <v>4</v>
      </c>
      <c r="B36" s="323" t="s">
        <v>526</v>
      </c>
      <c r="C36" s="322" t="s">
        <v>515</v>
      </c>
    </row>
    <row r="37" spans="1:3" s="223" customFormat="1" ht="75" customHeight="1" x14ac:dyDescent="0.2">
      <c r="A37" s="321">
        <v>5</v>
      </c>
      <c r="B37" s="323" t="s">
        <v>527</v>
      </c>
      <c r="C37" s="322" t="s">
        <v>517</v>
      </c>
    </row>
    <row r="38" spans="1:3" s="223" customFormat="1" ht="27" customHeight="1" x14ac:dyDescent="0.2">
      <c r="A38" s="324">
        <v>6</v>
      </c>
      <c r="B38" s="323" t="s">
        <v>528</v>
      </c>
      <c r="C38" s="325">
        <v>6.0999999999999999E-2</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REPORTING&amp;R&amp;10YALE-NEW HAVEN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B4" sqref="B4"/>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261</v>
      </c>
      <c r="D5" s="331"/>
      <c r="E5" s="332"/>
      <c r="F5" s="332"/>
      <c r="G5" s="332"/>
    </row>
    <row r="6" spans="1:7" ht="15.75" customHeight="1" x14ac:dyDescent="0.25">
      <c r="A6" s="330"/>
      <c r="B6" s="330"/>
      <c r="C6" s="2" t="s">
        <v>2</v>
      </c>
      <c r="D6" s="331"/>
      <c r="E6" s="332"/>
      <c r="F6" s="332"/>
      <c r="G6" s="332"/>
    </row>
    <row r="7" spans="1:7" ht="15.75" customHeight="1" x14ac:dyDescent="0.25">
      <c r="A7" s="447" t="s">
        <v>533</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534</v>
      </c>
      <c r="C9" s="335" t="s">
        <v>535</v>
      </c>
      <c r="D9" s="335" t="s">
        <v>536</v>
      </c>
      <c r="E9" s="336" t="s">
        <v>537</v>
      </c>
      <c r="F9" s="337"/>
      <c r="G9" s="337"/>
    </row>
    <row r="10" spans="1:7" ht="15.75" customHeight="1" x14ac:dyDescent="0.25">
      <c r="A10" s="338"/>
      <c r="B10" s="339"/>
      <c r="C10" s="340"/>
      <c r="D10" s="340"/>
      <c r="E10" s="8"/>
      <c r="F10" s="337"/>
      <c r="G10" s="337"/>
    </row>
    <row r="11" spans="1:7" ht="15.75" customHeight="1" x14ac:dyDescent="0.25">
      <c r="A11" s="341" t="s">
        <v>538</v>
      </c>
      <c r="B11" s="342" t="s">
        <v>539</v>
      </c>
      <c r="C11" s="343">
        <v>2593138</v>
      </c>
      <c r="D11" s="343">
        <v>120414</v>
      </c>
      <c r="E11" s="344">
        <f>C11+D11</f>
        <v>2713552</v>
      </c>
      <c r="F11" s="345"/>
      <c r="G11" s="346"/>
    </row>
    <row r="12" spans="1:7" ht="15.75" customHeight="1" x14ac:dyDescent="0.25">
      <c r="A12" s="494"/>
      <c r="B12" s="495"/>
      <c r="C12" s="495"/>
      <c r="D12" s="495"/>
      <c r="E12" s="496"/>
      <c r="F12" s="345"/>
      <c r="G12" s="346"/>
    </row>
    <row r="13" spans="1:7" ht="15.75" customHeight="1" x14ac:dyDescent="0.25">
      <c r="A13" s="341" t="s">
        <v>540</v>
      </c>
      <c r="B13" s="342" t="s">
        <v>541</v>
      </c>
      <c r="C13" s="343">
        <v>1876356</v>
      </c>
      <c r="D13" s="343">
        <v>671343</v>
      </c>
      <c r="E13" s="344">
        <f>C13+D13</f>
        <v>2547699</v>
      </c>
      <c r="F13" s="345"/>
      <c r="G13" s="346"/>
    </row>
    <row r="14" spans="1:7" ht="15.75" customHeight="1" x14ac:dyDescent="0.25">
      <c r="A14" s="494"/>
      <c r="B14" s="495"/>
      <c r="C14" s="495"/>
      <c r="D14" s="495"/>
      <c r="E14" s="496"/>
      <c r="F14" s="345"/>
      <c r="G14" s="346"/>
    </row>
    <row r="15" spans="1:7" ht="15.75" customHeight="1" x14ac:dyDescent="0.25">
      <c r="A15" s="341" t="s">
        <v>542</v>
      </c>
      <c r="B15" s="342" t="s">
        <v>543</v>
      </c>
      <c r="C15" s="343">
        <v>1191678</v>
      </c>
      <c r="D15" s="343">
        <v>452318</v>
      </c>
      <c r="E15" s="344">
        <f>C15+D15</f>
        <v>1643996</v>
      </c>
      <c r="F15" s="345"/>
      <c r="G15" s="346"/>
    </row>
    <row r="16" spans="1:7" ht="15.75" customHeight="1" x14ac:dyDescent="0.25">
      <c r="A16" s="494"/>
      <c r="B16" s="495"/>
      <c r="C16" s="495"/>
      <c r="D16" s="495"/>
      <c r="E16" s="496"/>
      <c r="F16" s="345"/>
      <c r="G16" s="346"/>
    </row>
    <row r="17" spans="1:7" ht="15.75" customHeight="1" x14ac:dyDescent="0.25">
      <c r="A17" s="341" t="s">
        <v>544</v>
      </c>
      <c r="B17" s="342" t="s">
        <v>545</v>
      </c>
      <c r="C17" s="343">
        <v>957784</v>
      </c>
      <c r="D17" s="343">
        <v>387730</v>
      </c>
      <c r="E17" s="344">
        <f>C17+D17</f>
        <v>1345514</v>
      </c>
      <c r="F17" s="345"/>
      <c r="G17" s="346"/>
    </row>
    <row r="18" spans="1:7" ht="15.75" customHeight="1" x14ac:dyDescent="0.25">
      <c r="A18" s="494"/>
      <c r="B18" s="495"/>
      <c r="C18" s="495"/>
      <c r="D18" s="495"/>
      <c r="E18" s="496"/>
      <c r="F18" s="345"/>
      <c r="G18" s="346"/>
    </row>
    <row r="19" spans="1:7" ht="15.75" customHeight="1" x14ac:dyDescent="0.25">
      <c r="A19" s="341" t="s">
        <v>546</v>
      </c>
      <c r="B19" s="342" t="s">
        <v>547</v>
      </c>
      <c r="C19" s="343">
        <v>689598</v>
      </c>
      <c r="D19" s="343">
        <v>264748</v>
      </c>
      <c r="E19" s="344">
        <f>C19+D19</f>
        <v>954346</v>
      </c>
      <c r="F19" s="345"/>
      <c r="G19" s="346"/>
    </row>
    <row r="20" spans="1:7" ht="15.75" customHeight="1" x14ac:dyDescent="0.25">
      <c r="A20" s="494"/>
      <c r="B20" s="495"/>
      <c r="C20" s="495"/>
      <c r="D20" s="495"/>
      <c r="E20" s="496"/>
      <c r="F20" s="345"/>
      <c r="G20" s="346"/>
    </row>
    <row r="21" spans="1:7" ht="15.75" customHeight="1" x14ac:dyDescent="0.25">
      <c r="A21" s="341" t="s">
        <v>548</v>
      </c>
      <c r="B21" s="342" t="s">
        <v>549</v>
      </c>
      <c r="C21" s="343">
        <v>672802</v>
      </c>
      <c r="D21" s="343">
        <v>251529</v>
      </c>
      <c r="E21" s="344">
        <f>C21+D21</f>
        <v>924331</v>
      </c>
      <c r="F21" s="345"/>
      <c r="G21" s="346"/>
    </row>
    <row r="22" spans="1:7" ht="15.75" customHeight="1" x14ac:dyDescent="0.25">
      <c r="A22" s="494"/>
      <c r="B22" s="495"/>
      <c r="C22" s="495"/>
      <c r="D22" s="495"/>
      <c r="E22" s="496"/>
      <c r="F22" s="345"/>
      <c r="G22" s="346"/>
    </row>
    <row r="23" spans="1:7" ht="15.75" customHeight="1" x14ac:dyDescent="0.25">
      <c r="A23" s="341" t="s">
        <v>550</v>
      </c>
      <c r="B23" s="342" t="s">
        <v>551</v>
      </c>
      <c r="C23" s="343">
        <v>662434</v>
      </c>
      <c r="D23" s="343">
        <v>239698</v>
      </c>
      <c r="E23" s="344">
        <f>C23+D23</f>
        <v>902132</v>
      </c>
      <c r="F23" s="345"/>
      <c r="G23" s="346"/>
    </row>
    <row r="24" spans="1:7" ht="15.75" customHeight="1" x14ac:dyDescent="0.25">
      <c r="A24" s="494"/>
      <c r="B24" s="495"/>
      <c r="C24" s="495"/>
      <c r="D24" s="495"/>
      <c r="E24" s="496"/>
      <c r="F24" s="345"/>
      <c r="G24" s="346"/>
    </row>
    <row r="25" spans="1:7" ht="15.75" customHeight="1" x14ac:dyDescent="0.25">
      <c r="A25" s="341" t="s">
        <v>552</v>
      </c>
      <c r="B25" s="342" t="s">
        <v>553</v>
      </c>
      <c r="C25" s="343">
        <v>566125</v>
      </c>
      <c r="D25" s="343">
        <v>214247</v>
      </c>
      <c r="E25" s="344">
        <f>C25+D25</f>
        <v>780372</v>
      </c>
      <c r="F25" s="345"/>
      <c r="G25" s="346"/>
    </row>
    <row r="26" spans="1:7" ht="15.75" customHeight="1" x14ac:dyDescent="0.25">
      <c r="A26" s="494"/>
      <c r="B26" s="495"/>
      <c r="C26" s="495"/>
      <c r="D26" s="495"/>
      <c r="E26" s="496"/>
      <c r="F26" s="345"/>
      <c r="G26" s="346"/>
    </row>
    <row r="27" spans="1:7" ht="15.75" customHeight="1" x14ac:dyDescent="0.25">
      <c r="A27" s="341" t="s">
        <v>554</v>
      </c>
      <c r="B27" s="342" t="s">
        <v>555</v>
      </c>
      <c r="C27" s="343">
        <v>514304</v>
      </c>
      <c r="D27" s="343">
        <v>212455</v>
      </c>
      <c r="E27" s="344">
        <f>C27+D27</f>
        <v>726759</v>
      </c>
      <c r="F27" s="345"/>
      <c r="G27" s="346"/>
    </row>
    <row r="28" spans="1:7" ht="15.75" customHeight="1" x14ac:dyDescent="0.25">
      <c r="A28" s="494"/>
      <c r="B28" s="495"/>
      <c r="C28" s="495"/>
      <c r="D28" s="495"/>
      <c r="E28" s="496"/>
      <c r="F28" s="345"/>
      <c r="G28" s="346"/>
    </row>
    <row r="29" spans="1:7" ht="15.75" customHeight="1" x14ac:dyDescent="0.25">
      <c r="A29" s="341" t="s">
        <v>556</v>
      </c>
      <c r="B29" s="342" t="s">
        <v>557</v>
      </c>
      <c r="C29" s="343">
        <v>619542</v>
      </c>
      <c r="D29" s="343">
        <v>105035</v>
      </c>
      <c r="E29" s="344">
        <f>C29+D29</f>
        <v>724577</v>
      </c>
      <c r="F29" s="345"/>
      <c r="G29" s="346"/>
    </row>
    <row r="30" spans="1:7" ht="15.75" customHeight="1" thickBot="1" x14ac:dyDescent="0.3">
      <c r="A30" s="494"/>
      <c r="B30" s="495"/>
      <c r="C30" s="495"/>
      <c r="D30" s="495"/>
      <c r="E30" s="496"/>
      <c r="F30" s="345"/>
      <c r="G30" s="346"/>
    </row>
    <row r="31" spans="1:7" ht="18.75" customHeight="1" thickBot="1" x14ac:dyDescent="0.3">
      <c r="A31" s="347"/>
      <c r="B31" s="348" t="s">
        <v>238</v>
      </c>
      <c r="C31" s="349">
        <f>SUM(C11+C13+C15+C17+C19+C21+C23+C25+C27+C29)</f>
        <v>10343761</v>
      </c>
      <c r="D31" s="349">
        <f>SUM(D11+D13+D15+D17+D19+D21+D23+D25+D27+D29)</f>
        <v>2919517</v>
      </c>
      <c r="E31" s="350">
        <f>C31+D31</f>
        <v>13263278</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REPORTING&amp;R&amp;10YALE-NEW HAVEN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8"/>
  <sheetViews>
    <sheetView workbookViewId="0">
      <selection activeCell="A5" sqref="A5:E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261</v>
      </c>
      <c r="B3" s="498"/>
      <c r="C3" s="498"/>
      <c r="D3" s="498"/>
      <c r="E3" s="498"/>
    </row>
    <row r="4" spans="1:5" ht="15" customHeight="1" x14ac:dyDescent="0.2">
      <c r="A4" s="498" t="s">
        <v>2</v>
      </c>
      <c r="B4" s="498"/>
      <c r="C4" s="498"/>
      <c r="D4" s="498"/>
      <c r="E4" s="498"/>
    </row>
    <row r="5" spans="1:5" ht="15" customHeight="1" x14ac:dyDescent="0.2">
      <c r="A5" s="499" t="s">
        <v>558</v>
      </c>
      <c r="B5" s="499"/>
      <c r="C5" s="499"/>
      <c r="D5" s="499"/>
      <c r="E5" s="499"/>
    </row>
    <row r="6" spans="1:5" ht="15" customHeight="1" x14ac:dyDescent="0.2">
      <c r="A6" s="499" t="s">
        <v>559</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560</v>
      </c>
      <c r="D9" s="360" t="s">
        <v>561</v>
      </c>
      <c r="E9" s="361" t="s">
        <v>537</v>
      </c>
    </row>
    <row r="10" spans="1:5" s="356" customFormat="1" x14ac:dyDescent="0.2">
      <c r="A10" s="362"/>
      <c r="B10" s="363"/>
      <c r="C10" s="364"/>
      <c r="D10" s="364"/>
      <c r="E10" s="365"/>
    </row>
    <row r="11" spans="1:5" s="356" customFormat="1" x14ac:dyDescent="0.2">
      <c r="A11" s="366" t="s">
        <v>562</v>
      </c>
      <c r="B11" s="367" t="s">
        <v>10</v>
      </c>
      <c r="C11" s="368"/>
      <c r="D11" s="368"/>
      <c r="E11" s="369"/>
    </row>
    <row r="12" spans="1:5" ht="14.25" customHeight="1" x14ac:dyDescent="0.2">
      <c r="A12" s="370">
        <v>1</v>
      </c>
      <c r="B12" s="371" t="s">
        <v>563</v>
      </c>
      <c r="C12" s="372">
        <v>0</v>
      </c>
      <c r="D12" s="372">
        <v>0</v>
      </c>
      <c r="E12" s="372">
        <f>D12+ C12</f>
        <v>0</v>
      </c>
    </row>
    <row r="13" spans="1:5" ht="14.25" customHeight="1" x14ac:dyDescent="0.2">
      <c r="A13" s="370">
        <v>2</v>
      </c>
      <c r="B13" s="371" t="s">
        <v>564</v>
      </c>
      <c r="C13" s="372">
        <v>0</v>
      </c>
      <c r="D13" s="372">
        <v>0</v>
      </c>
      <c r="E13" s="372">
        <f>D13+ C13</f>
        <v>0</v>
      </c>
    </row>
    <row r="14" spans="1:5" x14ac:dyDescent="0.2">
      <c r="A14" s="362"/>
      <c r="B14" s="363"/>
      <c r="C14" s="364"/>
      <c r="D14" s="364"/>
      <c r="E14" s="373"/>
    </row>
    <row r="15" spans="1:5" s="356" customFormat="1" x14ac:dyDescent="0.2">
      <c r="A15" s="366" t="s">
        <v>565</v>
      </c>
      <c r="B15" s="367" t="s">
        <v>39</v>
      </c>
      <c r="C15" s="368"/>
      <c r="D15" s="368"/>
      <c r="E15" s="369"/>
    </row>
    <row r="16" spans="1:5" ht="14.25" customHeight="1" x14ac:dyDescent="0.2">
      <c r="A16" s="370">
        <v>1</v>
      </c>
      <c r="B16" s="371" t="s">
        <v>563</v>
      </c>
      <c r="C16" s="372">
        <v>0</v>
      </c>
      <c r="D16" s="372">
        <v>0</v>
      </c>
      <c r="E16" s="372">
        <f>D16+ C16</f>
        <v>0</v>
      </c>
    </row>
    <row r="17" spans="1:5" ht="14.25" customHeight="1" x14ac:dyDescent="0.2">
      <c r="A17" s="370">
        <v>2</v>
      </c>
      <c r="B17" s="371" t="s">
        <v>564</v>
      </c>
      <c r="C17" s="372">
        <v>0</v>
      </c>
      <c r="D17" s="372">
        <v>0</v>
      </c>
      <c r="E17" s="372">
        <f>D17+ C17</f>
        <v>0</v>
      </c>
    </row>
    <row r="18" spans="1:5" x14ac:dyDescent="0.2">
      <c r="A18" s="362"/>
      <c r="B18" s="363"/>
      <c r="C18" s="364"/>
      <c r="D18" s="364"/>
      <c r="E18" s="373"/>
    </row>
    <row r="19" spans="1:5" s="356" customFormat="1" x14ac:dyDescent="0.2">
      <c r="A19" s="366" t="s">
        <v>566</v>
      </c>
      <c r="B19" s="367" t="s">
        <v>51</v>
      </c>
      <c r="C19" s="368"/>
      <c r="D19" s="368"/>
      <c r="E19" s="369"/>
    </row>
    <row r="20" spans="1:5" ht="14.25" customHeight="1" x14ac:dyDescent="0.2">
      <c r="A20" s="370">
        <v>1</v>
      </c>
      <c r="B20" s="371" t="s">
        <v>563</v>
      </c>
      <c r="C20" s="372">
        <v>0</v>
      </c>
      <c r="D20" s="372">
        <v>0</v>
      </c>
      <c r="E20" s="372">
        <f>D20+ C20</f>
        <v>0</v>
      </c>
    </row>
    <row r="21" spans="1:5" ht="14.25" customHeight="1" x14ac:dyDescent="0.2">
      <c r="A21" s="370">
        <v>2</v>
      </c>
      <c r="B21" s="371" t="s">
        <v>564</v>
      </c>
      <c r="C21" s="372">
        <v>0</v>
      </c>
      <c r="D21" s="372">
        <v>0</v>
      </c>
      <c r="E21" s="372">
        <f>D21+ C21</f>
        <v>0</v>
      </c>
    </row>
    <row r="22" spans="1:5" x14ac:dyDescent="0.2">
      <c r="A22" s="362"/>
      <c r="B22" s="363"/>
      <c r="C22" s="364"/>
      <c r="D22" s="364"/>
      <c r="E22" s="373"/>
    </row>
    <row r="23" spans="1:5" s="356" customFormat="1" x14ac:dyDescent="0.2">
      <c r="A23" s="366" t="s">
        <v>567</v>
      </c>
      <c r="B23" s="367" t="s">
        <v>60</v>
      </c>
      <c r="C23" s="368"/>
      <c r="D23" s="368"/>
      <c r="E23" s="369"/>
    </row>
    <row r="24" spans="1:5" ht="14.25" customHeight="1" x14ac:dyDescent="0.2">
      <c r="A24" s="370">
        <v>1</v>
      </c>
      <c r="B24" s="371" t="s">
        <v>563</v>
      </c>
      <c r="C24" s="372">
        <v>0</v>
      </c>
      <c r="D24" s="372">
        <v>0</v>
      </c>
      <c r="E24" s="372">
        <f>D24+ C24</f>
        <v>0</v>
      </c>
    </row>
    <row r="25" spans="1:5" ht="14.25" customHeight="1" x14ac:dyDescent="0.2">
      <c r="A25" s="370">
        <v>2</v>
      </c>
      <c r="B25" s="371" t="s">
        <v>564</v>
      </c>
      <c r="C25" s="372">
        <v>0</v>
      </c>
      <c r="D25" s="372">
        <v>0</v>
      </c>
      <c r="E25" s="372">
        <f>D25+ C25</f>
        <v>0</v>
      </c>
    </row>
    <row r="26" spans="1:5" x14ac:dyDescent="0.2">
      <c r="A26" s="362"/>
      <c r="B26" s="363"/>
      <c r="C26" s="364"/>
      <c r="D26" s="364"/>
      <c r="E26" s="373"/>
    </row>
    <row r="27" spans="1:5" s="356" customFormat="1" x14ac:dyDescent="0.2">
      <c r="A27" s="366" t="s">
        <v>568</v>
      </c>
      <c r="B27" s="367" t="s">
        <v>70</v>
      </c>
      <c r="C27" s="368"/>
      <c r="D27" s="368"/>
      <c r="E27" s="369"/>
    </row>
    <row r="28" spans="1:5" ht="14.25" customHeight="1" x14ac:dyDescent="0.2">
      <c r="A28" s="370">
        <v>1</v>
      </c>
      <c r="B28" s="371" t="s">
        <v>563</v>
      </c>
      <c r="C28" s="372">
        <v>0</v>
      </c>
      <c r="D28" s="372">
        <v>0</v>
      </c>
      <c r="E28" s="372">
        <f>D28+ C28</f>
        <v>0</v>
      </c>
    </row>
    <row r="29" spans="1:5" ht="14.25" customHeight="1" x14ac:dyDescent="0.2">
      <c r="A29" s="370">
        <v>2</v>
      </c>
      <c r="B29" s="371" t="s">
        <v>564</v>
      </c>
      <c r="C29" s="372">
        <v>0</v>
      </c>
      <c r="D29" s="372">
        <v>0</v>
      </c>
      <c r="E29" s="372">
        <f>D29+ C29</f>
        <v>0</v>
      </c>
    </row>
    <row r="30" spans="1:5" x14ac:dyDescent="0.2">
      <c r="A30" s="362"/>
      <c r="B30" s="363"/>
      <c r="C30" s="364"/>
      <c r="D30" s="364"/>
      <c r="E30" s="373"/>
    </row>
    <row r="31" spans="1:5" s="356" customFormat="1" x14ac:dyDescent="0.2">
      <c r="A31" s="366" t="s">
        <v>569</v>
      </c>
      <c r="B31" s="367" t="s">
        <v>75</v>
      </c>
      <c r="C31" s="368"/>
      <c r="D31" s="368"/>
      <c r="E31" s="369"/>
    </row>
    <row r="32" spans="1:5" ht="14.25" customHeight="1" x14ac:dyDescent="0.2">
      <c r="A32" s="370">
        <v>1</v>
      </c>
      <c r="B32" s="371" t="s">
        <v>563</v>
      </c>
      <c r="C32" s="372">
        <v>0</v>
      </c>
      <c r="D32" s="372">
        <v>0</v>
      </c>
      <c r="E32" s="372">
        <f>D32+ C32</f>
        <v>0</v>
      </c>
    </row>
    <row r="33" spans="1:5" ht="14.25" customHeight="1" x14ac:dyDescent="0.2">
      <c r="A33" s="370">
        <v>2</v>
      </c>
      <c r="B33" s="371" t="s">
        <v>564</v>
      </c>
      <c r="C33" s="372">
        <v>0</v>
      </c>
      <c r="D33" s="372">
        <v>0</v>
      </c>
      <c r="E33" s="372">
        <f>D33+ C33</f>
        <v>0</v>
      </c>
    </row>
    <row r="34" spans="1:5" x14ac:dyDescent="0.2">
      <c r="A34" s="362"/>
      <c r="B34" s="363"/>
      <c r="C34" s="364"/>
      <c r="D34" s="364"/>
      <c r="E34" s="373"/>
    </row>
    <row r="35" spans="1:5" s="356" customFormat="1" x14ac:dyDescent="0.2">
      <c r="A35" s="366" t="s">
        <v>570</v>
      </c>
      <c r="B35" s="367" t="s">
        <v>87</v>
      </c>
      <c r="C35" s="368"/>
      <c r="D35" s="368"/>
      <c r="E35" s="369"/>
    </row>
    <row r="36" spans="1:5" ht="14.25" customHeight="1" x14ac:dyDescent="0.2">
      <c r="A36" s="370">
        <v>1</v>
      </c>
      <c r="B36" s="371" t="s">
        <v>563</v>
      </c>
      <c r="C36" s="372">
        <v>0</v>
      </c>
      <c r="D36" s="372">
        <v>0</v>
      </c>
      <c r="E36" s="372">
        <f>D36+ C36</f>
        <v>0</v>
      </c>
    </row>
    <row r="37" spans="1:5" ht="14.25" customHeight="1" x14ac:dyDescent="0.2">
      <c r="A37" s="370">
        <v>2</v>
      </c>
      <c r="B37" s="371" t="s">
        <v>564</v>
      </c>
      <c r="C37" s="372">
        <v>0</v>
      </c>
      <c r="D37" s="372">
        <v>0</v>
      </c>
      <c r="E37" s="372">
        <f>D37+ C37</f>
        <v>0</v>
      </c>
    </row>
    <row r="38" spans="1:5" x14ac:dyDescent="0.2">
      <c r="A38" s="362"/>
      <c r="B38" s="363"/>
      <c r="C38" s="364"/>
      <c r="D38" s="364"/>
      <c r="E38" s="373"/>
    </row>
    <row r="39" spans="1:5" s="356" customFormat="1" x14ac:dyDescent="0.2">
      <c r="A39" s="366" t="s">
        <v>571</v>
      </c>
      <c r="B39" s="367" t="s">
        <v>95</v>
      </c>
      <c r="C39" s="368"/>
      <c r="D39" s="368"/>
      <c r="E39" s="369"/>
    </row>
    <row r="40" spans="1:5" ht="14.25" customHeight="1" x14ac:dyDescent="0.2">
      <c r="A40" s="370">
        <v>1</v>
      </c>
      <c r="B40" s="371" t="s">
        <v>563</v>
      </c>
      <c r="C40" s="372">
        <v>0</v>
      </c>
      <c r="D40" s="372">
        <v>0</v>
      </c>
      <c r="E40" s="372">
        <f>D40+ C40</f>
        <v>0</v>
      </c>
    </row>
    <row r="41" spans="1:5" ht="14.25" customHeight="1" x14ac:dyDescent="0.2">
      <c r="A41" s="370">
        <v>2</v>
      </c>
      <c r="B41" s="371" t="s">
        <v>564</v>
      </c>
      <c r="C41" s="372">
        <v>0</v>
      </c>
      <c r="D41" s="372">
        <v>0</v>
      </c>
      <c r="E41" s="372">
        <f>D41+ C41</f>
        <v>0</v>
      </c>
    </row>
    <row r="42" spans="1:5" x14ac:dyDescent="0.2">
      <c r="A42" s="362"/>
      <c r="B42" s="363"/>
      <c r="C42" s="364"/>
      <c r="D42" s="364"/>
      <c r="E42" s="373"/>
    </row>
    <row r="43" spans="1:5" s="356" customFormat="1" x14ac:dyDescent="0.2">
      <c r="A43" s="366" t="s">
        <v>572</v>
      </c>
      <c r="B43" s="367" t="s">
        <v>103</v>
      </c>
      <c r="C43" s="368"/>
      <c r="D43" s="368"/>
      <c r="E43" s="369"/>
    </row>
    <row r="44" spans="1:5" ht="14.25" customHeight="1" x14ac:dyDescent="0.2">
      <c r="A44" s="370">
        <v>1</v>
      </c>
      <c r="B44" s="371" t="s">
        <v>563</v>
      </c>
      <c r="C44" s="372">
        <v>0</v>
      </c>
      <c r="D44" s="372">
        <v>0</v>
      </c>
      <c r="E44" s="372">
        <f>D44+ C44</f>
        <v>0</v>
      </c>
    </row>
    <row r="45" spans="1:5" ht="14.25" customHeight="1" x14ac:dyDescent="0.2">
      <c r="A45" s="370">
        <v>2</v>
      </c>
      <c r="B45" s="371" t="s">
        <v>564</v>
      </c>
      <c r="C45" s="372">
        <v>0</v>
      </c>
      <c r="D45" s="372">
        <v>0</v>
      </c>
      <c r="E45" s="372">
        <f>D45+ C45</f>
        <v>0</v>
      </c>
    </row>
    <row r="46" spans="1:5" x14ac:dyDescent="0.2">
      <c r="A46" s="362"/>
      <c r="B46" s="363"/>
      <c r="C46" s="364"/>
      <c r="D46" s="364"/>
      <c r="E46" s="373"/>
    </row>
    <row r="47" spans="1:5" s="356" customFormat="1" x14ac:dyDescent="0.2">
      <c r="A47" s="366" t="s">
        <v>573</v>
      </c>
      <c r="B47" s="367" t="s">
        <v>116</v>
      </c>
      <c r="C47" s="368"/>
      <c r="D47" s="368"/>
      <c r="E47" s="369"/>
    </row>
    <row r="48" spans="1:5" ht="14.25" customHeight="1" x14ac:dyDescent="0.2">
      <c r="A48" s="370">
        <v>1</v>
      </c>
      <c r="B48" s="371" t="s">
        <v>563</v>
      </c>
      <c r="C48" s="372">
        <v>0</v>
      </c>
      <c r="D48" s="372">
        <v>0</v>
      </c>
      <c r="E48" s="372">
        <f>D48+ C48</f>
        <v>0</v>
      </c>
    </row>
    <row r="49" spans="1:5" ht="14.25" customHeight="1" x14ac:dyDescent="0.2">
      <c r="A49" s="370">
        <v>2</v>
      </c>
      <c r="B49" s="371" t="s">
        <v>564</v>
      </c>
      <c r="C49" s="372">
        <v>0</v>
      </c>
      <c r="D49" s="372">
        <v>0</v>
      </c>
      <c r="E49" s="372">
        <f>D49+ C49</f>
        <v>0</v>
      </c>
    </row>
    <row r="50" spans="1:5" x14ac:dyDescent="0.2">
      <c r="A50" s="362"/>
      <c r="B50" s="363"/>
      <c r="C50" s="364"/>
      <c r="D50" s="364"/>
      <c r="E50" s="373"/>
    </row>
    <row r="51" spans="1:5" s="356" customFormat="1" x14ac:dyDescent="0.2">
      <c r="A51" s="366" t="s">
        <v>574</v>
      </c>
      <c r="B51" s="367" t="s">
        <v>125</v>
      </c>
      <c r="C51" s="368"/>
      <c r="D51" s="368"/>
      <c r="E51" s="369"/>
    </row>
    <row r="52" spans="1:5" ht="14.25" customHeight="1" x14ac:dyDescent="0.2">
      <c r="A52" s="370">
        <v>1</v>
      </c>
      <c r="B52" s="371" t="s">
        <v>563</v>
      </c>
      <c r="C52" s="372">
        <v>0</v>
      </c>
      <c r="D52" s="372">
        <v>0</v>
      </c>
      <c r="E52" s="372">
        <f>D52+ C52</f>
        <v>0</v>
      </c>
    </row>
    <row r="53" spans="1:5" ht="14.25" customHeight="1" x14ac:dyDescent="0.2">
      <c r="A53" s="370">
        <v>2</v>
      </c>
      <c r="B53" s="371" t="s">
        <v>564</v>
      </c>
      <c r="C53" s="372">
        <v>0</v>
      </c>
      <c r="D53" s="372">
        <v>0</v>
      </c>
      <c r="E53" s="372">
        <f>D53+ C53</f>
        <v>0</v>
      </c>
    </row>
    <row r="54" spans="1:5" x14ac:dyDescent="0.2">
      <c r="A54" s="362"/>
      <c r="B54" s="363"/>
      <c r="C54" s="364"/>
      <c r="D54" s="364"/>
      <c r="E54" s="373"/>
    </row>
    <row r="55" spans="1:5" s="356" customFormat="1" x14ac:dyDescent="0.2">
      <c r="A55" s="366" t="s">
        <v>575</v>
      </c>
      <c r="B55" s="367" t="s">
        <v>130</v>
      </c>
      <c r="C55" s="368"/>
      <c r="D55" s="368"/>
      <c r="E55" s="369"/>
    </row>
    <row r="56" spans="1:5" ht="14.25" customHeight="1" x14ac:dyDescent="0.2">
      <c r="A56" s="370">
        <v>1</v>
      </c>
      <c r="B56" s="371" t="s">
        <v>563</v>
      </c>
      <c r="C56" s="372">
        <v>2310036</v>
      </c>
      <c r="D56" s="372">
        <v>545596</v>
      </c>
      <c r="E56" s="372">
        <f>D56+ C56</f>
        <v>2855632</v>
      </c>
    </row>
    <row r="57" spans="1:5" ht="14.25" customHeight="1" x14ac:dyDescent="0.2">
      <c r="A57" s="370">
        <v>2</v>
      </c>
      <c r="B57" s="371" t="s">
        <v>564</v>
      </c>
      <c r="C57" s="372">
        <v>45163247</v>
      </c>
      <c r="D57" s="372">
        <v>14661462</v>
      </c>
      <c r="E57" s="372">
        <f>D57+ C57</f>
        <v>59824709</v>
      </c>
    </row>
    <row r="58" spans="1:5" x14ac:dyDescent="0.2">
      <c r="A58" s="362"/>
      <c r="B58" s="363"/>
      <c r="C58" s="364"/>
      <c r="D58" s="364"/>
      <c r="E58" s="373"/>
    </row>
    <row r="59" spans="1:5" s="356" customFormat="1" x14ac:dyDescent="0.2">
      <c r="A59" s="366" t="s">
        <v>576</v>
      </c>
      <c r="B59" s="367" t="s">
        <v>135</v>
      </c>
      <c r="C59" s="368"/>
      <c r="D59" s="368"/>
      <c r="E59" s="369"/>
    </row>
    <row r="60" spans="1:5" ht="14.25" customHeight="1" x14ac:dyDescent="0.2">
      <c r="A60" s="370">
        <v>1</v>
      </c>
      <c r="B60" s="371" t="s">
        <v>563</v>
      </c>
      <c r="C60" s="372">
        <v>0</v>
      </c>
      <c r="D60" s="372">
        <v>0</v>
      </c>
      <c r="E60" s="372">
        <f>D60+ C60</f>
        <v>0</v>
      </c>
    </row>
    <row r="61" spans="1:5" ht="14.25" customHeight="1" x14ac:dyDescent="0.2">
      <c r="A61" s="370">
        <v>2</v>
      </c>
      <c r="B61" s="371" t="s">
        <v>564</v>
      </c>
      <c r="C61" s="372">
        <v>0</v>
      </c>
      <c r="D61" s="372">
        <v>0</v>
      </c>
      <c r="E61" s="372">
        <f>D61+ C61</f>
        <v>0</v>
      </c>
    </row>
    <row r="62" spans="1:5" x14ac:dyDescent="0.2">
      <c r="A62" s="362"/>
      <c r="B62" s="363"/>
      <c r="C62" s="364"/>
      <c r="D62" s="364"/>
      <c r="E62" s="373"/>
    </row>
    <row r="63" spans="1:5" s="356" customFormat="1" x14ac:dyDescent="0.2">
      <c r="A63" s="366" t="s">
        <v>577</v>
      </c>
      <c r="B63" s="367" t="s">
        <v>141</v>
      </c>
      <c r="C63" s="368"/>
      <c r="D63" s="368"/>
      <c r="E63" s="369"/>
    </row>
    <row r="64" spans="1:5" ht="14.25" customHeight="1" x14ac:dyDescent="0.2">
      <c r="A64" s="370">
        <v>1</v>
      </c>
      <c r="B64" s="371" t="s">
        <v>563</v>
      </c>
      <c r="C64" s="372">
        <v>0</v>
      </c>
      <c r="D64" s="372">
        <v>0</v>
      </c>
      <c r="E64" s="372">
        <f>D64+ C64</f>
        <v>0</v>
      </c>
    </row>
    <row r="65" spans="1:5" ht="14.25" customHeight="1" x14ac:dyDescent="0.2">
      <c r="A65" s="370">
        <v>2</v>
      </c>
      <c r="B65" s="371" t="s">
        <v>564</v>
      </c>
      <c r="C65" s="372">
        <v>0</v>
      </c>
      <c r="D65" s="372">
        <v>0</v>
      </c>
      <c r="E65" s="372">
        <f>D65+ C65</f>
        <v>0</v>
      </c>
    </row>
    <row r="66" spans="1:5" x14ac:dyDescent="0.2">
      <c r="A66" s="362"/>
      <c r="B66" s="363"/>
      <c r="C66" s="364"/>
      <c r="D66" s="364"/>
      <c r="E66" s="373"/>
    </row>
    <row r="67" spans="1:5" s="356" customFormat="1" x14ac:dyDescent="0.2">
      <c r="A67" s="366" t="s">
        <v>578</v>
      </c>
      <c r="B67" s="367" t="s">
        <v>148</v>
      </c>
      <c r="C67" s="368"/>
      <c r="D67" s="368"/>
      <c r="E67" s="369"/>
    </row>
    <row r="68" spans="1:5" ht="14.25" customHeight="1" x14ac:dyDescent="0.2">
      <c r="A68" s="370">
        <v>1</v>
      </c>
      <c r="B68" s="371" t="s">
        <v>563</v>
      </c>
      <c r="C68" s="372">
        <v>0</v>
      </c>
      <c r="D68" s="372">
        <v>0</v>
      </c>
      <c r="E68" s="372">
        <f>D68+ C68</f>
        <v>0</v>
      </c>
    </row>
    <row r="69" spans="1:5" ht="14.25" customHeight="1" x14ac:dyDescent="0.2">
      <c r="A69" s="370">
        <v>2</v>
      </c>
      <c r="B69" s="371" t="s">
        <v>564</v>
      </c>
      <c r="C69" s="372">
        <v>0</v>
      </c>
      <c r="D69" s="372">
        <v>0</v>
      </c>
      <c r="E69" s="372">
        <f>D69+ C69</f>
        <v>0</v>
      </c>
    </row>
    <row r="70" spans="1:5" x14ac:dyDescent="0.2">
      <c r="A70" s="362"/>
      <c r="B70" s="363"/>
      <c r="C70" s="364"/>
      <c r="D70" s="364"/>
      <c r="E70" s="373"/>
    </row>
    <row r="71" spans="1:5" s="356" customFormat="1" x14ac:dyDescent="0.2">
      <c r="A71" s="366" t="s">
        <v>579</v>
      </c>
      <c r="B71" s="367" t="s">
        <v>153</v>
      </c>
      <c r="C71" s="368"/>
      <c r="D71" s="368"/>
      <c r="E71" s="369"/>
    </row>
    <row r="72" spans="1:5" ht="14.25" customHeight="1" x14ac:dyDescent="0.2">
      <c r="A72" s="370">
        <v>1</v>
      </c>
      <c r="B72" s="371" t="s">
        <v>563</v>
      </c>
      <c r="C72" s="372">
        <v>0</v>
      </c>
      <c r="D72" s="372">
        <v>0</v>
      </c>
      <c r="E72" s="372">
        <f>D72+ C72</f>
        <v>0</v>
      </c>
    </row>
    <row r="73" spans="1:5" ht="14.25" customHeight="1" x14ac:dyDescent="0.2">
      <c r="A73" s="370">
        <v>2</v>
      </c>
      <c r="B73" s="371" t="s">
        <v>564</v>
      </c>
      <c r="C73" s="372">
        <v>0</v>
      </c>
      <c r="D73" s="372">
        <v>0</v>
      </c>
      <c r="E73" s="372">
        <f>D73+ C73</f>
        <v>0</v>
      </c>
    </row>
    <row r="74" spans="1:5" x14ac:dyDescent="0.2">
      <c r="A74" s="362"/>
      <c r="B74" s="363"/>
      <c r="C74" s="364"/>
      <c r="D74" s="364"/>
      <c r="E74" s="373"/>
    </row>
    <row r="75" spans="1:5" s="356" customFormat="1" x14ac:dyDescent="0.2">
      <c r="A75" s="366" t="s">
        <v>580</v>
      </c>
      <c r="B75" s="367" t="s">
        <v>163</v>
      </c>
      <c r="C75" s="368"/>
      <c r="D75" s="368"/>
      <c r="E75" s="369"/>
    </row>
    <row r="76" spans="1:5" ht="14.25" customHeight="1" x14ac:dyDescent="0.2">
      <c r="A76" s="370">
        <v>1</v>
      </c>
      <c r="B76" s="371" t="s">
        <v>563</v>
      </c>
      <c r="C76" s="372">
        <v>0</v>
      </c>
      <c r="D76" s="372">
        <v>0</v>
      </c>
      <c r="E76" s="372">
        <f>D76+ C76</f>
        <v>0</v>
      </c>
    </row>
    <row r="77" spans="1:5" ht="14.25" customHeight="1" x14ac:dyDescent="0.2">
      <c r="A77" s="370">
        <v>2</v>
      </c>
      <c r="B77" s="371" t="s">
        <v>564</v>
      </c>
      <c r="C77" s="372">
        <v>0</v>
      </c>
      <c r="D77" s="372">
        <v>0</v>
      </c>
      <c r="E77" s="372">
        <f>D77+ C77</f>
        <v>0</v>
      </c>
    </row>
    <row r="78" spans="1:5" x14ac:dyDescent="0.2">
      <c r="A78" s="362"/>
      <c r="B78" s="363"/>
      <c r="C78" s="364"/>
      <c r="D78" s="364"/>
      <c r="E78" s="373"/>
    </row>
    <row r="79" spans="1:5" s="356" customFormat="1" x14ac:dyDescent="0.2">
      <c r="A79" s="366" t="s">
        <v>581</v>
      </c>
      <c r="B79" s="367" t="s">
        <v>170</v>
      </c>
      <c r="C79" s="368"/>
      <c r="D79" s="368"/>
      <c r="E79" s="369"/>
    </row>
    <row r="80" spans="1:5" ht="14.25" customHeight="1" x14ac:dyDescent="0.2">
      <c r="A80" s="370">
        <v>1</v>
      </c>
      <c r="B80" s="371" t="s">
        <v>563</v>
      </c>
      <c r="C80" s="372">
        <v>0</v>
      </c>
      <c r="D80" s="372">
        <v>0</v>
      </c>
      <c r="E80" s="372">
        <f>D80+ C80</f>
        <v>0</v>
      </c>
    </row>
    <row r="81" spans="1:6" ht="14.25" customHeight="1" x14ac:dyDescent="0.2">
      <c r="A81" s="370">
        <v>2</v>
      </c>
      <c r="B81" s="371" t="s">
        <v>564</v>
      </c>
      <c r="C81" s="372">
        <v>0</v>
      </c>
      <c r="D81" s="372">
        <v>0</v>
      </c>
      <c r="E81" s="372">
        <f>D81+ C81</f>
        <v>0</v>
      </c>
    </row>
    <row r="82" spans="1:6" x14ac:dyDescent="0.2">
      <c r="A82" s="362"/>
      <c r="B82" s="363"/>
      <c r="C82" s="364"/>
      <c r="D82" s="364"/>
      <c r="E82" s="373"/>
    </row>
    <row r="83" spans="1:6" ht="13.5" customHeight="1" x14ac:dyDescent="0.2">
      <c r="A83" s="374"/>
      <c r="B83" s="500"/>
      <c r="C83" s="500"/>
      <c r="D83" s="500"/>
      <c r="E83" s="375"/>
    </row>
    <row r="84" spans="1:6" ht="15" customHeight="1" x14ac:dyDescent="0.2">
      <c r="A84" s="377"/>
      <c r="B84" s="497" t="s">
        <v>582</v>
      </c>
      <c r="C84" s="497"/>
      <c r="D84" s="497"/>
      <c r="E84" s="497"/>
      <c r="F84" s="374"/>
    </row>
    <row r="85" spans="1:6" ht="13.5" customHeight="1" x14ac:dyDescent="0.2">
      <c r="A85" s="377"/>
      <c r="B85" s="376"/>
      <c r="C85" s="376"/>
      <c r="D85" s="376"/>
      <c r="E85" s="376"/>
      <c r="F85" s="374"/>
    </row>
    <row r="86" spans="1:6" ht="26.1" customHeight="1" x14ac:dyDescent="0.2">
      <c r="A86" s="377"/>
      <c r="B86" s="497" t="s">
        <v>583</v>
      </c>
      <c r="C86" s="497"/>
      <c r="D86" s="497"/>
      <c r="E86" s="497"/>
      <c r="F86" s="374"/>
    </row>
    <row r="87" spans="1:6" ht="15" customHeight="1" x14ac:dyDescent="0.2">
      <c r="A87" s="374"/>
      <c r="B87" s="497" t="s">
        <v>584</v>
      </c>
      <c r="C87" s="497"/>
      <c r="D87" s="497"/>
      <c r="E87" s="497"/>
      <c r="F87" s="374"/>
    </row>
    <row r="88" spans="1:6" ht="15" customHeight="1" x14ac:dyDescent="0.2">
      <c r="A88" s="374"/>
      <c r="B88" s="497" t="s">
        <v>585</v>
      </c>
      <c r="C88" s="497"/>
      <c r="D88" s="497"/>
      <c r="E88" s="497"/>
      <c r="F88" s="374"/>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5" sqref="A5:C5"/>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261</v>
      </c>
      <c r="B3" s="451"/>
      <c r="C3" s="451"/>
    </row>
    <row r="4" spans="1:4" ht="15" customHeight="1" x14ac:dyDescent="0.25">
      <c r="A4" s="451" t="s">
        <v>2</v>
      </c>
      <c r="B4" s="451"/>
      <c r="C4" s="451"/>
    </row>
    <row r="5" spans="1:4" ht="15" customHeight="1" x14ac:dyDescent="0.25">
      <c r="A5" s="451" t="s">
        <v>586</v>
      </c>
      <c r="B5" s="451"/>
      <c r="C5" s="451"/>
    </row>
    <row r="6" spans="1:4" ht="15" customHeight="1" x14ac:dyDescent="0.25">
      <c r="A6" s="451" t="s">
        <v>587</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588</v>
      </c>
    </row>
    <row r="10" spans="1:4" ht="15.75" customHeight="1" x14ac:dyDescent="0.25">
      <c r="A10" s="386"/>
      <c r="B10" s="387"/>
      <c r="C10" s="388"/>
    </row>
    <row r="11" spans="1:4" ht="30" customHeight="1" x14ac:dyDescent="0.25">
      <c r="A11" s="389" t="s">
        <v>589</v>
      </c>
      <c r="B11" s="390" t="s">
        <v>590</v>
      </c>
      <c r="C11" s="391"/>
    </row>
    <row r="12" spans="1:4" ht="45" customHeight="1" x14ac:dyDescent="0.2">
      <c r="A12" s="392" t="s">
        <v>591</v>
      </c>
      <c r="B12" s="393" t="s">
        <v>592</v>
      </c>
      <c r="C12" s="394" t="s">
        <v>593</v>
      </c>
    </row>
    <row r="13" spans="1:4" ht="15" customHeight="1" x14ac:dyDescent="0.2">
      <c r="A13" s="395"/>
      <c r="B13" s="396"/>
      <c r="C13" s="397"/>
    </row>
    <row r="14" spans="1:4" ht="30" customHeight="1" x14ac:dyDescent="0.2">
      <c r="A14" s="398" t="s">
        <v>594</v>
      </c>
      <c r="B14" s="399" t="s">
        <v>595</v>
      </c>
      <c r="C14" s="400" t="s">
        <v>593</v>
      </c>
    </row>
    <row r="15" spans="1:4" ht="15" customHeight="1" x14ac:dyDescent="0.2">
      <c r="A15" s="401"/>
      <c r="B15" s="396"/>
      <c r="C15" s="397"/>
    </row>
    <row r="16" spans="1:4" ht="30" customHeight="1" x14ac:dyDescent="0.2">
      <c r="A16" s="398" t="s">
        <v>596</v>
      </c>
      <c r="B16" s="399" t="s">
        <v>597</v>
      </c>
      <c r="C16" s="400" t="s">
        <v>593</v>
      </c>
    </row>
    <row r="17" spans="1:3" ht="15" customHeight="1" x14ac:dyDescent="0.2">
      <c r="A17" s="401"/>
      <c r="B17" s="396"/>
      <c r="C17" s="397"/>
    </row>
    <row r="18" spans="1:3" ht="30" customHeight="1" x14ac:dyDescent="0.2">
      <c r="A18" s="398" t="s">
        <v>598</v>
      </c>
      <c r="B18" s="399" t="s">
        <v>599</v>
      </c>
      <c r="C18" s="400" t="s">
        <v>593</v>
      </c>
    </row>
    <row r="19" spans="1:3" ht="15" customHeight="1" x14ac:dyDescent="0.2">
      <c r="A19" s="402"/>
      <c r="B19" s="403"/>
      <c r="C19" s="397"/>
    </row>
    <row r="20" spans="1:3" ht="30" customHeight="1" x14ac:dyDescent="0.2">
      <c r="A20" s="404" t="s">
        <v>600</v>
      </c>
      <c r="B20" s="405" t="s">
        <v>601</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abSelected="1" zoomScale="75" zoomScaleSheetLayoutView="75" workbookViewId="0">
      <selection activeCell="A2" sqref="A2:F2"/>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261</v>
      </c>
      <c r="B2" s="502"/>
      <c r="C2" s="502"/>
      <c r="D2" s="502"/>
      <c r="E2" s="502"/>
      <c r="F2" s="503"/>
    </row>
    <row r="3" spans="1:6" ht="14.25" customHeight="1" x14ac:dyDescent="0.25">
      <c r="A3" s="469" t="s">
        <v>2</v>
      </c>
      <c r="B3" s="469"/>
      <c r="C3" s="469"/>
      <c r="D3" s="469"/>
      <c r="E3" s="469"/>
      <c r="F3" s="469"/>
    </row>
    <row r="4" spans="1:6" ht="14.25" customHeight="1" x14ac:dyDescent="0.25">
      <c r="A4" s="469" t="s">
        <v>602</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603</v>
      </c>
      <c r="D7" s="409" t="s">
        <v>604</v>
      </c>
      <c r="E7" s="409" t="s">
        <v>242</v>
      </c>
      <c r="F7" s="409" t="s">
        <v>605</v>
      </c>
    </row>
    <row r="8" spans="1:6" ht="15" customHeight="1" x14ac:dyDescent="0.25">
      <c r="A8" s="411" t="s">
        <v>5</v>
      </c>
      <c r="B8" s="412" t="s">
        <v>6</v>
      </c>
      <c r="C8" s="411" t="s">
        <v>242</v>
      </c>
      <c r="D8" s="411" t="s">
        <v>242</v>
      </c>
      <c r="E8" s="411" t="s">
        <v>606</v>
      </c>
      <c r="F8" s="411" t="s">
        <v>606</v>
      </c>
    </row>
    <row r="9" spans="1:6" ht="15" customHeight="1" x14ac:dyDescent="0.25">
      <c r="A9" s="410"/>
      <c r="B9" s="410"/>
      <c r="C9" s="410"/>
      <c r="D9" s="410"/>
      <c r="E9" s="410"/>
      <c r="F9" s="410"/>
    </row>
    <row r="10" spans="1:6" ht="15" customHeight="1" x14ac:dyDescent="0.25">
      <c r="A10" s="411" t="s">
        <v>8</v>
      </c>
      <c r="B10" s="413" t="s">
        <v>607</v>
      </c>
      <c r="C10" s="413"/>
      <c r="D10" s="413"/>
      <c r="E10" s="413"/>
      <c r="F10" s="414"/>
    </row>
    <row r="11" spans="1:6" ht="15" customHeight="1" x14ac:dyDescent="0.25">
      <c r="A11" s="411"/>
      <c r="B11" s="413"/>
      <c r="C11" s="413"/>
      <c r="D11" s="413"/>
      <c r="E11" s="413"/>
      <c r="F11" s="414"/>
    </row>
    <row r="12" spans="1:6" ht="14.25" customHeight="1" x14ac:dyDescent="0.2">
      <c r="A12" s="416" t="s">
        <v>538</v>
      </c>
      <c r="B12" s="417" t="s">
        <v>608</v>
      </c>
      <c r="C12" s="418">
        <v>30997</v>
      </c>
      <c r="D12" s="418">
        <v>27829</v>
      </c>
      <c r="E12" s="418">
        <f>+D12-C12</f>
        <v>-3168</v>
      </c>
      <c r="F12" s="414">
        <f>IF(C12=0,0,E12/C12)</f>
        <v>-0.10220343904248798</v>
      </c>
    </row>
    <row r="13" spans="1:6" ht="15" customHeight="1" x14ac:dyDescent="0.25">
      <c r="A13" s="416" t="s">
        <v>540</v>
      </c>
      <c r="B13" s="417" t="s">
        <v>609</v>
      </c>
      <c r="C13" s="418">
        <v>29434</v>
      </c>
      <c r="D13" s="418">
        <v>26347</v>
      </c>
      <c r="E13" s="418">
        <f>+D13-C13</f>
        <v>-3087</v>
      </c>
      <c r="F13" s="419">
        <f>IF(C13=0,0,E13/C13)</f>
        <v>-0.10487871169395936</v>
      </c>
    </row>
    <row r="14" spans="1:6" ht="15" customHeight="1" x14ac:dyDescent="0.25">
      <c r="A14" s="420"/>
      <c r="B14" s="420"/>
      <c r="C14" s="420"/>
      <c r="D14" s="420"/>
      <c r="E14" s="420"/>
    </row>
    <row r="15" spans="1:6" ht="14.25" customHeight="1" x14ac:dyDescent="0.2">
      <c r="A15" s="416" t="s">
        <v>542</v>
      </c>
      <c r="B15" s="417" t="s">
        <v>610</v>
      </c>
      <c r="C15" s="421">
        <v>72686385</v>
      </c>
      <c r="D15" s="421">
        <v>61771500</v>
      </c>
      <c r="E15" s="421">
        <f>+D15-C15</f>
        <v>-10914885</v>
      </c>
      <c r="F15" s="414">
        <f>IF(C15=0,0,E15/C15)</f>
        <v>-0.15016409194101482</v>
      </c>
    </row>
    <row r="16" spans="1:6" ht="15" customHeight="1" x14ac:dyDescent="0.25">
      <c r="A16" s="415"/>
      <c r="B16" s="420" t="s">
        <v>611</v>
      </c>
      <c r="C16" s="422">
        <f>IF(C13=0,0,C15/C13)</f>
        <v>2469.4701705510633</v>
      </c>
      <c r="D16" s="422">
        <f>IF(D13=0,0,D15/D13)</f>
        <v>2344.5363798534936</v>
      </c>
      <c r="E16" s="422">
        <f>+D16-C16</f>
        <v>-124.93379069756975</v>
      </c>
      <c r="F16" s="419">
        <f>IF(C16=0,0,E16/C16)</f>
        <v>-5.0591334200927283E-2</v>
      </c>
    </row>
    <row r="17" spans="1:6" ht="15" customHeight="1" x14ac:dyDescent="0.25">
      <c r="A17" s="420"/>
      <c r="B17" s="420"/>
      <c r="C17" s="420"/>
      <c r="D17" s="420"/>
      <c r="E17" s="420"/>
      <c r="F17" s="414"/>
    </row>
    <row r="18" spans="1:6" ht="14.25" customHeight="1" x14ac:dyDescent="0.2">
      <c r="A18" s="416" t="s">
        <v>544</v>
      </c>
      <c r="B18" s="417" t="s">
        <v>612</v>
      </c>
      <c r="C18" s="417">
        <v>0.331598</v>
      </c>
      <c r="D18" s="417">
        <v>0.33155200000000001</v>
      </c>
      <c r="E18" s="423">
        <f>+D18-C18</f>
        <v>-4.5999999999990493E-5</v>
      </c>
      <c r="F18" s="414">
        <f>IF(C18=0,0,E18/C18)</f>
        <v>-1.3872218770918549E-4</v>
      </c>
    </row>
    <row r="19" spans="1:6" ht="15" customHeight="1" x14ac:dyDescent="0.25">
      <c r="A19" s="415"/>
      <c r="B19" s="420" t="s">
        <v>613</v>
      </c>
      <c r="C19" s="422">
        <f>+C15*C18</f>
        <v>24102659.893229999</v>
      </c>
      <c r="D19" s="422">
        <f>+D15*D18</f>
        <v>20480464.368000001</v>
      </c>
      <c r="E19" s="422">
        <f>+D19-C19</f>
        <v>-3622195.5252299979</v>
      </c>
      <c r="F19" s="419">
        <f>IF(C19=0,0,E19/C19)</f>
        <v>-0.15028198303737453</v>
      </c>
    </row>
    <row r="20" spans="1:6" ht="15" customHeight="1" x14ac:dyDescent="0.25">
      <c r="A20" s="415"/>
      <c r="B20" s="420" t="s">
        <v>614</v>
      </c>
      <c r="C20" s="422">
        <f>IF(C13=0,0,C19/C13)</f>
        <v>818.87136961439148</v>
      </c>
      <c r="D20" s="422">
        <f>IF(D13=0,0,D19/D13)</f>
        <v>777.3357258131856</v>
      </c>
      <c r="E20" s="422">
        <f>+D20-C20</f>
        <v>-41.535643801205879</v>
      </c>
      <c r="F20" s="419">
        <f>IF(C20=0,0,E20/C20)</f>
        <v>-5.0723038248076877E-2</v>
      </c>
    </row>
    <row r="21" spans="1:6" ht="15" customHeight="1" x14ac:dyDescent="0.25">
      <c r="A21" s="410"/>
      <c r="B21" s="420"/>
      <c r="C21" s="424"/>
      <c r="D21" s="424"/>
      <c r="E21" s="424"/>
      <c r="F21" s="414"/>
    </row>
    <row r="22" spans="1:6" ht="14.25" customHeight="1" x14ac:dyDescent="0.2">
      <c r="A22" s="416" t="s">
        <v>546</v>
      </c>
      <c r="B22" s="417" t="s">
        <v>615</v>
      </c>
      <c r="C22" s="421">
        <v>35332852</v>
      </c>
      <c r="D22" s="421">
        <v>30027126</v>
      </c>
      <c r="E22" s="421">
        <f>+D22-C22</f>
        <v>-5305726</v>
      </c>
      <c r="F22" s="414">
        <f>IF(C22=0,0,E22/C22)</f>
        <v>-0.15016410223550591</v>
      </c>
    </row>
    <row r="23" spans="1:6" ht="14.25" customHeight="1" x14ac:dyDescent="0.2">
      <c r="A23" s="416" t="s">
        <v>548</v>
      </c>
      <c r="B23" s="417" t="s">
        <v>616</v>
      </c>
      <c r="C23" s="425">
        <v>30884445</v>
      </c>
      <c r="D23" s="425">
        <v>26246710</v>
      </c>
      <c r="E23" s="425">
        <f>+D23-C23</f>
        <v>-4637735</v>
      </c>
      <c r="F23" s="414">
        <f>IF(C23=0,0,E23/C23)</f>
        <v>-0.15016410364505497</v>
      </c>
    </row>
    <row r="24" spans="1:6" ht="14.25" customHeight="1" x14ac:dyDescent="0.2">
      <c r="A24" s="416" t="s">
        <v>550</v>
      </c>
      <c r="B24" s="417" t="s">
        <v>617</v>
      </c>
      <c r="C24" s="425">
        <v>6469088</v>
      </c>
      <c r="D24" s="425">
        <v>5497664</v>
      </c>
      <c r="E24" s="425">
        <f>+D24-C24</f>
        <v>-971424</v>
      </c>
      <c r="F24" s="414">
        <f>IF(C24=0,0,E24/C24)</f>
        <v>-0.15016397983765253</v>
      </c>
    </row>
    <row r="25" spans="1:6" ht="15" customHeight="1" x14ac:dyDescent="0.25">
      <c r="A25" s="410"/>
      <c r="B25" s="420" t="s">
        <v>610</v>
      </c>
      <c r="C25" s="422">
        <f>+C22+C23+C24</f>
        <v>72686385</v>
      </c>
      <c r="D25" s="422">
        <f>+D22+D23+D24</f>
        <v>61771500</v>
      </c>
      <c r="E25" s="422">
        <f>+E22+E23+E24</f>
        <v>-10914885</v>
      </c>
      <c r="F25" s="419">
        <f>IF(C25=0,0,E25/C25)</f>
        <v>-0.15016409194101482</v>
      </c>
    </row>
    <row r="26" spans="1:6" ht="15" customHeight="1" x14ac:dyDescent="0.25">
      <c r="A26" s="411"/>
      <c r="B26" s="420"/>
      <c r="C26" s="426"/>
      <c r="D26" s="426"/>
      <c r="E26" s="426"/>
      <c r="F26" s="414"/>
    </row>
    <row r="27" spans="1:6" ht="14.25" customHeight="1" x14ac:dyDescent="0.2">
      <c r="A27" s="416" t="s">
        <v>552</v>
      </c>
      <c r="B27" s="417" t="s">
        <v>618</v>
      </c>
      <c r="C27" s="425">
        <v>24875</v>
      </c>
      <c r="D27" s="425">
        <v>21140</v>
      </c>
      <c r="E27" s="425">
        <f>+D27-C27</f>
        <v>-3735</v>
      </c>
      <c r="F27" s="414">
        <f>IF(C27=0,0,E27/C27)</f>
        <v>-0.15015075376884421</v>
      </c>
    </row>
    <row r="28" spans="1:6" ht="14.25" customHeight="1" x14ac:dyDescent="0.2">
      <c r="A28" s="416" t="s">
        <v>554</v>
      </c>
      <c r="B28" s="417" t="s">
        <v>619</v>
      </c>
      <c r="C28" s="425">
        <v>5396</v>
      </c>
      <c r="D28" s="425">
        <v>4586</v>
      </c>
      <c r="E28" s="425">
        <f>+D28-C28</f>
        <v>-810</v>
      </c>
      <c r="F28" s="414">
        <f>IF(C28=0,0,E28/C28)</f>
        <v>-0.15011119347664936</v>
      </c>
    </row>
    <row r="29" spans="1:6" ht="14.25" customHeight="1" x14ac:dyDescent="0.2">
      <c r="A29" s="416" t="s">
        <v>556</v>
      </c>
      <c r="B29" s="417" t="s">
        <v>620</v>
      </c>
      <c r="C29" s="425">
        <v>27596</v>
      </c>
      <c r="D29" s="425">
        <v>23453</v>
      </c>
      <c r="E29" s="425">
        <f>+D29-C29</f>
        <v>-4143</v>
      </c>
      <c r="F29" s="414">
        <f>IF(C29=0,0,E29/C29)</f>
        <v>-0.15013045368894043</v>
      </c>
    </row>
    <row r="30" spans="1:6" ht="30" customHeight="1" x14ac:dyDescent="0.2">
      <c r="A30" s="416" t="s">
        <v>621</v>
      </c>
      <c r="B30" s="427" t="s">
        <v>622</v>
      </c>
      <c r="C30" s="425">
        <v>5784</v>
      </c>
      <c r="D30" s="425">
        <v>4916</v>
      </c>
      <c r="E30" s="425">
        <f>+D30-C30</f>
        <v>-868</v>
      </c>
      <c r="F30" s="414">
        <f>IF(C30=0,0,E30/C30)</f>
        <v>-0.15006915629322268</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623</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624</v>
      </c>
      <c r="C36" s="410"/>
      <c r="D36" s="410"/>
      <c r="E36" s="410"/>
      <c r="F36" s="410"/>
    </row>
    <row r="37" spans="1:6" ht="15" customHeight="1" x14ac:dyDescent="0.25">
      <c r="A37" s="411"/>
      <c r="B37" s="429"/>
      <c r="C37" s="410"/>
      <c r="D37" s="410"/>
      <c r="E37" s="410"/>
      <c r="F37" s="410"/>
    </row>
    <row r="38" spans="1:6" ht="14.25" customHeight="1" x14ac:dyDescent="0.2">
      <c r="A38" s="416" t="s">
        <v>538</v>
      </c>
      <c r="B38" s="417" t="s">
        <v>608</v>
      </c>
      <c r="C38" s="418">
        <v>95</v>
      </c>
      <c r="D38" s="418">
        <v>90</v>
      </c>
      <c r="E38" s="418">
        <f>+D38-C38</f>
        <v>-5</v>
      </c>
      <c r="F38" s="414">
        <f>IF(C38=0,0,E38/C38)</f>
        <v>-5.2631578947368418E-2</v>
      </c>
    </row>
    <row r="39" spans="1:6" ht="15" customHeight="1" x14ac:dyDescent="0.25">
      <c r="A39" s="416" t="s">
        <v>540</v>
      </c>
      <c r="B39" s="417" t="s">
        <v>609</v>
      </c>
      <c r="C39" s="418">
        <v>95</v>
      </c>
      <c r="D39" s="418">
        <v>90</v>
      </c>
      <c r="E39" s="418">
        <f>+D39-C39</f>
        <v>-5</v>
      </c>
      <c r="F39" s="419">
        <f>IF(C39=0,0,E39/C39)</f>
        <v>-5.2631578947368418E-2</v>
      </c>
    </row>
    <row r="40" spans="1:6" ht="15" customHeight="1" x14ac:dyDescent="0.25">
      <c r="A40" s="417"/>
      <c r="B40" s="417"/>
      <c r="C40" s="420"/>
      <c r="D40" s="420"/>
      <c r="E40" s="420"/>
    </row>
    <row r="41" spans="1:6" ht="14.25" customHeight="1" x14ac:dyDescent="0.2">
      <c r="A41" s="416" t="s">
        <v>542</v>
      </c>
      <c r="B41" s="417" t="s">
        <v>625</v>
      </c>
      <c r="C41" s="421">
        <v>813615</v>
      </c>
      <c r="D41" s="421">
        <v>834500</v>
      </c>
      <c r="E41" s="421">
        <f>+D41-C41</f>
        <v>20885</v>
      </c>
      <c r="F41" s="414">
        <f>IF(C41=0,0,E41/C41)</f>
        <v>2.5669389084517862E-2</v>
      </c>
    </row>
    <row r="42" spans="1:6" ht="15" customHeight="1" x14ac:dyDescent="0.25">
      <c r="A42" s="410"/>
      <c r="B42" s="420" t="s">
        <v>611</v>
      </c>
      <c r="C42" s="422">
        <f>IF(C39=0,0,C41/C39)</f>
        <v>8564.3684210526317</v>
      </c>
      <c r="D42" s="422">
        <f>IF(D39=0,0,D41/D39)</f>
        <v>9272.2222222222226</v>
      </c>
      <c r="E42" s="422">
        <f>+D42-C42</f>
        <v>707.85380116959095</v>
      </c>
      <c r="F42" s="419">
        <f>IF(C42=0,0,E42/C42)</f>
        <v>8.2651021811435549E-2</v>
      </c>
    </row>
    <row r="43" spans="1:6" ht="15" customHeight="1" x14ac:dyDescent="0.25">
      <c r="A43" s="420"/>
      <c r="B43" s="420"/>
      <c r="C43" s="420"/>
      <c r="D43" s="420"/>
      <c r="E43" s="420"/>
      <c r="F43" s="414"/>
    </row>
    <row r="44" spans="1:6" ht="14.25" customHeight="1" x14ac:dyDescent="0.2">
      <c r="A44" s="416" t="s">
        <v>544</v>
      </c>
      <c r="B44" s="417" t="s">
        <v>612</v>
      </c>
      <c r="C44" s="417">
        <v>0.331598</v>
      </c>
      <c r="D44" s="417">
        <v>0.33155200000000001</v>
      </c>
      <c r="E44" s="423">
        <f>+D44-C44</f>
        <v>-4.5999999999990493E-5</v>
      </c>
      <c r="F44" s="414">
        <f>IF(C44=0,0,E44/C44)</f>
        <v>-1.3872218770918549E-4</v>
      </c>
    </row>
    <row r="45" spans="1:6" ht="15" customHeight="1" x14ac:dyDescent="0.25">
      <c r="A45" s="410"/>
      <c r="B45" s="420" t="s">
        <v>613</v>
      </c>
      <c r="C45" s="422">
        <f>+C41*C44</f>
        <v>269793.10677000001</v>
      </c>
      <c r="D45" s="422">
        <f>+D41*D44</f>
        <v>276680.14400000003</v>
      </c>
      <c r="E45" s="422">
        <f>+D45-C45</f>
        <v>6887.0372300000163</v>
      </c>
      <c r="F45" s="419">
        <f>IF(C45=0,0,E45/C45)</f>
        <v>2.5527105982997744E-2</v>
      </c>
    </row>
    <row r="46" spans="1:6" ht="15" customHeight="1" x14ac:dyDescent="0.25">
      <c r="A46" s="410"/>
      <c r="B46" s="420" t="s">
        <v>614</v>
      </c>
      <c r="C46" s="422">
        <f>IF(C39=0,0,C45/C39)</f>
        <v>2839.9274396842106</v>
      </c>
      <c r="D46" s="422">
        <f>IF(D39=0,0,D45/D39)</f>
        <v>3074.2238222222227</v>
      </c>
      <c r="E46" s="422">
        <f>+D46-C46</f>
        <v>234.29638253801204</v>
      </c>
      <c r="F46" s="419">
        <f>IF(C46=0,0,E46/C46)</f>
        <v>8.2500834093164346E-2</v>
      </c>
    </row>
    <row r="47" spans="1:6" ht="15" customHeight="1" x14ac:dyDescent="0.25">
      <c r="A47" s="411"/>
      <c r="B47" s="429"/>
      <c r="C47" s="410"/>
      <c r="D47" s="410"/>
      <c r="E47" s="410"/>
      <c r="F47" s="419"/>
    </row>
    <row r="48" spans="1:6" ht="14.25" customHeight="1" x14ac:dyDescent="0.2">
      <c r="A48" s="416" t="s">
        <v>546</v>
      </c>
      <c r="B48" s="417" t="s">
        <v>626</v>
      </c>
      <c r="C48" s="421">
        <v>395497</v>
      </c>
      <c r="D48" s="421">
        <v>405650</v>
      </c>
      <c r="E48" s="421">
        <f>+D48-C48</f>
        <v>10153</v>
      </c>
      <c r="F48" s="414">
        <f>IF(C48=0,0,E48/C48)</f>
        <v>2.56714968760825E-2</v>
      </c>
    </row>
    <row r="49" spans="1:7" ht="14.25" customHeight="1" x14ac:dyDescent="0.2">
      <c r="A49" s="416" t="s">
        <v>548</v>
      </c>
      <c r="B49" s="417" t="s">
        <v>627</v>
      </c>
      <c r="C49" s="425">
        <v>72412</v>
      </c>
      <c r="D49" s="425">
        <v>74271</v>
      </c>
      <c r="E49" s="425">
        <f>+D49-C49</f>
        <v>1859</v>
      </c>
      <c r="F49" s="414">
        <f>IF(C49=0,0,E49/C49)</f>
        <v>2.56725404629067E-2</v>
      </c>
    </row>
    <row r="50" spans="1:7" ht="14.25" customHeight="1" x14ac:dyDescent="0.2">
      <c r="A50" s="416" t="s">
        <v>550</v>
      </c>
      <c r="B50" s="417" t="s">
        <v>628</v>
      </c>
      <c r="C50" s="425">
        <v>345706</v>
      </c>
      <c r="D50" s="425">
        <v>354579</v>
      </c>
      <c r="E50" s="425">
        <f>+D50-C50</f>
        <v>8873</v>
      </c>
      <c r="F50" s="414">
        <f>IF(C50=0,0,E50/C50)</f>
        <v>2.5666317622488471E-2</v>
      </c>
    </row>
    <row r="51" spans="1:7" ht="15" customHeight="1" x14ac:dyDescent="0.25">
      <c r="A51" s="410"/>
      <c r="B51" s="420" t="s">
        <v>625</v>
      </c>
      <c r="C51" s="422">
        <f>+C48+C49+C50</f>
        <v>813615</v>
      </c>
      <c r="D51" s="422">
        <f>+D48+D49+D50</f>
        <v>834500</v>
      </c>
      <c r="E51" s="422">
        <f>+E48+E49+E50</f>
        <v>20885</v>
      </c>
      <c r="F51" s="419">
        <f>IF(C51=0,0,E51/C51)</f>
        <v>2.5669389084517862E-2</v>
      </c>
    </row>
    <row r="52" spans="1:7" ht="15" customHeight="1" x14ac:dyDescent="0.25">
      <c r="A52" s="411"/>
      <c r="B52" s="420"/>
      <c r="C52" s="426"/>
      <c r="D52" s="426"/>
      <c r="E52" s="426"/>
      <c r="F52" s="414"/>
    </row>
    <row r="53" spans="1:7" ht="14.25" customHeight="1" x14ac:dyDescent="0.2">
      <c r="A53" s="416" t="s">
        <v>552</v>
      </c>
      <c r="B53" s="417" t="s">
        <v>629</v>
      </c>
      <c r="C53" s="425">
        <v>759</v>
      </c>
      <c r="D53" s="425">
        <v>778</v>
      </c>
      <c r="E53" s="425">
        <f>+D53-C53</f>
        <v>19</v>
      </c>
      <c r="F53" s="414">
        <f>IF(C53=0,0,E53/C53)</f>
        <v>2.5032938076416336E-2</v>
      </c>
    </row>
    <row r="54" spans="1:7" ht="14.25" customHeight="1" x14ac:dyDescent="0.2">
      <c r="A54" s="416" t="s">
        <v>554</v>
      </c>
      <c r="B54" s="417" t="s">
        <v>630</v>
      </c>
      <c r="C54" s="425">
        <v>111</v>
      </c>
      <c r="D54" s="425">
        <v>113</v>
      </c>
      <c r="E54" s="425">
        <f>+D54-C54</f>
        <v>2</v>
      </c>
      <c r="F54" s="414">
        <f>IF(C54=0,0,E54/C54)</f>
        <v>1.8018018018018018E-2</v>
      </c>
    </row>
    <row r="55" spans="1:7" ht="14.25" customHeight="1" x14ac:dyDescent="0.2">
      <c r="A55" s="416" t="s">
        <v>556</v>
      </c>
      <c r="B55" s="417" t="s">
        <v>631</v>
      </c>
      <c r="C55" s="425">
        <v>1343</v>
      </c>
      <c r="D55" s="425">
        <v>1375</v>
      </c>
      <c r="E55" s="425">
        <f>+D55-C55</f>
        <v>32</v>
      </c>
      <c r="F55" s="414">
        <f>IF(C55=0,0,E55/C55)</f>
        <v>2.3827252419955324E-2</v>
      </c>
    </row>
    <row r="56" spans="1:7" ht="30" customHeight="1" x14ac:dyDescent="0.2">
      <c r="A56" s="416" t="s">
        <v>621</v>
      </c>
      <c r="B56" s="427" t="s">
        <v>632</v>
      </c>
      <c r="C56" s="425">
        <v>204</v>
      </c>
      <c r="D56" s="425">
        <v>209</v>
      </c>
      <c r="E56" s="425">
        <f>+D56-C56</f>
        <v>5</v>
      </c>
      <c r="F56" s="414">
        <f>IF(C56=0,0,E56/C56)</f>
        <v>2.4509803921568627E-2</v>
      </c>
    </row>
    <row r="57" spans="1:7" ht="15" customHeight="1" x14ac:dyDescent="0.25">
      <c r="A57" s="430"/>
      <c r="B57" s="258"/>
      <c r="C57" s="258"/>
      <c r="D57" s="258"/>
      <c r="E57" s="258"/>
      <c r="F57" s="431"/>
    </row>
    <row r="58" spans="1:7" ht="15" customHeight="1" x14ac:dyDescent="0.25">
      <c r="A58" s="429" t="s">
        <v>633</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REPORTING&amp;RYALE-NEW HAVEN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zoomScale="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175</v>
      </c>
      <c r="B5" s="451"/>
      <c r="C5" s="451"/>
      <c r="D5" s="451"/>
    </row>
    <row r="6" spans="1:8" s="33" customFormat="1" ht="16.5" customHeight="1" thickBot="1" x14ac:dyDescent="0.3">
      <c r="A6" s="32"/>
      <c r="B6" s="452"/>
      <c r="C6" s="452"/>
    </row>
    <row r="7" spans="1:8" ht="15.75" customHeight="1" x14ac:dyDescent="0.25">
      <c r="A7" s="36" t="s">
        <v>176</v>
      </c>
      <c r="B7" s="37" t="s">
        <v>177</v>
      </c>
      <c r="C7" s="38" t="s">
        <v>178</v>
      </c>
      <c r="D7" s="39" t="s">
        <v>179</v>
      </c>
      <c r="E7" s="40"/>
      <c r="F7" s="40"/>
      <c r="G7" s="40"/>
      <c r="H7" s="41"/>
    </row>
    <row r="8" spans="1:8" ht="15.75" customHeight="1" x14ac:dyDescent="0.25">
      <c r="A8" s="42"/>
      <c r="B8" s="43"/>
      <c r="C8" s="44" t="s">
        <v>180</v>
      </c>
      <c r="D8" s="45" t="s">
        <v>181</v>
      </c>
    </row>
    <row r="9" spans="1:8" ht="16.5" customHeight="1" thickBot="1" x14ac:dyDescent="0.3">
      <c r="A9" s="46" t="s">
        <v>5</v>
      </c>
      <c r="B9" s="47" t="s">
        <v>9</v>
      </c>
      <c r="C9" s="48" t="s">
        <v>182</v>
      </c>
      <c r="D9" s="49" t="s">
        <v>183</v>
      </c>
    </row>
    <row r="10" spans="1:8" ht="15.75" customHeight="1" x14ac:dyDescent="0.25">
      <c r="A10" s="50"/>
      <c r="B10" s="51"/>
      <c r="C10" s="51"/>
      <c r="D10" s="52"/>
    </row>
    <row r="11" spans="1:8" ht="15.75" x14ac:dyDescent="0.25">
      <c r="A11" s="53" t="s">
        <v>184</v>
      </c>
      <c r="B11" s="54" t="s">
        <v>0</v>
      </c>
      <c r="C11" s="55"/>
      <c r="D11" s="56"/>
    </row>
    <row r="12" spans="1:8" x14ac:dyDescent="0.2">
      <c r="A12" s="57">
        <v>1</v>
      </c>
      <c r="B12" s="41"/>
      <c r="C12" s="58" t="s">
        <v>185</v>
      </c>
      <c r="D12" s="59">
        <v>567531000</v>
      </c>
    </row>
    <row r="13" spans="1:8" x14ac:dyDescent="0.2">
      <c r="A13" s="57">
        <v>2</v>
      </c>
      <c r="B13" s="41"/>
      <c r="C13" s="58" t="s">
        <v>186</v>
      </c>
      <c r="D13" s="59">
        <v>48525000</v>
      </c>
    </row>
    <row r="14" spans="1:8" x14ac:dyDescent="0.2">
      <c r="A14" s="57">
        <v>3</v>
      </c>
      <c r="B14" s="41"/>
      <c r="C14" s="58" t="s">
        <v>187</v>
      </c>
      <c r="D14" s="59">
        <v>0</v>
      </c>
    </row>
    <row r="15" spans="1:8" x14ac:dyDescent="0.2">
      <c r="A15" s="57">
        <v>4</v>
      </c>
      <c r="B15" s="41"/>
      <c r="C15" s="58" t="s">
        <v>188</v>
      </c>
      <c r="D15" s="59">
        <v>26256000</v>
      </c>
    </row>
    <row r="16" spans="1:8" ht="15.75" thickBot="1" x14ac:dyDescent="0.25">
      <c r="A16" s="57">
        <v>5</v>
      </c>
      <c r="B16" s="41"/>
      <c r="C16" s="58" t="s">
        <v>189</v>
      </c>
      <c r="D16" s="59">
        <v>0</v>
      </c>
    </row>
    <row r="17" spans="1:4" ht="16.5" customHeight="1" thickBot="1" x14ac:dyDescent="0.3">
      <c r="A17" s="60"/>
      <c r="B17" s="61"/>
      <c r="C17" s="62" t="s">
        <v>190</v>
      </c>
      <c r="D17" s="63">
        <f>+D16+D15+D14+D13+D12</f>
        <v>642312000</v>
      </c>
    </row>
    <row r="18" spans="1:4" ht="15.75" customHeight="1" x14ac:dyDescent="0.25">
      <c r="A18" s="64"/>
      <c r="B18" s="65"/>
      <c r="C18" s="66"/>
      <c r="D18" s="67"/>
    </row>
    <row r="19" spans="1:4" ht="15.75" x14ac:dyDescent="0.25">
      <c r="A19" s="53" t="s">
        <v>191</v>
      </c>
      <c r="B19" s="54" t="s">
        <v>10</v>
      </c>
      <c r="C19" s="55"/>
      <c r="D19" s="56"/>
    </row>
    <row r="20" spans="1:4" x14ac:dyDescent="0.2">
      <c r="A20" s="57">
        <v>1</v>
      </c>
      <c r="B20" s="41"/>
      <c r="C20" s="58" t="s">
        <v>185</v>
      </c>
      <c r="D20" s="59">
        <v>13350000</v>
      </c>
    </row>
    <row r="21" spans="1:4" x14ac:dyDescent="0.2">
      <c r="A21" s="57">
        <v>2</v>
      </c>
      <c r="B21" s="41"/>
      <c r="C21" s="58" t="s">
        <v>186</v>
      </c>
      <c r="D21" s="59">
        <v>0</v>
      </c>
    </row>
    <row r="22" spans="1:4" x14ac:dyDescent="0.2">
      <c r="A22" s="57">
        <v>3</v>
      </c>
      <c r="B22" s="41"/>
      <c r="C22" s="58" t="s">
        <v>187</v>
      </c>
      <c r="D22" s="59">
        <v>0</v>
      </c>
    </row>
    <row r="23" spans="1:4" x14ac:dyDescent="0.2">
      <c r="A23" s="57">
        <v>4</v>
      </c>
      <c r="B23" s="41"/>
      <c r="C23" s="58" t="s">
        <v>188</v>
      </c>
      <c r="D23" s="59">
        <v>0</v>
      </c>
    </row>
    <row r="24" spans="1:4" ht="15.75" thickBot="1" x14ac:dyDescent="0.25">
      <c r="A24" s="57">
        <v>5</v>
      </c>
      <c r="B24" s="41"/>
      <c r="C24" s="58" t="s">
        <v>189</v>
      </c>
      <c r="D24" s="59">
        <v>-12361000</v>
      </c>
    </row>
    <row r="25" spans="1:4" ht="16.5" customHeight="1" thickBot="1" x14ac:dyDescent="0.3">
      <c r="A25" s="60"/>
      <c r="B25" s="61"/>
      <c r="C25" s="62" t="s">
        <v>190</v>
      </c>
      <c r="D25" s="63">
        <f>+D24+D23+D22+D21+D20</f>
        <v>989000</v>
      </c>
    </row>
    <row r="26" spans="1:4" ht="15.75" customHeight="1" x14ac:dyDescent="0.25">
      <c r="A26" s="64"/>
      <c r="B26" s="65"/>
      <c r="C26" s="66"/>
      <c r="D26" s="67"/>
    </row>
    <row r="27" spans="1:4" ht="31.5" x14ac:dyDescent="0.25">
      <c r="A27" s="53" t="s">
        <v>192</v>
      </c>
      <c r="B27" s="54" t="s">
        <v>39</v>
      </c>
      <c r="C27" s="55"/>
      <c r="D27" s="56"/>
    </row>
    <row r="28" spans="1:4" x14ac:dyDescent="0.2">
      <c r="A28" s="57">
        <v>1</v>
      </c>
      <c r="B28" s="41"/>
      <c r="C28" s="58" t="s">
        <v>185</v>
      </c>
      <c r="D28" s="59">
        <v>1605000</v>
      </c>
    </row>
    <row r="29" spans="1:4" x14ac:dyDescent="0.2">
      <c r="A29" s="57">
        <v>2</v>
      </c>
      <c r="B29" s="41"/>
      <c r="C29" s="58" t="s">
        <v>186</v>
      </c>
      <c r="D29" s="59">
        <v>0</v>
      </c>
    </row>
    <row r="30" spans="1:4" x14ac:dyDescent="0.2">
      <c r="A30" s="57">
        <v>3</v>
      </c>
      <c r="B30" s="41"/>
      <c r="C30" s="58" t="s">
        <v>187</v>
      </c>
      <c r="D30" s="59">
        <v>0</v>
      </c>
    </row>
    <row r="31" spans="1:4" x14ac:dyDescent="0.2">
      <c r="A31" s="57">
        <v>4</v>
      </c>
      <c r="B31" s="41"/>
      <c r="C31" s="58" t="s">
        <v>188</v>
      </c>
      <c r="D31" s="59">
        <v>0</v>
      </c>
    </row>
    <row r="32" spans="1:4" ht="15.75" thickBot="1" x14ac:dyDescent="0.25">
      <c r="A32" s="57">
        <v>5</v>
      </c>
      <c r="B32" s="41"/>
      <c r="C32" s="58" t="s">
        <v>189</v>
      </c>
      <c r="D32" s="59">
        <v>-1605000</v>
      </c>
    </row>
    <row r="33" spans="1:4" ht="16.5" customHeight="1" thickBot="1" x14ac:dyDescent="0.3">
      <c r="A33" s="60"/>
      <c r="B33" s="61"/>
      <c r="C33" s="62" t="s">
        <v>190</v>
      </c>
      <c r="D33" s="63">
        <f>+D32+D31+D30+D29+D28</f>
        <v>0</v>
      </c>
    </row>
    <row r="34" spans="1:4" ht="15.75" customHeight="1" x14ac:dyDescent="0.25">
      <c r="A34" s="64"/>
      <c r="B34" s="65"/>
      <c r="C34" s="66"/>
      <c r="D34" s="67"/>
    </row>
    <row r="35" spans="1:4" ht="15.75" x14ac:dyDescent="0.25">
      <c r="A35" s="53" t="s">
        <v>193</v>
      </c>
      <c r="B35" s="54" t="s">
        <v>51</v>
      </c>
      <c r="C35" s="55"/>
      <c r="D35" s="56"/>
    </row>
    <row r="36" spans="1:4" x14ac:dyDescent="0.2">
      <c r="A36" s="57">
        <v>1</v>
      </c>
      <c r="B36" s="41"/>
      <c r="C36" s="58" t="s">
        <v>185</v>
      </c>
      <c r="D36" s="59">
        <v>18000</v>
      </c>
    </row>
    <row r="37" spans="1:4" x14ac:dyDescent="0.2">
      <c r="A37" s="57">
        <v>2</v>
      </c>
      <c r="B37" s="41"/>
      <c r="C37" s="58" t="s">
        <v>186</v>
      </c>
      <c r="D37" s="59">
        <v>0</v>
      </c>
    </row>
    <row r="38" spans="1:4" x14ac:dyDescent="0.2">
      <c r="A38" s="57">
        <v>3</v>
      </c>
      <c r="B38" s="41"/>
      <c r="C38" s="58" t="s">
        <v>187</v>
      </c>
      <c r="D38" s="59">
        <v>0</v>
      </c>
    </row>
    <row r="39" spans="1:4" x14ac:dyDescent="0.2">
      <c r="A39" s="57">
        <v>4</v>
      </c>
      <c r="B39" s="41"/>
      <c r="C39" s="58" t="s">
        <v>188</v>
      </c>
      <c r="D39" s="59">
        <v>0</v>
      </c>
    </row>
    <row r="40" spans="1:4" ht="15.75" thickBot="1" x14ac:dyDescent="0.25">
      <c r="A40" s="57">
        <v>5</v>
      </c>
      <c r="B40" s="41"/>
      <c r="C40" s="58" t="s">
        <v>189</v>
      </c>
      <c r="D40" s="59">
        <v>0</v>
      </c>
    </row>
    <row r="41" spans="1:4" ht="16.5" customHeight="1" thickBot="1" x14ac:dyDescent="0.3">
      <c r="A41" s="60"/>
      <c r="B41" s="61"/>
      <c r="C41" s="62" t="s">
        <v>190</v>
      </c>
      <c r="D41" s="63">
        <f>+D40+D39+D38+D37+D36</f>
        <v>18000</v>
      </c>
    </row>
    <row r="42" spans="1:4" ht="15.75" customHeight="1" x14ac:dyDescent="0.25">
      <c r="A42" s="64"/>
      <c r="B42" s="65"/>
      <c r="C42" s="66"/>
      <c r="D42" s="67"/>
    </row>
    <row r="43" spans="1:4" ht="31.5" x14ac:dyDescent="0.25">
      <c r="A43" s="53" t="s">
        <v>194</v>
      </c>
      <c r="B43" s="54" t="s">
        <v>60</v>
      </c>
      <c r="C43" s="55"/>
      <c r="D43" s="56"/>
    </row>
    <row r="44" spans="1:4" x14ac:dyDescent="0.2">
      <c r="A44" s="57">
        <v>1</v>
      </c>
      <c r="B44" s="41"/>
      <c r="C44" s="58" t="s">
        <v>185</v>
      </c>
      <c r="D44" s="59">
        <v>4118492</v>
      </c>
    </row>
    <row r="45" spans="1:4" x14ac:dyDescent="0.2">
      <c r="A45" s="57">
        <v>2</v>
      </c>
      <c r="B45" s="41"/>
      <c r="C45" s="58" t="s">
        <v>186</v>
      </c>
      <c r="D45" s="59">
        <v>0</v>
      </c>
    </row>
    <row r="46" spans="1:4" x14ac:dyDescent="0.2">
      <c r="A46" s="57">
        <v>3</v>
      </c>
      <c r="B46" s="41"/>
      <c r="C46" s="58" t="s">
        <v>187</v>
      </c>
      <c r="D46" s="59">
        <v>0</v>
      </c>
    </row>
    <row r="47" spans="1:4" x14ac:dyDescent="0.2">
      <c r="A47" s="57">
        <v>4</v>
      </c>
      <c r="B47" s="41"/>
      <c r="C47" s="58" t="s">
        <v>188</v>
      </c>
      <c r="D47" s="59">
        <v>0</v>
      </c>
    </row>
    <row r="48" spans="1:4" ht="15.75" thickBot="1" x14ac:dyDescent="0.25">
      <c r="A48" s="57">
        <v>5</v>
      </c>
      <c r="B48" s="41"/>
      <c r="C48" s="58" t="s">
        <v>189</v>
      </c>
      <c r="D48" s="59">
        <v>0</v>
      </c>
    </row>
    <row r="49" spans="1:4" ht="16.5" customHeight="1" thickBot="1" x14ac:dyDescent="0.3">
      <c r="A49" s="60"/>
      <c r="B49" s="61"/>
      <c r="C49" s="62" t="s">
        <v>190</v>
      </c>
      <c r="D49" s="63">
        <f>+D48+D47+D46+D45+D44</f>
        <v>4118492</v>
      </c>
    </row>
    <row r="50" spans="1:4" ht="15.75" customHeight="1" x14ac:dyDescent="0.25">
      <c r="A50" s="64"/>
      <c r="B50" s="65"/>
      <c r="C50" s="66"/>
      <c r="D50" s="67"/>
    </row>
    <row r="51" spans="1:4" ht="15.75" x14ac:dyDescent="0.25">
      <c r="A51" s="53" t="s">
        <v>195</v>
      </c>
      <c r="B51" s="54" t="s">
        <v>70</v>
      </c>
      <c r="C51" s="55"/>
      <c r="D51" s="56"/>
    </row>
    <row r="52" spans="1:4" x14ac:dyDescent="0.2">
      <c r="A52" s="57">
        <v>1</v>
      </c>
      <c r="B52" s="41"/>
      <c r="C52" s="58" t="s">
        <v>185</v>
      </c>
      <c r="D52" s="59">
        <v>-788000</v>
      </c>
    </row>
    <row r="53" spans="1:4" x14ac:dyDescent="0.2">
      <c r="A53" s="57">
        <v>2</v>
      </c>
      <c r="B53" s="41"/>
      <c r="C53" s="58" t="s">
        <v>186</v>
      </c>
      <c r="D53" s="59">
        <v>0</v>
      </c>
    </row>
    <row r="54" spans="1:4" x14ac:dyDescent="0.2">
      <c r="A54" s="57">
        <v>3</v>
      </c>
      <c r="B54" s="41"/>
      <c r="C54" s="58" t="s">
        <v>187</v>
      </c>
      <c r="D54" s="59">
        <v>0</v>
      </c>
    </row>
    <row r="55" spans="1:4" x14ac:dyDescent="0.2">
      <c r="A55" s="57">
        <v>4</v>
      </c>
      <c r="B55" s="41"/>
      <c r="C55" s="58" t="s">
        <v>188</v>
      </c>
      <c r="D55" s="59">
        <v>0</v>
      </c>
    </row>
    <row r="56" spans="1:4" ht="15.75" thickBot="1" x14ac:dyDescent="0.25">
      <c r="A56" s="57">
        <v>5</v>
      </c>
      <c r="B56" s="41"/>
      <c r="C56" s="58" t="s">
        <v>189</v>
      </c>
      <c r="D56" s="59">
        <v>0</v>
      </c>
    </row>
    <row r="57" spans="1:4" ht="16.5" customHeight="1" thickBot="1" x14ac:dyDescent="0.3">
      <c r="A57" s="60"/>
      <c r="B57" s="61"/>
      <c r="C57" s="62" t="s">
        <v>190</v>
      </c>
      <c r="D57" s="63">
        <f>+D56+D55+D54+D53+D52</f>
        <v>-788000</v>
      </c>
    </row>
    <row r="58" spans="1:4" ht="15.75" customHeight="1" x14ac:dyDescent="0.25">
      <c r="A58" s="64"/>
      <c r="B58" s="65"/>
      <c r="C58" s="66"/>
      <c r="D58" s="67"/>
    </row>
    <row r="59" spans="1:4" ht="15.75" x14ac:dyDescent="0.25">
      <c r="A59" s="53" t="s">
        <v>196</v>
      </c>
      <c r="B59" s="54" t="s">
        <v>75</v>
      </c>
      <c r="C59" s="55"/>
      <c r="D59" s="56"/>
    </row>
    <row r="60" spans="1:4" x14ac:dyDescent="0.2">
      <c r="A60" s="57">
        <v>1</v>
      </c>
      <c r="B60" s="41"/>
      <c r="C60" s="58" t="s">
        <v>185</v>
      </c>
      <c r="D60" s="59">
        <v>91000</v>
      </c>
    </row>
    <row r="61" spans="1:4" x14ac:dyDescent="0.2">
      <c r="A61" s="57">
        <v>2</v>
      </c>
      <c r="B61" s="41"/>
      <c r="C61" s="58" t="s">
        <v>186</v>
      </c>
      <c r="D61" s="59">
        <v>0</v>
      </c>
    </row>
    <row r="62" spans="1:4" x14ac:dyDescent="0.2">
      <c r="A62" s="57">
        <v>3</v>
      </c>
      <c r="B62" s="41"/>
      <c r="C62" s="58" t="s">
        <v>187</v>
      </c>
      <c r="D62" s="59">
        <v>0</v>
      </c>
    </row>
    <row r="63" spans="1:4" x14ac:dyDescent="0.2">
      <c r="A63" s="57">
        <v>4</v>
      </c>
      <c r="B63" s="41"/>
      <c r="C63" s="58" t="s">
        <v>188</v>
      </c>
      <c r="D63" s="59">
        <v>0</v>
      </c>
    </row>
    <row r="64" spans="1:4" ht="15.75" thickBot="1" x14ac:dyDescent="0.25">
      <c r="A64" s="57">
        <v>5</v>
      </c>
      <c r="B64" s="41"/>
      <c r="C64" s="58" t="s">
        <v>189</v>
      </c>
      <c r="D64" s="59">
        <v>0</v>
      </c>
    </row>
    <row r="65" spans="1:4" ht="16.5" customHeight="1" thickBot="1" x14ac:dyDescent="0.3">
      <c r="A65" s="60"/>
      <c r="B65" s="61"/>
      <c r="C65" s="62" t="s">
        <v>190</v>
      </c>
      <c r="D65" s="63">
        <f>+D64+D63+D62+D61+D60</f>
        <v>91000</v>
      </c>
    </row>
    <row r="66" spans="1:4" ht="15.75" customHeight="1" x14ac:dyDescent="0.25">
      <c r="A66" s="64"/>
      <c r="B66" s="65"/>
      <c r="C66" s="66"/>
      <c r="D66" s="67"/>
    </row>
    <row r="67" spans="1:4" ht="15.75" x14ac:dyDescent="0.25">
      <c r="A67" s="53" t="s">
        <v>197</v>
      </c>
      <c r="B67" s="54" t="s">
        <v>87</v>
      </c>
      <c r="C67" s="55"/>
      <c r="D67" s="56"/>
    </row>
    <row r="68" spans="1:4" x14ac:dyDescent="0.2">
      <c r="A68" s="57">
        <v>1</v>
      </c>
      <c r="B68" s="41"/>
      <c r="C68" s="58" t="s">
        <v>185</v>
      </c>
      <c r="D68" s="59">
        <v>-1315000</v>
      </c>
    </row>
    <row r="69" spans="1:4" x14ac:dyDescent="0.2">
      <c r="A69" s="57">
        <v>2</v>
      </c>
      <c r="B69" s="41"/>
      <c r="C69" s="58" t="s">
        <v>186</v>
      </c>
      <c r="D69" s="59">
        <v>0</v>
      </c>
    </row>
    <row r="70" spans="1:4" x14ac:dyDescent="0.2">
      <c r="A70" s="57">
        <v>3</v>
      </c>
      <c r="B70" s="41"/>
      <c r="C70" s="58" t="s">
        <v>187</v>
      </c>
      <c r="D70" s="59">
        <v>0</v>
      </c>
    </row>
    <row r="71" spans="1:4" x14ac:dyDescent="0.2">
      <c r="A71" s="57">
        <v>4</v>
      </c>
      <c r="B71" s="41"/>
      <c r="C71" s="58" t="s">
        <v>188</v>
      </c>
      <c r="D71" s="59">
        <v>0</v>
      </c>
    </row>
    <row r="72" spans="1:4" ht="15.75" thickBot="1" x14ac:dyDescent="0.25">
      <c r="A72" s="57">
        <v>5</v>
      </c>
      <c r="B72" s="41"/>
      <c r="C72" s="58" t="s">
        <v>189</v>
      </c>
      <c r="D72" s="59">
        <v>0</v>
      </c>
    </row>
    <row r="73" spans="1:4" ht="16.5" customHeight="1" thickBot="1" x14ac:dyDescent="0.3">
      <c r="A73" s="60"/>
      <c r="B73" s="61"/>
      <c r="C73" s="62" t="s">
        <v>190</v>
      </c>
      <c r="D73" s="63">
        <f>+D72+D71+D70+D69+D68</f>
        <v>-1315000</v>
      </c>
    </row>
    <row r="74" spans="1:4" ht="15.75" customHeight="1" x14ac:dyDescent="0.25">
      <c r="A74" s="64"/>
      <c r="B74" s="65"/>
      <c r="C74" s="66"/>
      <c r="D74" s="67"/>
    </row>
    <row r="75" spans="1:4" ht="15.75" x14ac:dyDescent="0.25">
      <c r="A75" s="53" t="s">
        <v>198</v>
      </c>
      <c r="B75" s="54" t="s">
        <v>95</v>
      </c>
      <c r="C75" s="55"/>
      <c r="D75" s="56"/>
    </row>
    <row r="76" spans="1:4" x14ac:dyDescent="0.2">
      <c r="A76" s="57">
        <v>1</v>
      </c>
      <c r="B76" s="41"/>
      <c r="C76" s="58" t="s">
        <v>185</v>
      </c>
      <c r="D76" s="59">
        <v>1956000</v>
      </c>
    </row>
    <row r="77" spans="1:4" x14ac:dyDescent="0.2">
      <c r="A77" s="57">
        <v>2</v>
      </c>
      <c r="B77" s="41"/>
      <c r="C77" s="58" t="s">
        <v>186</v>
      </c>
      <c r="D77" s="59">
        <v>0</v>
      </c>
    </row>
    <row r="78" spans="1:4" x14ac:dyDescent="0.2">
      <c r="A78" s="57">
        <v>3</v>
      </c>
      <c r="B78" s="41"/>
      <c r="C78" s="58" t="s">
        <v>187</v>
      </c>
      <c r="D78" s="59">
        <v>0</v>
      </c>
    </row>
    <row r="79" spans="1:4" x14ac:dyDescent="0.2">
      <c r="A79" s="57">
        <v>4</v>
      </c>
      <c r="B79" s="41"/>
      <c r="C79" s="58" t="s">
        <v>188</v>
      </c>
      <c r="D79" s="59">
        <v>0</v>
      </c>
    </row>
    <row r="80" spans="1:4" ht="15.75" thickBot="1" x14ac:dyDescent="0.25">
      <c r="A80" s="57">
        <v>5</v>
      </c>
      <c r="B80" s="41"/>
      <c r="C80" s="58" t="s">
        <v>189</v>
      </c>
      <c r="D80" s="59">
        <v>-1956000</v>
      </c>
    </row>
    <row r="81" spans="1:4" ht="16.5" customHeight="1" thickBot="1" x14ac:dyDescent="0.3">
      <c r="A81" s="60"/>
      <c r="B81" s="61"/>
      <c r="C81" s="62" t="s">
        <v>190</v>
      </c>
      <c r="D81" s="63">
        <f>+D80+D79+D78+D77+D76</f>
        <v>0</v>
      </c>
    </row>
    <row r="82" spans="1:4" ht="15.75" customHeight="1" x14ac:dyDescent="0.25">
      <c r="A82" s="64"/>
      <c r="B82" s="65"/>
      <c r="C82" s="66"/>
      <c r="D82" s="67"/>
    </row>
    <row r="83" spans="1:4" ht="15.75" x14ac:dyDescent="0.25">
      <c r="A83" s="53" t="s">
        <v>199</v>
      </c>
      <c r="B83" s="54" t="s">
        <v>103</v>
      </c>
      <c r="C83" s="55"/>
      <c r="D83" s="56"/>
    </row>
    <row r="84" spans="1:4" x14ac:dyDescent="0.2">
      <c r="A84" s="57">
        <v>1</v>
      </c>
      <c r="B84" s="41"/>
      <c r="C84" s="58" t="s">
        <v>185</v>
      </c>
      <c r="D84" s="59">
        <v>2191000</v>
      </c>
    </row>
    <row r="85" spans="1:4" x14ac:dyDescent="0.2">
      <c r="A85" s="57">
        <v>2</v>
      </c>
      <c r="B85" s="41"/>
      <c r="C85" s="58" t="s">
        <v>186</v>
      </c>
      <c r="D85" s="59">
        <v>0</v>
      </c>
    </row>
    <row r="86" spans="1:4" x14ac:dyDescent="0.2">
      <c r="A86" s="57">
        <v>3</v>
      </c>
      <c r="B86" s="41"/>
      <c r="C86" s="58" t="s">
        <v>187</v>
      </c>
      <c r="D86" s="59">
        <v>0</v>
      </c>
    </row>
    <row r="87" spans="1:4" x14ac:dyDescent="0.2">
      <c r="A87" s="57">
        <v>4</v>
      </c>
      <c r="B87" s="41"/>
      <c r="C87" s="58" t="s">
        <v>188</v>
      </c>
      <c r="D87" s="59">
        <v>0</v>
      </c>
    </row>
    <row r="88" spans="1:4" ht="15.75" thickBot="1" x14ac:dyDescent="0.25">
      <c r="A88" s="57">
        <v>5</v>
      </c>
      <c r="B88" s="41"/>
      <c r="C88" s="58" t="s">
        <v>189</v>
      </c>
      <c r="D88" s="59">
        <v>-2191000</v>
      </c>
    </row>
    <row r="89" spans="1:4" ht="16.5" customHeight="1" thickBot="1" x14ac:dyDescent="0.3">
      <c r="A89" s="60"/>
      <c r="B89" s="61"/>
      <c r="C89" s="62" t="s">
        <v>190</v>
      </c>
      <c r="D89" s="63">
        <f>+D88+D87+D86+D85+D84</f>
        <v>0</v>
      </c>
    </row>
    <row r="90" spans="1:4" ht="15.75" customHeight="1" x14ac:dyDescent="0.25">
      <c r="A90" s="64"/>
      <c r="B90" s="65"/>
      <c r="C90" s="66"/>
      <c r="D90" s="67"/>
    </row>
    <row r="91" spans="1:4" ht="31.5" x14ac:dyDescent="0.25">
      <c r="A91" s="53" t="s">
        <v>200</v>
      </c>
      <c r="B91" s="54" t="s">
        <v>116</v>
      </c>
      <c r="C91" s="55"/>
      <c r="D91" s="56"/>
    </row>
    <row r="92" spans="1:4" x14ac:dyDescent="0.2">
      <c r="A92" s="57">
        <v>1</v>
      </c>
      <c r="B92" s="41"/>
      <c r="C92" s="58" t="s">
        <v>185</v>
      </c>
      <c r="D92" s="59">
        <v>7743000</v>
      </c>
    </row>
    <row r="93" spans="1:4" x14ac:dyDescent="0.2">
      <c r="A93" s="57">
        <v>2</v>
      </c>
      <c r="B93" s="41"/>
      <c r="C93" s="58" t="s">
        <v>186</v>
      </c>
      <c r="D93" s="59">
        <v>0</v>
      </c>
    </row>
    <row r="94" spans="1:4" x14ac:dyDescent="0.2">
      <c r="A94" s="57">
        <v>3</v>
      </c>
      <c r="B94" s="41"/>
      <c r="C94" s="58" t="s">
        <v>187</v>
      </c>
      <c r="D94" s="59">
        <v>1445000</v>
      </c>
    </row>
    <row r="95" spans="1:4" x14ac:dyDescent="0.2">
      <c r="A95" s="57">
        <v>4</v>
      </c>
      <c r="B95" s="41"/>
      <c r="C95" s="58" t="s">
        <v>188</v>
      </c>
      <c r="D95" s="59">
        <v>0</v>
      </c>
    </row>
    <row r="96" spans="1:4" ht="15.75" thickBot="1" x14ac:dyDescent="0.25">
      <c r="A96" s="57">
        <v>5</v>
      </c>
      <c r="B96" s="41"/>
      <c r="C96" s="58" t="s">
        <v>189</v>
      </c>
      <c r="D96" s="59">
        <v>-9188000</v>
      </c>
    </row>
    <row r="97" spans="1:4" ht="16.5" customHeight="1" thickBot="1" x14ac:dyDescent="0.3">
      <c r="A97" s="60"/>
      <c r="B97" s="61"/>
      <c r="C97" s="62" t="s">
        <v>190</v>
      </c>
      <c r="D97" s="63">
        <f>+D96+D95+D94+D93+D92</f>
        <v>0</v>
      </c>
    </row>
    <row r="98" spans="1:4" ht="15.75" customHeight="1" x14ac:dyDescent="0.25">
      <c r="A98" s="64"/>
      <c r="B98" s="65"/>
      <c r="C98" s="66"/>
      <c r="D98" s="67"/>
    </row>
    <row r="99" spans="1:4" ht="15.75" x14ac:dyDescent="0.25">
      <c r="A99" s="53" t="s">
        <v>201</v>
      </c>
      <c r="B99" s="54" t="s">
        <v>125</v>
      </c>
      <c r="C99" s="55"/>
      <c r="D99" s="56"/>
    </row>
    <row r="100" spans="1:4" x14ac:dyDescent="0.2">
      <c r="A100" s="57">
        <v>1</v>
      </c>
      <c r="B100" s="41"/>
      <c r="C100" s="58" t="s">
        <v>185</v>
      </c>
      <c r="D100" s="59">
        <v>4530000</v>
      </c>
    </row>
    <row r="101" spans="1:4" x14ac:dyDescent="0.2">
      <c r="A101" s="57">
        <v>2</v>
      </c>
      <c r="B101" s="41"/>
      <c r="C101" s="58" t="s">
        <v>186</v>
      </c>
      <c r="D101" s="59">
        <v>0</v>
      </c>
    </row>
    <row r="102" spans="1:4" x14ac:dyDescent="0.2">
      <c r="A102" s="57">
        <v>3</v>
      </c>
      <c r="B102" s="41"/>
      <c r="C102" s="58" t="s">
        <v>187</v>
      </c>
      <c r="D102" s="59">
        <v>0</v>
      </c>
    </row>
    <row r="103" spans="1:4" x14ac:dyDescent="0.2">
      <c r="A103" s="57">
        <v>4</v>
      </c>
      <c r="B103" s="41"/>
      <c r="C103" s="58" t="s">
        <v>188</v>
      </c>
      <c r="D103" s="59">
        <v>0</v>
      </c>
    </row>
    <row r="104" spans="1:4" ht="15.75" thickBot="1" x14ac:dyDescent="0.25">
      <c r="A104" s="57">
        <v>5</v>
      </c>
      <c r="B104" s="41"/>
      <c r="C104" s="58" t="s">
        <v>189</v>
      </c>
      <c r="D104" s="59">
        <v>0</v>
      </c>
    </row>
    <row r="105" spans="1:4" ht="16.5" customHeight="1" thickBot="1" x14ac:dyDescent="0.3">
      <c r="A105" s="60"/>
      <c r="B105" s="61"/>
      <c r="C105" s="62" t="s">
        <v>190</v>
      </c>
      <c r="D105" s="63">
        <f>+D104+D103+D102+D101+D100</f>
        <v>4530000</v>
      </c>
    </row>
    <row r="106" spans="1:4" ht="15.75" customHeight="1" x14ac:dyDescent="0.25">
      <c r="A106" s="64"/>
      <c r="B106" s="65"/>
      <c r="C106" s="66"/>
      <c r="D106" s="67"/>
    </row>
    <row r="107" spans="1:4" ht="15.75" x14ac:dyDescent="0.25">
      <c r="A107" s="53" t="s">
        <v>202</v>
      </c>
      <c r="B107" s="54" t="s">
        <v>130</v>
      </c>
      <c r="C107" s="55"/>
      <c r="D107" s="56"/>
    </row>
    <row r="108" spans="1:4" x14ac:dyDescent="0.2">
      <c r="A108" s="57">
        <v>1</v>
      </c>
      <c r="B108" s="41"/>
      <c r="C108" s="58" t="s">
        <v>185</v>
      </c>
      <c r="D108" s="59">
        <v>95861000</v>
      </c>
    </row>
    <row r="109" spans="1:4" x14ac:dyDescent="0.2">
      <c r="A109" s="57">
        <v>2</v>
      </c>
      <c r="B109" s="41"/>
      <c r="C109" s="58" t="s">
        <v>186</v>
      </c>
      <c r="D109" s="59">
        <v>0</v>
      </c>
    </row>
    <row r="110" spans="1:4" x14ac:dyDescent="0.2">
      <c r="A110" s="57">
        <v>3</v>
      </c>
      <c r="B110" s="41"/>
      <c r="C110" s="58" t="s">
        <v>187</v>
      </c>
      <c r="D110" s="59">
        <v>0</v>
      </c>
    </row>
    <row r="111" spans="1:4" x14ac:dyDescent="0.2">
      <c r="A111" s="57">
        <v>4</v>
      </c>
      <c r="B111" s="41"/>
      <c r="C111" s="58" t="s">
        <v>188</v>
      </c>
      <c r="D111" s="59">
        <v>0</v>
      </c>
    </row>
    <row r="112" spans="1:4" ht="15.75" thickBot="1" x14ac:dyDescent="0.25">
      <c r="A112" s="57">
        <v>5</v>
      </c>
      <c r="B112" s="41"/>
      <c r="C112" s="58" t="s">
        <v>189</v>
      </c>
      <c r="D112" s="59">
        <v>0</v>
      </c>
    </row>
    <row r="113" spans="1:4" ht="16.5" customHeight="1" thickBot="1" x14ac:dyDescent="0.3">
      <c r="A113" s="60"/>
      <c r="B113" s="61"/>
      <c r="C113" s="62" t="s">
        <v>190</v>
      </c>
      <c r="D113" s="63">
        <f>+D112+D111+D110+D109+D108</f>
        <v>95861000</v>
      </c>
    </row>
    <row r="114" spans="1:4" ht="15.75" customHeight="1" x14ac:dyDescent="0.25">
      <c r="A114" s="64"/>
      <c r="B114" s="65"/>
      <c r="C114" s="66"/>
      <c r="D114" s="67"/>
    </row>
    <row r="115" spans="1:4" ht="31.5" x14ac:dyDescent="0.25">
      <c r="A115" s="53" t="s">
        <v>203</v>
      </c>
      <c r="B115" s="54" t="s">
        <v>135</v>
      </c>
      <c r="C115" s="55"/>
      <c r="D115" s="56"/>
    </row>
    <row r="116" spans="1:4" x14ac:dyDescent="0.2">
      <c r="A116" s="57">
        <v>1</v>
      </c>
      <c r="B116" s="41"/>
      <c r="C116" s="58" t="s">
        <v>185</v>
      </c>
      <c r="D116" s="59">
        <v>3390000</v>
      </c>
    </row>
    <row r="117" spans="1:4" x14ac:dyDescent="0.2">
      <c r="A117" s="57">
        <v>2</v>
      </c>
      <c r="B117" s="41"/>
      <c r="C117" s="58" t="s">
        <v>186</v>
      </c>
      <c r="D117" s="59">
        <v>0</v>
      </c>
    </row>
    <row r="118" spans="1:4" x14ac:dyDescent="0.2">
      <c r="A118" s="57">
        <v>3</v>
      </c>
      <c r="B118" s="41"/>
      <c r="C118" s="58" t="s">
        <v>187</v>
      </c>
      <c r="D118" s="59">
        <v>0</v>
      </c>
    </row>
    <row r="119" spans="1:4" x14ac:dyDescent="0.2">
      <c r="A119" s="57">
        <v>4</v>
      </c>
      <c r="B119" s="41"/>
      <c r="C119" s="58" t="s">
        <v>188</v>
      </c>
      <c r="D119" s="59">
        <v>0</v>
      </c>
    </row>
    <row r="120" spans="1:4" ht="15.75" thickBot="1" x14ac:dyDescent="0.25">
      <c r="A120" s="57">
        <v>5</v>
      </c>
      <c r="B120" s="41"/>
      <c r="C120" s="58" t="s">
        <v>189</v>
      </c>
      <c r="D120" s="59">
        <v>0</v>
      </c>
    </row>
    <row r="121" spans="1:4" ht="16.5" customHeight="1" thickBot="1" x14ac:dyDescent="0.3">
      <c r="A121" s="60"/>
      <c r="B121" s="61"/>
      <c r="C121" s="62" t="s">
        <v>190</v>
      </c>
      <c r="D121" s="63">
        <f>+D120+D119+D118+D117+D116</f>
        <v>3390000</v>
      </c>
    </row>
    <row r="122" spans="1:4" ht="15.75" customHeight="1" x14ac:dyDescent="0.25">
      <c r="A122" s="64"/>
      <c r="B122" s="65"/>
      <c r="C122" s="66"/>
      <c r="D122" s="67"/>
    </row>
    <row r="123" spans="1:4" ht="15.75" x14ac:dyDescent="0.25">
      <c r="A123" s="53" t="s">
        <v>204</v>
      </c>
      <c r="B123" s="54" t="s">
        <v>141</v>
      </c>
      <c r="C123" s="55"/>
      <c r="D123" s="56"/>
    </row>
    <row r="124" spans="1:4" x14ac:dyDescent="0.2">
      <c r="A124" s="57">
        <v>1</v>
      </c>
      <c r="B124" s="41"/>
      <c r="C124" s="58" t="s">
        <v>185</v>
      </c>
      <c r="D124" s="59">
        <v>0</v>
      </c>
    </row>
    <row r="125" spans="1:4" x14ac:dyDescent="0.2">
      <c r="A125" s="57">
        <v>2</v>
      </c>
      <c r="B125" s="41"/>
      <c r="C125" s="58" t="s">
        <v>186</v>
      </c>
      <c r="D125" s="59">
        <v>0</v>
      </c>
    </row>
    <row r="126" spans="1:4" x14ac:dyDescent="0.2">
      <c r="A126" s="57">
        <v>3</v>
      </c>
      <c r="B126" s="41"/>
      <c r="C126" s="58" t="s">
        <v>187</v>
      </c>
      <c r="D126" s="59">
        <v>0</v>
      </c>
    </row>
    <row r="127" spans="1:4" x14ac:dyDescent="0.2">
      <c r="A127" s="57">
        <v>4</v>
      </c>
      <c r="B127" s="41"/>
      <c r="C127" s="58" t="s">
        <v>188</v>
      </c>
      <c r="D127" s="59">
        <v>0</v>
      </c>
    </row>
    <row r="128" spans="1:4" ht="15.75" thickBot="1" x14ac:dyDescent="0.25">
      <c r="A128" s="57">
        <v>5</v>
      </c>
      <c r="B128" s="41"/>
      <c r="C128" s="58" t="s">
        <v>189</v>
      </c>
      <c r="D128" s="59">
        <v>0</v>
      </c>
    </row>
    <row r="129" spans="1:4" ht="16.5" customHeight="1" thickBot="1" x14ac:dyDescent="0.3">
      <c r="A129" s="60"/>
      <c r="B129" s="61"/>
      <c r="C129" s="62" t="s">
        <v>190</v>
      </c>
      <c r="D129" s="63">
        <f>+D128+D127+D126+D125+D124</f>
        <v>0</v>
      </c>
    </row>
    <row r="130" spans="1:4" ht="15.75" customHeight="1" x14ac:dyDescent="0.25">
      <c r="A130" s="64"/>
      <c r="B130" s="65"/>
      <c r="C130" s="66"/>
      <c r="D130" s="67"/>
    </row>
    <row r="131" spans="1:4" ht="15.75" x14ac:dyDescent="0.25">
      <c r="A131" s="53" t="s">
        <v>205</v>
      </c>
      <c r="B131" s="54" t="s">
        <v>148</v>
      </c>
      <c r="C131" s="55"/>
      <c r="D131" s="56"/>
    </row>
    <row r="132" spans="1:4" x14ac:dyDescent="0.2">
      <c r="A132" s="57">
        <v>1</v>
      </c>
      <c r="B132" s="41"/>
      <c r="C132" s="58" t="s">
        <v>185</v>
      </c>
      <c r="D132" s="59">
        <v>-111000</v>
      </c>
    </row>
    <row r="133" spans="1:4" x14ac:dyDescent="0.2">
      <c r="A133" s="57">
        <v>2</v>
      </c>
      <c r="B133" s="41"/>
      <c r="C133" s="58" t="s">
        <v>186</v>
      </c>
      <c r="D133" s="59">
        <v>0</v>
      </c>
    </row>
    <row r="134" spans="1:4" x14ac:dyDescent="0.2">
      <c r="A134" s="57">
        <v>3</v>
      </c>
      <c r="B134" s="41"/>
      <c r="C134" s="58" t="s">
        <v>187</v>
      </c>
      <c r="D134" s="59">
        <v>0</v>
      </c>
    </row>
    <row r="135" spans="1:4" x14ac:dyDescent="0.2">
      <c r="A135" s="57">
        <v>4</v>
      </c>
      <c r="B135" s="41"/>
      <c r="C135" s="58" t="s">
        <v>188</v>
      </c>
      <c r="D135" s="59">
        <v>0</v>
      </c>
    </row>
    <row r="136" spans="1:4" ht="15.75" thickBot="1" x14ac:dyDescent="0.25">
      <c r="A136" s="57">
        <v>5</v>
      </c>
      <c r="B136" s="41"/>
      <c r="C136" s="58" t="s">
        <v>189</v>
      </c>
      <c r="D136" s="59">
        <v>0</v>
      </c>
    </row>
    <row r="137" spans="1:4" ht="16.5" customHeight="1" thickBot="1" x14ac:dyDescent="0.3">
      <c r="A137" s="60"/>
      <c r="B137" s="61"/>
      <c r="C137" s="62" t="s">
        <v>190</v>
      </c>
      <c r="D137" s="63">
        <f>+D136+D135+D134+D133+D132</f>
        <v>-111000</v>
      </c>
    </row>
    <row r="138" spans="1:4" ht="15.75" customHeight="1" x14ac:dyDescent="0.25">
      <c r="A138" s="64"/>
      <c r="B138" s="65"/>
      <c r="C138" s="66"/>
      <c r="D138" s="67"/>
    </row>
    <row r="139" spans="1:4" ht="15.75" x14ac:dyDescent="0.25">
      <c r="A139" s="53" t="s">
        <v>206</v>
      </c>
      <c r="B139" s="54" t="s">
        <v>153</v>
      </c>
      <c r="C139" s="55"/>
      <c r="D139" s="56"/>
    </row>
    <row r="140" spans="1:4" x14ac:dyDescent="0.2">
      <c r="A140" s="57">
        <v>1</v>
      </c>
      <c r="B140" s="41"/>
      <c r="C140" s="58" t="s">
        <v>185</v>
      </c>
      <c r="D140" s="59">
        <v>84000</v>
      </c>
    </row>
    <row r="141" spans="1:4" x14ac:dyDescent="0.2">
      <c r="A141" s="57">
        <v>2</v>
      </c>
      <c r="B141" s="41"/>
      <c r="C141" s="58" t="s">
        <v>186</v>
      </c>
      <c r="D141" s="59">
        <v>0</v>
      </c>
    </row>
    <row r="142" spans="1:4" x14ac:dyDescent="0.2">
      <c r="A142" s="57">
        <v>3</v>
      </c>
      <c r="B142" s="41"/>
      <c r="C142" s="58" t="s">
        <v>187</v>
      </c>
      <c r="D142" s="59">
        <v>0</v>
      </c>
    </row>
    <row r="143" spans="1:4" x14ac:dyDescent="0.2">
      <c r="A143" s="57">
        <v>4</v>
      </c>
      <c r="B143" s="41"/>
      <c r="C143" s="58" t="s">
        <v>188</v>
      </c>
      <c r="D143" s="59">
        <v>0</v>
      </c>
    </row>
    <row r="144" spans="1:4" ht="15.75" thickBot="1" x14ac:dyDescent="0.25">
      <c r="A144" s="57">
        <v>5</v>
      </c>
      <c r="B144" s="41"/>
      <c r="C144" s="58" t="s">
        <v>189</v>
      </c>
      <c r="D144" s="59">
        <v>-84000</v>
      </c>
    </row>
    <row r="145" spans="1:4" ht="16.5" customHeight="1" thickBot="1" x14ac:dyDescent="0.3">
      <c r="A145" s="60"/>
      <c r="B145" s="61"/>
      <c r="C145" s="62" t="s">
        <v>190</v>
      </c>
      <c r="D145" s="63">
        <f>+D144+D143+D142+D141+D140</f>
        <v>0</v>
      </c>
    </row>
    <row r="146" spans="1:4" ht="15.75" customHeight="1" x14ac:dyDescent="0.25">
      <c r="A146" s="64"/>
      <c r="B146" s="65"/>
      <c r="C146" s="66"/>
      <c r="D146" s="67"/>
    </row>
    <row r="147" spans="1:4" ht="15.75" x14ac:dyDescent="0.25">
      <c r="A147" s="53" t="s">
        <v>207</v>
      </c>
      <c r="B147" s="54" t="s">
        <v>163</v>
      </c>
      <c r="C147" s="55"/>
      <c r="D147" s="56"/>
    </row>
    <row r="148" spans="1:4" x14ac:dyDescent="0.2">
      <c r="A148" s="57">
        <v>1</v>
      </c>
      <c r="B148" s="41"/>
      <c r="C148" s="58" t="s">
        <v>185</v>
      </c>
      <c r="D148" s="59">
        <v>1611000</v>
      </c>
    </row>
    <row r="149" spans="1:4" x14ac:dyDescent="0.2">
      <c r="A149" s="57">
        <v>2</v>
      </c>
      <c r="B149" s="41"/>
      <c r="C149" s="58" t="s">
        <v>186</v>
      </c>
      <c r="D149" s="59">
        <v>0</v>
      </c>
    </row>
    <row r="150" spans="1:4" x14ac:dyDescent="0.2">
      <c r="A150" s="57">
        <v>3</v>
      </c>
      <c r="B150" s="41"/>
      <c r="C150" s="58" t="s">
        <v>187</v>
      </c>
      <c r="D150" s="59">
        <v>0</v>
      </c>
    </row>
    <row r="151" spans="1:4" x14ac:dyDescent="0.2">
      <c r="A151" s="57">
        <v>4</v>
      </c>
      <c r="B151" s="41"/>
      <c r="C151" s="58" t="s">
        <v>188</v>
      </c>
      <c r="D151" s="59">
        <v>0</v>
      </c>
    </row>
    <row r="152" spans="1:4" ht="15.75" thickBot="1" x14ac:dyDescent="0.25">
      <c r="A152" s="57">
        <v>5</v>
      </c>
      <c r="B152" s="41"/>
      <c r="C152" s="58" t="s">
        <v>189</v>
      </c>
      <c r="D152" s="59">
        <v>0</v>
      </c>
    </row>
    <row r="153" spans="1:4" ht="16.5" customHeight="1" thickBot="1" x14ac:dyDescent="0.3">
      <c r="A153" s="60"/>
      <c r="B153" s="61"/>
      <c r="C153" s="62" t="s">
        <v>190</v>
      </c>
      <c r="D153" s="63">
        <f>+D152+D151+D150+D149+D148</f>
        <v>1611000</v>
      </c>
    </row>
    <row r="154" spans="1:4" ht="15.75" customHeight="1" x14ac:dyDescent="0.25">
      <c r="A154" s="64"/>
      <c r="B154" s="65"/>
      <c r="C154" s="66"/>
      <c r="D154" s="67"/>
    </row>
    <row r="155" spans="1:4" ht="15.75" x14ac:dyDescent="0.25">
      <c r="A155" s="53" t="s">
        <v>208</v>
      </c>
      <c r="B155" s="54" t="s">
        <v>170</v>
      </c>
      <c r="C155" s="55"/>
      <c r="D155" s="56"/>
    </row>
    <row r="156" spans="1:4" x14ac:dyDescent="0.2">
      <c r="A156" s="57">
        <v>1</v>
      </c>
      <c r="B156" s="41"/>
      <c r="C156" s="58" t="s">
        <v>185</v>
      </c>
      <c r="D156" s="59">
        <v>7058000</v>
      </c>
    </row>
    <row r="157" spans="1:4" x14ac:dyDescent="0.2">
      <c r="A157" s="57">
        <v>2</v>
      </c>
      <c r="B157" s="41"/>
      <c r="C157" s="58" t="s">
        <v>186</v>
      </c>
      <c r="D157" s="59">
        <v>0</v>
      </c>
    </row>
    <row r="158" spans="1:4" x14ac:dyDescent="0.2">
      <c r="A158" s="57">
        <v>3</v>
      </c>
      <c r="B158" s="41"/>
      <c r="C158" s="58" t="s">
        <v>187</v>
      </c>
      <c r="D158" s="59">
        <v>0</v>
      </c>
    </row>
    <row r="159" spans="1:4" x14ac:dyDescent="0.2">
      <c r="A159" s="57">
        <v>4</v>
      </c>
      <c r="B159" s="41"/>
      <c r="C159" s="58" t="s">
        <v>188</v>
      </c>
      <c r="D159" s="59">
        <v>0</v>
      </c>
    </row>
    <row r="160" spans="1:4" ht="15.75" thickBot="1" x14ac:dyDescent="0.25">
      <c r="A160" s="57">
        <v>5</v>
      </c>
      <c r="B160" s="41"/>
      <c r="C160" s="58" t="s">
        <v>189</v>
      </c>
      <c r="D160" s="59">
        <v>-3331000</v>
      </c>
    </row>
    <row r="161" spans="1:4" ht="16.5" customHeight="1" thickBot="1" x14ac:dyDescent="0.3">
      <c r="A161" s="60"/>
      <c r="B161" s="61"/>
      <c r="C161" s="62" t="s">
        <v>190</v>
      </c>
      <c r="D161" s="63">
        <f>+D160+D159+D158+D157+D156</f>
        <v>3727000</v>
      </c>
    </row>
    <row r="162" spans="1:4" ht="15.75" customHeight="1" thickBot="1" x14ac:dyDescent="0.3">
      <c r="A162" s="64"/>
      <c r="B162" s="65"/>
      <c r="C162" s="66"/>
      <c r="D162" s="67"/>
    </row>
    <row r="163" spans="1:4" ht="16.5" customHeight="1" thickBot="1" x14ac:dyDescent="0.3">
      <c r="A163" s="68"/>
      <c r="B163" s="69" t="s">
        <v>209</v>
      </c>
      <c r="C163" s="62" t="s">
        <v>210</v>
      </c>
      <c r="D163" s="63">
        <f>+D161-D160+D153-D152+D145-D144+D137-D136+D129-D128+D121-D120+D113-D112+D105-D104+D97-D96+D89-D88+D81-D80+D73-D72+D65-D64+D57-D56+D49-D48+D41-D40+D33-D32+D25-D24+D17-D16</f>
        <v>785149492</v>
      </c>
    </row>
    <row r="164" spans="1:4" ht="16.5" customHeight="1" thickBot="1" x14ac:dyDescent="0.3">
      <c r="A164" s="68"/>
      <c r="B164" s="69" t="s">
        <v>189</v>
      </c>
      <c r="C164" s="62"/>
      <c r="D164" s="63">
        <f>+D160+D152+D144+D136+D128+D120+D112+D104+D96+D88+D80+D72+D64+D56+D48+D40+D32+D24+D16</f>
        <v>-30716000</v>
      </c>
    </row>
    <row r="165" spans="1:4" ht="16.5" customHeight="1" thickBot="1" x14ac:dyDescent="0.3">
      <c r="A165" s="68"/>
      <c r="B165" s="69" t="s">
        <v>211</v>
      </c>
      <c r="C165" s="62" t="s">
        <v>210</v>
      </c>
      <c r="D165" s="63">
        <f>SUM(D163:D164)</f>
        <v>754433492</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workbookViewId="0">
      <selection activeCell="A3" sqref="A3:E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212</v>
      </c>
      <c r="B4" s="451"/>
      <c r="C4" s="451"/>
      <c r="D4" s="451"/>
      <c r="E4" s="451"/>
    </row>
    <row r="5" spans="1:5" ht="16.5" customHeight="1" thickBot="1" x14ac:dyDescent="0.3">
      <c r="A5" s="70"/>
      <c r="B5" s="70"/>
      <c r="C5" s="35"/>
    </row>
    <row r="6" spans="1:5" ht="15.75" customHeight="1" x14ac:dyDescent="0.25">
      <c r="A6" s="71" t="s">
        <v>176</v>
      </c>
      <c r="B6" s="72" t="s">
        <v>177</v>
      </c>
      <c r="C6" s="73" t="s">
        <v>178</v>
      </c>
      <c r="D6" s="73" t="s">
        <v>179</v>
      </c>
      <c r="E6" s="73" t="s">
        <v>213</v>
      </c>
    </row>
    <row r="7" spans="1:5" ht="31.5" customHeight="1" x14ac:dyDescent="0.25">
      <c r="A7" s="74"/>
      <c r="B7" s="75"/>
      <c r="C7" s="76"/>
      <c r="D7" s="77"/>
      <c r="E7" s="78" t="s">
        <v>214</v>
      </c>
    </row>
    <row r="8" spans="1:5" ht="16.5" customHeight="1" thickBot="1" x14ac:dyDescent="0.3">
      <c r="A8" s="79" t="s">
        <v>5</v>
      </c>
      <c r="B8" s="80" t="s">
        <v>9</v>
      </c>
      <c r="C8" s="81" t="s">
        <v>215</v>
      </c>
      <c r="D8" s="81" t="s">
        <v>216</v>
      </c>
      <c r="E8" s="82" t="s">
        <v>217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218</v>
      </c>
      <c r="D11" s="93" t="s">
        <v>219</v>
      </c>
      <c r="E11" s="94">
        <v>0</v>
      </c>
    </row>
    <row r="12" spans="1:5" ht="15.75" thickBot="1" x14ac:dyDescent="0.25">
      <c r="A12" s="95"/>
      <c r="B12" s="96"/>
      <c r="C12" s="97" t="s">
        <v>220</v>
      </c>
      <c r="D12" s="98" t="s">
        <v>221</v>
      </c>
      <c r="E12" s="99">
        <v>0</v>
      </c>
    </row>
    <row r="13" spans="1:5" s="31" customFormat="1" ht="16.5" customHeight="1" thickBot="1" x14ac:dyDescent="0.3">
      <c r="A13" s="100"/>
      <c r="B13" s="101"/>
      <c r="C13" s="62" t="s">
        <v>222</v>
      </c>
      <c r="D13" s="102" t="s">
        <v>223</v>
      </c>
      <c r="E13" s="103">
        <f>SUM(E11)</f>
        <v>0</v>
      </c>
    </row>
    <row r="14" spans="1:5" s="31" customFormat="1" x14ac:dyDescent="0.2">
      <c r="A14" s="64"/>
      <c r="B14" s="104"/>
      <c r="C14" s="105"/>
      <c r="D14" s="106"/>
      <c r="E14" s="107"/>
    </row>
    <row r="15" spans="1:5" ht="15.75" customHeight="1" x14ac:dyDescent="0.25">
      <c r="A15" s="87" t="s">
        <v>38</v>
      </c>
      <c r="B15" s="88" t="s">
        <v>39</v>
      </c>
      <c r="C15" s="55"/>
      <c r="D15" s="55"/>
      <c r="E15" s="89"/>
    </row>
    <row r="16" spans="1:5" ht="15.75" customHeight="1" x14ac:dyDescent="0.25">
      <c r="A16" s="90"/>
      <c r="B16" s="91"/>
      <c r="C16" s="92" t="s">
        <v>218</v>
      </c>
      <c r="D16" s="93" t="s">
        <v>219</v>
      </c>
      <c r="E16" s="94">
        <v>0</v>
      </c>
    </row>
    <row r="17" spans="1:5" x14ac:dyDescent="0.2">
      <c r="A17" s="95">
        <v>1</v>
      </c>
      <c r="B17" s="96"/>
      <c r="C17" s="97" t="s">
        <v>224</v>
      </c>
      <c r="D17" s="98" t="s">
        <v>225</v>
      </c>
      <c r="E17" s="99">
        <v>649048</v>
      </c>
    </row>
    <row r="18" spans="1:5" ht="15.75" thickBot="1" x14ac:dyDescent="0.25">
      <c r="A18" s="95">
        <v>2</v>
      </c>
      <c r="B18" s="96"/>
      <c r="C18" s="97" t="s">
        <v>226</v>
      </c>
      <c r="D18" s="98" t="s">
        <v>225</v>
      </c>
      <c r="E18" s="99">
        <v>-649048</v>
      </c>
    </row>
    <row r="19" spans="1:5" s="31" customFormat="1" ht="16.5" customHeight="1" thickBot="1" x14ac:dyDescent="0.3">
      <c r="A19" s="100"/>
      <c r="B19" s="101"/>
      <c r="C19" s="62" t="s">
        <v>222</v>
      </c>
      <c r="D19" s="102" t="s">
        <v>223</v>
      </c>
      <c r="E19" s="103">
        <f>SUM(E16:E18)</f>
        <v>0</v>
      </c>
    </row>
    <row r="20" spans="1:5" s="31" customFormat="1" x14ac:dyDescent="0.2">
      <c r="A20" s="64"/>
      <c r="B20" s="104"/>
      <c r="C20" s="105"/>
      <c r="D20" s="106"/>
      <c r="E20" s="107"/>
    </row>
    <row r="21" spans="1:5" ht="15.75" customHeight="1" x14ac:dyDescent="0.25">
      <c r="A21" s="87" t="s">
        <v>50</v>
      </c>
      <c r="B21" s="88" t="s">
        <v>51</v>
      </c>
      <c r="C21" s="55"/>
      <c r="D21" s="55"/>
      <c r="E21" s="89"/>
    </row>
    <row r="22" spans="1:5" ht="15.75" customHeight="1" x14ac:dyDescent="0.25">
      <c r="A22" s="90"/>
      <c r="B22" s="91"/>
      <c r="C22" s="92" t="s">
        <v>218</v>
      </c>
      <c r="D22" s="93" t="s">
        <v>219</v>
      </c>
      <c r="E22" s="94">
        <v>0</v>
      </c>
    </row>
    <row r="23" spans="1:5" ht="15.75" thickBot="1" x14ac:dyDescent="0.25">
      <c r="A23" s="95"/>
      <c r="B23" s="96"/>
      <c r="C23" s="97" t="s">
        <v>220</v>
      </c>
      <c r="D23" s="98" t="s">
        <v>221</v>
      </c>
      <c r="E23" s="99">
        <v>0</v>
      </c>
    </row>
    <row r="24" spans="1:5" s="31" customFormat="1" ht="16.5" customHeight="1" thickBot="1" x14ac:dyDescent="0.3">
      <c r="A24" s="100"/>
      <c r="B24" s="101"/>
      <c r="C24" s="62" t="s">
        <v>222</v>
      </c>
      <c r="D24" s="102" t="s">
        <v>223</v>
      </c>
      <c r="E24" s="103">
        <f>SUM(E22)</f>
        <v>0</v>
      </c>
    </row>
    <row r="25" spans="1:5" s="31" customFormat="1" x14ac:dyDescent="0.2">
      <c r="A25" s="64"/>
      <c r="B25" s="104"/>
      <c r="C25" s="105"/>
      <c r="D25" s="106"/>
      <c r="E25" s="107"/>
    </row>
    <row r="26" spans="1:5" ht="15.75" customHeight="1" x14ac:dyDescent="0.25">
      <c r="A26" s="87" t="s">
        <v>59</v>
      </c>
      <c r="B26" s="88" t="s">
        <v>60</v>
      </c>
      <c r="C26" s="55"/>
      <c r="D26" s="55"/>
      <c r="E26" s="89"/>
    </row>
    <row r="27" spans="1:5" ht="15.75" customHeight="1" x14ac:dyDescent="0.25">
      <c r="A27" s="90"/>
      <c r="B27" s="91"/>
      <c r="C27" s="92" t="s">
        <v>218</v>
      </c>
      <c r="D27" s="93" t="s">
        <v>219</v>
      </c>
      <c r="E27" s="94">
        <v>314524</v>
      </c>
    </row>
    <row r="28" spans="1:5" ht="15.75" thickBot="1" x14ac:dyDescent="0.25">
      <c r="A28" s="95">
        <v>1</v>
      </c>
      <c r="B28" s="96"/>
      <c r="C28" s="97" t="s">
        <v>227</v>
      </c>
      <c r="D28" s="98" t="s">
        <v>225</v>
      </c>
      <c r="E28" s="99">
        <v>-138943</v>
      </c>
    </row>
    <row r="29" spans="1:5" s="31" customFormat="1" ht="16.5" customHeight="1" thickBot="1" x14ac:dyDescent="0.3">
      <c r="A29" s="100"/>
      <c r="B29" s="101"/>
      <c r="C29" s="62" t="s">
        <v>222</v>
      </c>
      <c r="D29" s="102" t="s">
        <v>223</v>
      </c>
      <c r="E29" s="103">
        <f>SUM(E27:E28)</f>
        <v>175581</v>
      </c>
    </row>
    <row r="30" spans="1:5" s="31" customFormat="1" x14ac:dyDescent="0.2">
      <c r="A30" s="64"/>
      <c r="B30" s="104"/>
      <c r="C30" s="105"/>
      <c r="D30" s="106"/>
      <c r="E30" s="107"/>
    </row>
    <row r="31" spans="1:5" ht="15.75" customHeight="1" x14ac:dyDescent="0.25">
      <c r="A31" s="87" t="s">
        <v>69</v>
      </c>
      <c r="B31" s="88" t="s">
        <v>70</v>
      </c>
      <c r="C31" s="55"/>
      <c r="D31" s="55"/>
      <c r="E31" s="89"/>
    </row>
    <row r="32" spans="1:5" ht="15.75" customHeight="1" x14ac:dyDescent="0.25">
      <c r="A32" s="90"/>
      <c r="B32" s="91"/>
      <c r="C32" s="92" t="s">
        <v>218</v>
      </c>
      <c r="D32" s="93" t="s">
        <v>219</v>
      </c>
      <c r="E32" s="94">
        <v>-52976</v>
      </c>
    </row>
    <row r="33" spans="1:5" ht="15.75" thickBot="1" x14ac:dyDescent="0.25">
      <c r="A33" s="95">
        <v>1</v>
      </c>
      <c r="B33" s="96"/>
      <c r="C33" s="97" t="s">
        <v>227</v>
      </c>
      <c r="D33" s="98" t="s">
        <v>225</v>
      </c>
      <c r="E33" s="99">
        <v>64479</v>
      </c>
    </row>
    <row r="34" spans="1:5" s="31" customFormat="1" ht="16.5" customHeight="1" thickBot="1" x14ac:dyDescent="0.3">
      <c r="A34" s="100"/>
      <c r="B34" s="101"/>
      <c r="C34" s="62" t="s">
        <v>222</v>
      </c>
      <c r="D34" s="102" t="s">
        <v>223</v>
      </c>
      <c r="E34" s="103">
        <f>SUM(E32:E33)</f>
        <v>11503</v>
      </c>
    </row>
    <row r="35" spans="1:5" s="31" customFormat="1" x14ac:dyDescent="0.2">
      <c r="A35" s="64"/>
      <c r="B35" s="104"/>
      <c r="C35" s="105"/>
      <c r="D35" s="106"/>
      <c r="E35" s="107"/>
    </row>
    <row r="36" spans="1:5" ht="15.75" customHeight="1" x14ac:dyDescent="0.25">
      <c r="A36" s="87" t="s">
        <v>74</v>
      </c>
      <c r="B36" s="88" t="s">
        <v>75</v>
      </c>
      <c r="C36" s="55"/>
      <c r="D36" s="55"/>
      <c r="E36" s="89"/>
    </row>
    <row r="37" spans="1:5" ht="15.75" customHeight="1" x14ac:dyDescent="0.25">
      <c r="A37" s="90"/>
      <c r="B37" s="91"/>
      <c r="C37" s="92" t="s">
        <v>218</v>
      </c>
      <c r="D37" s="93" t="s">
        <v>219</v>
      </c>
      <c r="E37" s="94">
        <v>0</v>
      </c>
    </row>
    <row r="38" spans="1:5" ht="15.75" thickBot="1" x14ac:dyDescent="0.25">
      <c r="A38" s="95">
        <v>1</v>
      </c>
      <c r="B38" s="96"/>
      <c r="C38" s="97" t="s">
        <v>228</v>
      </c>
      <c r="D38" s="98" t="s">
        <v>225</v>
      </c>
      <c r="E38" s="99">
        <v>245000</v>
      </c>
    </row>
    <row r="39" spans="1:5" s="31" customFormat="1" ht="16.5" customHeight="1" thickBot="1" x14ac:dyDescent="0.3">
      <c r="A39" s="100"/>
      <c r="B39" s="101"/>
      <c r="C39" s="62" t="s">
        <v>222</v>
      </c>
      <c r="D39" s="102" t="s">
        <v>223</v>
      </c>
      <c r="E39" s="103">
        <f>SUM(E37:E38)</f>
        <v>245000</v>
      </c>
    </row>
    <row r="40" spans="1:5" s="31" customFormat="1" x14ac:dyDescent="0.2">
      <c r="A40" s="64"/>
      <c r="B40" s="104"/>
      <c r="C40" s="105"/>
      <c r="D40" s="106"/>
      <c r="E40" s="107"/>
    </row>
    <row r="41" spans="1:5" ht="15.75" customHeight="1" x14ac:dyDescent="0.25">
      <c r="A41" s="87" t="s">
        <v>86</v>
      </c>
      <c r="B41" s="88" t="s">
        <v>87</v>
      </c>
      <c r="C41" s="55"/>
      <c r="D41" s="55"/>
      <c r="E41" s="89"/>
    </row>
    <row r="42" spans="1:5" ht="15.75" customHeight="1" x14ac:dyDescent="0.25">
      <c r="A42" s="90"/>
      <c r="B42" s="91"/>
      <c r="C42" s="92" t="s">
        <v>218</v>
      </c>
      <c r="D42" s="93" t="s">
        <v>219</v>
      </c>
      <c r="E42" s="94">
        <v>0</v>
      </c>
    </row>
    <row r="43" spans="1:5" ht="15.75" thickBot="1" x14ac:dyDescent="0.25">
      <c r="A43" s="95"/>
      <c r="B43" s="96"/>
      <c r="C43" s="97" t="s">
        <v>220</v>
      </c>
      <c r="D43" s="98" t="s">
        <v>221</v>
      </c>
      <c r="E43" s="99">
        <v>0</v>
      </c>
    </row>
    <row r="44" spans="1:5" s="31" customFormat="1" ht="16.5" customHeight="1" thickBot="1" x14ac:dyDescent="0.3">
      <c r="A44" s="100"/>
      <c r="B44" s="101"/>
      <c r="C44" s="62" t="s">
        <v>222</v>
      </c>
      <c r="D44" s="102" t="s">
        <v>223</v>
      </c>
      <c r="E44" s="103">
        <f>SUM(E42)</f>
        <v>0</v>
      </c>
    </row>
    <row r="45" spans="1:5" s="31" customFormat="1" x14ac:dyDescent="0.2">
      <c r="A45" s="64"/>
      <c r="B45" s="104"/>
      <c r="C45" s="105"/>
      <c r="D45" s="106"/>
      <c r="E45" s="107"/>
    </row>
    <row r="46" spans="1:5" ht="15.75" customHeight="1" x14ac:dyDescent="0.25">
      <c r="A46" s="87" t="s">
        <v>94</v>
      </c>
      <c r="B46" s="88" t="s">
        <v>95</v>
      </c>
      <c r="C46" s="55"/>
      <c r="D46" s="55"/>
      <c r="E46" s="89"/>
    </row>
    <row r="47" spans="1:5" ht="15.75" customHeight="1" x14ac:dyDescent="0.25">
      <c r="A47" s="90"/>
      <c r="B47" s="91"/>
      <c r="C47" s="92" t="s">
        <v>218</v>
      </c>
      <c r="D47" s="93" t="s">
        <v>219</v>
      </c>
      <c r="E47" s="94">
        <v>0</v>
      </c>
    </row>
    <row r="48" spans="1:5" ht="15.75" thickBot="1" x14ac:dyDescent="0.25">
      <c r="A48" s="95"/>
      <c r="B48" s="96"/>
      <c r="C48" s="97" t="s">
        <v>220</v>
      </c>
      <c r="D48" s="98" t="s">
        <v>221</v>
      </c>
      <c r="E48" s="99">
        <v>0</v>
      </c>
    </row>
    <row r="49" spans="1:5" s="31" customFormat="1" ht="16.5" customHeight="1" thickBot="1" x14ac:dyDescent="0.3">
      <c r="A49" s="100"/>
      <c r="B49" s="101"/>
      <c r="C49" s="62" t="s">
        <v>222</v>
      </c>
      <c r="D49" s="102" t="s">
        <v>223</v>
      </c>
      <c r="E49" s="103">
        <f>SUM(E47)</f>
        <v>0</v>
      </c>
    </row>
    <row r="50" spans="1:5" s="31" customFormat="1" x14ac:dyDescent="0.2">
      <c r="A50" s="64"/>
      <c r="B50" s="104"/>
      <c r="C50" s="105"/>
      <c r="D50" s="106"/>
      <c r="E50" s="107"/>
    </row>
    <row r="51" spans="1:5" ht="15.75" customHeight="1" x14ac:dyDescent="0.25">
      <c r="A51" s="87" t="s">
        <v>102</v>
      </c>
      <c r="B51" s="88" t="s">
        <v>103</v>
      </c>
      <c r="C51" s="55"/>
      <c r="D51" s="55"/>
      <c r="E51" s="89"/>
    </row>
    <row r="52" spans="1:5" ht="15.75" customHeight="1" x14ac:dyDescent="0.25">
      <c r="A52" s="90"/>
      <c r="B52" s="91"/>
      <c r="C52" s="92" t="s">
        <v>218</v>
      </c>
      <c r="D52" s="93" t="s">
        <v>219</v>
      </c>
      <c r="E52" s="94">
        <v>0</v>
      </c>
    </row>
    <row r="53" spans="1:5" ht="15.75" thickBot="1" x14ac:dyDescent="0.25">
      <c r="A53" s="95"/>
      <c r="B53" s="96"/>
      <c r="C53" s="97" t="s">
        <v>220</v>
      </c>
      <c r="D53" s="98" t="s">
        <v>221</v>
      </c>
      <c r="E53" s="99">
        <v>0</v>
      </c>
    </row>
    <row r="54" spans="1:5" s="31" customFormat="1" ht="16.5" customHeight="1" thickBot="1" x14ac:dyDescent="0.3">
      <c r="A54" s="100"/>
      <c r="B54" s="101"/>
      <c r="C54" s="62" t="s">
        <v>222</v>
      </c>
      <c r="D54" s="102" t="s">
        <v>223</v>
      </c>
      <c r="E54" s="103">
        <f>SUM(E52)</f>
        <v>0</v>
      </c>
    </row>
    <row r="55" spans="1:5" s="31" customFormat="1" x14ac:dyDescent="0.2">
      <c r="A55" s="64"/>
      <c r="B55" s="104"/>
      <c r="C55" s="105"/>
      <c r="D55" s="106"/>
      <c r="E55" s="107"/>
    </row>
    <row r="56" spans="1:5" ht="15.75" customHeight="1" x14ac:dyDescent="0.25">
      <c r="A56" s="87" t="s">
        <v>115</v>
      </c>
      <c r="B56" s="88" t="s">
        <v>116</v>
      </c>
      <c r="C56" s="55"/>
      <c r="D56" s="55"/>
      <c r="E56" s="89"/>
    </row>
    <row r="57" spans="1:5" ht="15.75" customHeight="1" x14ac:dyDescent="0.25">
      <c r="A57" s="90"/>
      <c r="B57" s="91"/>
      <c r="C57" s="92" t="s">
        <v>218</v>
      </c>
      <c r="D57" s="93" t="s">
        <v>219</v>
      </c>
      <c r="E57" s="94">
        <v>0</v>
      </c>
    </row>
    <row r="58" spans="1:5" ht="15.75" thickBot="1" x14ac:dyDescent="0.25">
      <c r="A58" s="95"/>
      <c r="B58" s="96"/>
      <c r="C58" s="97" t="s">
        <v>220</v>
      </c>
      <c r="D58" s="98" t="s">
        <v>221</v>
      </c>
      <c r="E58" s="99">
        <v>0</v>
      </c>
    </row>
    <row r="59" spans="1:5" s="31" customFormat="1" ht="16.5" customHeight="1" thickBot="1" x14ac:dyDescent="0.3">
      <c r="A59" s="100"/>
      <c r="B59" s="101"/>
      <c r="C59" s="62" t="s">
        <v>222</v>
      </c>
      <c r="D59" s="102" t="s">
        <v>223</v>
      </c>
      <c r="E59" s="103">
        <f>SUM(E57)</f>
        <v>0</v>
      </c>
    </row>
    <row r="60" spans="1:5" s="31" customFormat="1" x14ac:dyDescent="0.2">
      <c r="A60" s="64"/>
      <c r="B60" s="104"/>
      <c r="C60" s="105"/>
      <c r="D60" s="106"/>
      <c r="E60" s="107"/>
    </row>
    <row r="61" spans="1:5" ht="15.75" customHeight="1" x14ac:dyDescent="0.25">
      <c r="A61" s="87" t="s">
        <v>124</v>
      </c>
      <c r="B61" s="88" t="s">
        <v>125</v>
      </c>
      <c r="C61" s="55"/>
      <c r="D61" s="55"/>
      <c r="E61" s="89"/>
    </row>
    <row r="62" spans="1:5" ht="15.75" customHeight="1" x14ac:dyDescent="0.25">
      <c r="A62" s="90"/>
      <c r="B62" s="91"/>
      <c r="C62" s="92" t="s">
        <v>218</v>
      </c>
      <c r="D62" s="93" t="s">
        <v>219</v>
      </c>
      <c r="E62" s="94">
        <v>800263</v>
      </c>
    </row>
    <row r="63" spans="1:5" ht="15.75" thickBot="1" x14ac:dyDescent="0.25">
      <c r="A63" s="95">
        <v>1</v>
      </c>
      <c r="B63" s="96"/>
      <c r="C63" s="97" t="s">
        <v>228</v>
      </c>
      <c r="D63" s="98" t="s">
        <v>225</v>
      </c>
      <c r="E63" s="99">
        <v>-22968</v>
      </c>
    </row>
    <row r="64" spans="1:5" s="31" customFormat="1" ht="16.5" customHeight="1" thickBot="1" x14ac:dyDescent="0.3">
      <c r="A64" s="100"/>
      <c r="B64" s="101"/>
      <c r="C64" s="62" t="s">
        <v>222</v>
      </c>
      <c r="D64" s="102" t="s">
        <v>223</v>
      </c>
      <c r="E64" s="103">
        <f>SUM(E62:E63)</f>
        <v>777295</v>
      </c>
    </row>
    <row r="65" spans="1:5" s="31" customFormat="1" x14ac:dyDescent="0.2">
      <c r="A65" s="64"/>
      <c r="B65" s="104"/>
      <c r="C65" s="105"/>
      <c r="D65" s="106"/>
      <c r="E65" s="107"/>
    </row>
    <row r="66" spans="1:5" ht="15.75" customHeight="1" x14ac:dyDescent="0.25">
      <c r="A66" s="87" t="s">
        <v>129</v>
      </c>
      <c r="B66" s="88" t="s">
        <v>130</v>
      </c>
      <c r="C66" s="55"/>
      <c r="D66" s="55"/>
      <c r="E66" s="89"/>
    </row>
    <row r="67" spans="1:5" ht="15.75" customHeight="1" x14ac:dyDescent="0.25">
      <c r="A67" s="90"/>
      <c r="B67" s="91"/>
      <c r="C67" s="92" t="s">
        <v>218</v>
      </c>
      <c r="D67" s="93" t="s">
        <v>219</v>
      </c>
      <c r="E67" s="94">
        <v>-8915210</v>
      </c>
    </row>
    <row r="68" spans="1:5" x14ac:dyDescent="0.2">
      <c r="A68" s="95">
        <v>1</v>
      </c>
      <c r="B68" s="96"/>
      <c r="C68" s="97" t="s">
        <v>229</v>
      </c>
      <c r="D68" s="98" t="s">
        <v>225</v>
      </c>
      <c r="E68" s="99">
        <v>-16078041</v>
      </c>
    </row>
    <row r="69" spans="1:5" x14ac:dyDescent="0.2">
      <c r="A69" s="95">
        <v>2</v>
      </c>
      <c r="B69" s="96"/>
      <c r="C69" s="97" t="s">
        <v>230</v>
      </c>
      <c r="D69" s="98" t="s">
        <v>225</v>
      </c>
      <c r="E69" s="99">
        <v>-17432550</v>
      </c>
    </row>
    <row r="70" spans="1:5" x14ac:dyDescent="0.2">
      <c r="A70" s="95">
        <v>3</v>
      </c>
      <c r="B70" s="96"/>
      <c r="C70" s="97" t="s">
        <v>231</v>
      </c>
      <c r="D70" s="98" t="s">
        <v>225</v>
      </c>
      <c r="E70" s="99">
        <v>-14213666</v>
      </c>
    </row>
    <row r="71" spans="1:5" x14ac:dyDescent="0.2">
      <c r="A71" s="95">
        <v>4</v>
      </c>
      <c r="B71" s="96"/>
      <c r="C71" s="97" t="s">
        <v>232</v>
      </c>
      <c r="D71" s="98" t="s">
        <v>225</v>
      </c>
      <c r="E71" s="99">
        <v>-21380317</v>
      </c>
    </row>
    <row r="72" spans="1:5" x14ac:dyDescent="0.2">
      <c r="A72" s="95">
        <v>5</v>
      </c>
      <c r="B72" s="96"/>
      <c r="C72" s="97" t="s">
        <v>233</v>
      </c>
      <c r="D72" s="98" t="s">
        <v>225</v>
      </c>
      <c r="E72" s="99">
        <v>-29990230</v>
      </c>
    </row>
    <row r="73" spans="1:5" x14ac:dyDescent="0.2">
      <c r="A73" s="95">
        <v>6</v>
      </c>
      <c r="B73" s="96"/>
      <c r="C73" s="97" t="s">
        <v>234</v>
      </c>
      <c r="D73" s="98" t="s">
        <v>225</v>
      </c>
      <c r="E73" s="99">
        <v>2672000</v>
      </c>
    </row>
    <row r="74" spans="1:5" x14ac:dyDescent="0.2">
      <c r="A74" s="95">
        <v>7</v>
      </c>
      <c r="B74" s="96"/>
      <c r="C74" s="97" t="s">
        <v>233</v>
      </c>
      <c r="D74" s="98" t="s">
        <v>225</v>
      </c>
      <c r="E74" s="99">
        <v>2136000</v>
      </c>
    </row>
    <row r="75" spans="1:5" x14ac:dyDescent="0.2">
      <c r="A75" s="95">
        <v>8</v>
      </c>
      <c r="B75" s="96"/>
      <c r="C75" s="97" t="s">
        <v>235</v>
      </c>
      <c r="D75" s="98" t="s">
        <v>225</v>
      </c>
      <c r="E75" s="99">
        <v>19000000</v>
      </c>
    </row>
    <row r="76" spans="1:5" x14ac:dyDescent="0.2">
      <c r="A76" s="95">
        <v>9</v>
      </c>
      <c r="B76" s="96"/>
      <c r="C76" s="97" t="s">
        <v>236</v>
      </c>
      <c r="D76" s="98" t="s">
        <v>225</v>
      </c>
      <c r="E76" s="99">
        <v>-19000000</v>
      </c>
    </row>
    <row r="77" spans="1:5" ht="15.75" thickBot="1" x14ac:dyDescent="0.25">
      <c r="A77" s="95">
        <v>10</v>
      </c>
      <c r="B77" s="96"/>
      <c r="C77" s="97" t="s">
        <v>226</v>
      </c>
      <c r="D77" s="98" t="s">
        <v>225</v>
      </c>
      <c r="E77" s="99">
        <v>91824014</v>
      </c>
    </row>
    <row r="78" spans="1:5" s="31" customFormat="1" ht="16.5" customHeight="1" thickBot="1" x14ac:dyDescent="0.3">
      <c r="A78" s="100"/>
      <c r="B78" s="101"/>
      <c r="C78" s="62" t="s">
        <v>222</v>
      </c>
      <c r="D78" s="102" t="s">
        <v>223</v>
      </c>
      <c r="E78" s="103">
        <f>SUM(E67:E77)</f>
        <v>-11378000</v>
      </c>
    </row>
    <row r="79" spans="1:5" s="31" customFormat="1" x14ac:dyDescent="0.2">
      <c r="A79" s="64"/>
      <c r="B79" s="104"/>
      <c r="C79" s="105"/>
      <c r="D79" s="106"/>
      <c r="E79" s="107"/>
    </row>
    <row r="80" spans="1:5" ht="15.75" customHeight="1" x14ac:dyDescent="0.25">
      <c r="A80" s="87" t="s">
        <v>134</v>
      </c>
      <c r="B80" s="88" t="s">
        <v>135</v>
      </c>
      <c r="C80" s="55"/>
      <c r="D80" s="55"/>
      <c r="E80" s="89"/>
    </row>
    <row r="81" spans="1:5" ht="15.75" customHeight="1" x14ac:dyDescent="0.25">
      <c r="A81" s="90"/>
      <c r="B81" s="91"/>
      <c r="C81" s="92" t="s">
        <v>218</v>
      </c>
      <c r="D81" s="93" t="s">
        <v>219</v>
      </c>
      <c r="E81" s="94">
        <v>-68721</v>
      </c>
    </row>
    <row r="82" spans="1:5" ht="15.75" thickBot="1" x14ac:dyDescent="0.25">
      <c r="A82" s="95">
        <v>1</v>
      </c>
      <c r="B82" s="96"/>
      <c r="C82" s="97" t="s">
        <v>227</v>
      </c>
      <c r="D82" s="98" t="s">
        <v>225</v>
      </c>
      <c r="E82" s="99">
        <v>62617</v>
      </c>
    </row>
    <row r="83" spans="1:5" s="31" customFormat="1" ht="16.5" customHeight="1" thickBot="1" x14ac:dyDescent="0.3">
      <c r="A83" s="100"/>
      <c r="B83" s="101"/>
      <c r="C83" s="62" t="s">
        <v>222</v>
      </c>
      <c r="D83" s="102" t="s">
        <v>223</v>
      </c>
      <c r="E83" s="103">
        <f>SUM(E81:E82)</f>
        <v>-6104</v>
      </c>
    </row>
    <row r="84" spans="1:5" s="31" customFormat="1" x14ac:dyDescent="0.2">
      <c r="A84" s="64"/>
      <c r="B84" s="104"/>
      <c r="C84" s="105"/>
      <c r="D84" s="106"/>
      <c r="E84" s="107"/>
    </row>
    <row r="85" spans="1:5" ht="15.75" customHeight="1" x14ac:dyDescent="0.25">
      <c r="A85" s="87" t="s">
        <v>140</v>
      </c>
      <c r="B85" s="88" t="s">
        <v>141</v>
      </c>
      <c r="C85" s="55"/>
      <c r="D85" s="55"/>
      <c r="E85" s="89"/>
    </row>
    <row r="86" spans="1:5" ht="15.75" customHeight="1" x14ac:dyDescent="0.25">
      <c r="A86" s="90"/>
      <c r="B86" s="91"/>
      <c r="C86" s="92" t="s">
        <v>218</v>
      </c>
      <c r="D86" s="93" t="s">
        <v>219</v>
      </c>
      <c r="E86" s="94">
        <v>359</v>
      </c>
    </row>
    <row r="87" spans="1:5" ht="15.75" thickBot="1" x14ac:dyDescent="0.25">
      <c r="A87" s="95">
        <v>1</v>
      </c>
      <c r="B87" s="96"/>
      <c r="C87" s="97" t="s">
        <v>227</v>
      </c>
      <c r="D87" s="98" t="s">
        <v>225</v>
      </c>
      <c r="E87" s="99">
        <v>-359</v>
      </c>
    </row>
    <row r="88" spans="1:5" s="31" customFormat="1" ht="16.5" customHeight="1" thickBot="1" x14ac:dyDescent="0.3">
      <c r="A88" s="100"/>
      <c r="B88" s="101"/>
      <c r="C88" s="62" t="s">
        <v>222</v>
      </c>
      <c r="D88" s="102" t="s">
        <v>223</v>
      </c>
      <c r="E88" s="103">
        <f>SUM(E86:E87)</f>
        <v>0</v>
      </c>
    </row>
    <row r="89" spans="1:5" s="31" customFormat="1" x14ac:dyDescent="0.2">
      <c r="A89" s="64"/>
      <c r="B89" s="104"/>
      <c r="C89" s="105"/>
      <c r="D89" s="106"/>
      <c r="E89" s="107"/>
    </row>
    <row r="90" spans="1:5" ht="15.75" customHeight="1" x14ac:dyDescent="0.25">
      <c r="A90" s="87" t="s">
        <v>147</v>
      </c>
      <c r="B90" s="88" t="s">
        <v>148</v>
      </c>
      <c r="C90" s="55"/>
      <c r="D90" s="55"/>
      <c r="E90" s="89"/>
    </row>
    <row r="91" spans="1:5" ht="15.75" customHeight="1" x14ac:dyDescent="0.25">
      <c r="A91" s="90"/>
      <c r="B91" s="91"/>
      <c r="C91" s="92" t="s">
        <v>218</v>
      </c>
      <c r="D91" s="93" t="s">
        <v>219</v>
      </c>
      <c r="E91" s="94">
        <v>-1809301</v>
      </c>
    </row>
    <row r="92" spans="1:5" ht="15.75" thickBot="1" x14ac:dyDescent="0.25">
      <c r="A92" s="95">
        <v>1</v>
      </c>
      <c r="B92" s="96"/>
      <c r="C92" s="97" t="s">
        <v>237</v>
      </c>
      <c r="D92" s="98" t="s">
        <v>225</v>
      </c>
      <c r="E92" s="99">
        <v>1615884</v>
      </c>
    </row>
    <row r="93" spans="1:5" s="31" customFormat="1" ht="16.5" customHeight="1" thickBot="1" x14ac:dyDescent="0.3">
      <c r="A93" s="100"/>
      <c r="B93" s="101"/>
      <c r="C93" s="62" t="s">
        <v>222</v>
      </c>
      <c r="D93" s="102" t="s">
        <v>223</v>
      </c>
      <c r="E93" s="103">
        <f>SUM(E91:E92)</f>
        <v>-193417</v>
      </c>
    </row>
    <row r="94" spans="1:5" s="31" customFormat="1" x14ac:dyDescent="0.2">
      <c r="A94" s="64"/>
      <c r="B94" s="104"/>
      <c r="C94" s="105"/>
      <c r="D94" s="106"/>
      <c r="E94" s="107"/>
    </row>
    <row r="95" spans="1:5" ht="15.75" customHeight="1" x14ac:dyDescent="0.25">
      <c r="A95" s="87" t="s">
        <v>152</v>
      </c>
      <c r="B95" s="88" t="s">
        <v>153</v>
      </c>
      <c r="C95" s="55"/>
      <c r="D95" s="55"/>
      <c r="E95" s="89"/>
    </row>
    <row r="96" spans="1:5" ht="15.75" customHeight="1" x14ac:dyDescent="0.25">
      <c r="A96" s="90"/>
      <c r="B96" s="91"/>
      <c r="C96" s="92" t="s">
        <v>218</v>
      </c>
      <c r="D96" s="93" t="s">
        <v>219</v>
      </c>
      <c r="E96" s="94">
        <v>0</v>
      </c>
    </row>
    <row r="97" spans="1:5" ht="15.75" thickBot="1" x14ac:dyDescent="0.25">
      <c r="A97" s="95"/>
      <c r="B97" s="96"/>
      <c r="C97" s="97" t="s">
        <v>220</v>
      </c>
      <c r="D97" s="98" t="s">
        <v>221</v>
      </c>
      <c r="E97" s="99">
        <v>0</v>
      </c>
    </row>
    <row r="98" spans="1:5" s="31" customFormat="1" ht="16.5" customHeight="1" thickBot="1" x14ac:dyDescent="0.3">
      <c r="A98" s="100"/>
      <c r="B98" s="101"/>
      <c r="C98" s="62" t="s">
        <v>222</v>
      </c>
      <c r="D98" s="102" t="s">
        <v>223</v>
      </c>
      <c r="E98" s="103">
        <f>SUM(E96)</f>
        <v>0</v>
      </c>
    </row>
    <row r="99" spans="1:5" s="31" customFormat="1" x14ac:dyDescent="0.2">
      <c r="A99" s="64"/>
      <c r="B99" s="104"/>
      <c r="C99" s="105"/>
      <c r="D99" s="106"/>
      <c r="E99" s="107"/>
    </row>
    <row r="100" spans="1:5" ht="15.75" customHeight="1" x14ac:dyDescent="0.25">
      <c r="A100" s="87" t="s">
        <v>162</v>
      </c>
      <c r="B100" s="88" t="s">
        <v>163</v>
      </c>
      <c r="C100" s="55"/>
      <c r="D100" s="55"/>
      <c r="E100" s="89"/>
    </row>
    <row r="101" spans="1:5" ht="15.75" customHeight="1" x14ac:dyDescent="0.25">
      <c r="A101" s="90"/>
      <c r="B101" s="91"/>
      <c r="C101" s="92" t="s">
        <v>218</v>
      </c>
      <c r="D101" s="93" t="s">
        <v>219</v>
      </c>
      <c r="E101" s="94">
        <v>0</v>
      </c>
    </row>
    <row r="102" spans="1:5" ht="15.75" thickBot="1" x14ac:dyDescent="0.25">
      <c r="A102" s="95"/>
      <c r="B102" s="96"/>
      <c r="C102" s="97" t="s">
        <v>220</v>
      </c>
      <c r="D102" s="98" t="s">
        <v>221</v>
      </c>
      <c r="E102" s="99">
        <v>0</v>
      </c>
    </row>
    <row r="103" spans="1:5" s="31" customFormat="1" ht="16.5" customHeight="1" thickBot="1" x14ac:dyDescent="0.3">
      <c r="A103" s="100"/>
      <c r="B103" s="101"/>
      <c r="C103" s="62" t="s">
        <v>222</v>
      </c>
      <c r="D103" s="102" t="s">
        <v>223</v>
      </c>
      <c r="E103" s="103">
        <f>SUM(E101)</f>
        <v>0</v>
      </c>
    </row>
    <row r="104" spans="1:5" s="31" customFormat="1" x14ac:dyDescent="0.2">
      <c r="A104" s="64"/>
      <c r="B104" s="104"/>
      <c r="C104" s="105"/>
      <c r="D104" s="106"/>
      <c r="E104" s="107"/>
    </row>
    <row r="105" spans="1:5" ht="15.75" customHeight="1" x14ac:dyDescent="0.25">
      <c r="A105" s="87" t="s">
        <v>169</v>
      </c>
      <c r="B105" s="88" t="s">
        <v>170</v>
      </c>
      <c r="C105" s="55"/>
      <c r="D105" s="55"/>
      <c r="E105" s="89"/>
    </row>
    <row r="106" spans="1:5" ht="15.75" customHeight="1" x14ac:dyDescent="0.25">
      <c r="A106" s="90"/>
      <c r="B106" s="91"/>
      <c r="C106" s="92" t="s">
        <v>218</v>
      </c>
      <c r="D106" s="93" t="s">
        <v>219</v>
      </c>
      <c r="E106" s="94">
        <v>0</v>
      </c>
    </row>
    <row r="107" spans="1:5" ht="15.75" thickBot="1" x14ac:dyDescent="0.25">
      <c r="A107" s="95"/>
      <c r="B107" s="96"/>
      <c r="C107" s="97" t="s">
        <v>220</v>
      </c>
      <c r="D107" s="98" t="s">
        <v>221</v>
      </c>
      <c r="E107" s="99">
        <v>0</v>
      </c>
    </row>
    <row r="108" spans="1:5" s="31" customFormat="1" ht="16.5" customHeight="1" thickBot="1" x14ac:dyDescent="0.3">
      <c r="A108" s="100"/>
      <c r="B108" s="101"/>
      <c r="C108" s="62" t="s">
        <v>222</v>
      </c>
      <c r="D108" s="102" t="s">
        <v>223</v>
      </c>
      <c r="E108" s="103">
        <f>SUM(E106)</f>
        <v>0</v>
      </c>
    </row>
    <row r="109" spans="1:5" s="31" customFormat="1" ht="15.75" thickBot="1" x14ac:dyDescent="0.25">
      <c r="A109" s="64"/>
      <c r="B109" s="104"/>
      <c r="C109" s="105"/>
      <c r="D109" s="106"/>
      <c r="E109" s="107"/>
    </row>
    <row r="110" spans="1:5" s="33" customFormat="1" ht="19.5" customHeight="1" thickBot="1" x14ac:dyDescent="0.3">
      <c r="A110" s="108"/>
      <c r="B110" s="109"/>
      <c r="C110" s="110"/>
      <c r="D110" s="111" t="s">
        <v>238</v>
      </c>
      <c r="E110" s="112">
        <f>+E108+E103+E98+E93+E88+E83+E78+E64+E59+E54+E49+E44+E39+E34+E29+E24+E19+E13</f>
        <v>-10368142</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REPORTING&amp;RYALE-NEW HAVEN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2"/>
  <sheetViews>
    <sheetView workbookViewId="0">
      <selection activeCell="A3" sqref="A3:F3"/>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239</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221</v>
      </c>
      <c r="D8" s="76"/>
      <c r="E8" s="76"/>
      <c r="F8" s="120"/>
    </row>
    <row r="9" spans="1:6" ht="13.5" customHeight="1" thickBot="1" x14ac:dyDescent="0.25">
      <c r="A9" s="121" t="s">
        <v>5</v>
      </c>
      <c r="B9" s="122" t="s">
        <v>240</v>
      </c>
      <c r="C9" s="123" t="s">
        <v>241</v>
      </c>
      <c r="D9" s="123" t="s">
        <v>215</v>
      </c>
      <c r="E9" s="123" t="s">
        <v>216</v>
      </c>
      <c r="F9" s="124" t="s">
        <v>242</v>
      </c>
    </row>
    <row r="10" spans="1:6" s="125" customFormat="1" ht="31.5" x14ac:dyDescent="0.25">
      <c r="A10" s="126"/>
      <c r="B10" s="127"/>
      <c r="C10" s="128"/>
      <c r="D10" s="129" t="s">
        <v>243</v>
      </c>
      <c r="E10" s="130" t="s">
        <v>244</v>
      </c>
      <c r="F10" s="131">
        <v>482702</v>
      </c>
    </row>
    <row r="11" spans="1:6" ht="15.75" x14ac:dyDescent="0.25">
      <c r="A11" s="132" t="s">
        <v>184</v>
      </c>
      <c r="B11" s="133" t="s">
        <v>10</v>
      </c>
      <c r="C11" s="134"/>
      <c r="D11" s="135"/>
      <c r="E11" s="135"/>
      <c r="F11" s="136"/>
    </row>
    <row r="12" spans="1:6" ht="15" x14ac:dyDescent="0.2">
      <c r="A12" s="137">
        <v>1</v>
      </c>
      <c r="B12" s="91"/>
      <c r="C12" s="138" t="s">
        <v>10</v>
      </c>
      <c r="D12" s="138" t="s">
        <v>245</v>
      </c>
      <c r="E12" s="139" t="s">
        <v>246</v>
      </c>
      <c r="F12" s="140">
        <v>3727</v>
      </c>
    </row>
    <row r="13" spans="1:6" ht="15" x14ac:dyDescent="0.2">
      <c r="A13" s="137">
        <v>2</v>
      </c>
      <c r="B13" s="91"/>
      <c r="C13" s="138" t="s">
        <v>10</v>
      </c>
      <c r="D13" s="138" t="s">
        <v>247</v>
      </c>
      <c r="E13" s="139" t="s">
        <v>246</v>
      </c>
      <c r="F13" s="140">
        <v>1099</v>
      </c>
    </row>
    <row r="14" spans="1:6" ht="15.75" thickBot="1" x14ac:dyDescent="0.25">
      <c r="A14" s="137">
        <v>3</v>
      </c>
      <c r="B14" s="91"/>
      <c r="C14" s="138" t="s">
        <v>10</v>
      </c>
      <c r="D14" s="138" t="s">
        <v>248</v>
      </c>
      <c r="E14" s="139" t="s">
        <v>246</v>
      </c>
      <c r="F14" s="140">
        <v>23883</v>
      </c>
    </row>
    <row r="15" spans="1:6" ht="16.5" thickBot="1" x14ac:dyDescent="0.3">
      <c r="A15" s="141"/>
      <c r="B15" s="142"/>
      <c r="C15" s="143"/>
      <c r="D15" s="144" t="s">
        <v>249</v>
      </c>
      <c r="E15" s="145" t="s">
        <v>250</v>
      </c>
      <c r="F15" s="146">
        <f>SUM(F12:F14)</f>
        <v>28709</v>
      </c>
    </row>
    <row r="16" spans="1:6" ht="15.75" x14ac:dyDescent="0.25">
      <c r="A16" s="147"/>
      <c r="B16" s="148"/>
      <c r="C16" s="149"/>
      <c r="D16" s="150"/>
      <c r="E16" s="151"/>
      <c r="F16" s="152"/>
    </row>
    <row r="17" spans="1:6" ht="15.75" x14ac:dyDescent="0.25">
      <c r="A17" s="132" t="s">
        <v>191</v>
      </c>
      <c r="B17" s="133" t="s">
        <v>39</v>
      </c>
      <c r="C17" s="134"/>
      <c r="D17" s="135"/>
      <c r="E17" s="135"/>
      <c r="F17" s="136"/>
    </row>
    <row r="18" spans="1:6" ht="15" x14ac:dyDescent="0.2">
      <c r="A18" s="137">
        <v>1</v>
      </c>
      <c r="B18" s="91"/>
      <c r="C18" s="138" t="s">
        <v>10</v>
      </c>
      <c r="D18" s="138" t="s">
        <v>245</v>
      </c>
      <c r="E18" s="139" t="s">
        <v>246</v>
      </c>
      <c r="F18" s="140">
        <v>79676</v>
      </c>
    </row>
    <row r="19" spans="1:6" ht="15.75" thickBot="1" x14ac:dyDescent="0.25">
      <c r="A19" s="137">
        <v>2</v>
      </c>
      <c r="B19" s="91"/>
      <c r="C19" s="138" t="s">
        <v>10</v>
      </c>
      <c r="D19" s="138" t="s">
        <v>248</v>
      </c>
      <c r="E19" s="139" t="s">
        <v>246</v>
      </c>
      <c r="F19" s="140">
        <v>-42555</v>
      </c>
    </row>
    <row r="20" spans="1:6" ht="16.5" thickBot="1" x14ac:dyDescent="0.3">
      <c r="A20" s="141"/>
      <c r="B20" s="142"/>
      <c r="C20" s="143"/>
      <c r="D20" s="144" t="s">
        <v>249</v>
      </c>
      <c r="E20" s="145" t="s">
        <v>250</v>
      </c>
      <c r="F20" s="146">
        <f>SUM(F18:F19)</f>
        <v>37121</v>
      </c>
    </row>
    <row r="21" spans="1:6" ht="15.75" x14ac:dyDescent="0.25">
      <c r="A21" s="147"/>
      <c r="B21" s="148"/>
      <c r="C21" s="149"/>
      <c r="D21" s="150"/>
      <c r="E21" s="151"/>
      <c r="F21" s="152"/>
    </row>
    <row r="22" spans="1:6" ht="15.75" x14ac:dyDescent="0.25">
      <c r="A22" s="132" t="s">
        <v>192</v>
      </c>
      <c r="B22" s="133" t="s">
        <v>51</v>
      </c>
      <c r="C22" s="134"/>
      <c r="D22" s="135"/>
      <c r="E22" s="135"/>
      <c r="F22" s="136"/>
    </row>
    <row r="23" spans="1:6" ht="15.75" thickBot="1" x14ac:dyDescent="0.25">
      <c r="A23" s="137"/>
      <c r="B23" s="91"/>
      <c r="C23" s="138" t="s">
        <v>221</v>
      </c>
      <c r="D23" s="138" t="s">
        <v>251</v>
      </c>
      <c r="E23" s="139" t="s">
        <v>221</v>
      </c>
      <c r="F23" s="140">
        <v>0</v>
      </c>
    </row>
    <row r="24" spans="1:6" ht="16.5" thickBot="1" x14ac:dyDescent="0.3">
      <c r="A24" s="141"/>
      <c r="B24" s="142"/>
      <c r="C24" s="143"/>
      <c r="D24" s="144" t="s">
        <v>249</v>
      </c>
      <c r="E24" s="145" t="s">
        <v>250</v>
      </c>
      <c r="F24" s="146">
        <v>0</v>
      </c>
    </row>
    <row r="25" spans="1:6" ht="15.75" x14ac:dyDescent="0.25">
      <c r="A25" s="147"/>
      <c r="B25" s="148"/>
      <c r="C25" s="149"/>
      <c r="D25" s="150"/>
      <c r="E25" s="151"/>
      <c r="F25" s="152"/>
    </row>
    <row r="26" spans="1:6" ht="15.75" x14ac:dyDescent="0.25">
      <c r="A26" s="132" t="s">
        <v>193</v>
      </c>
      <c r="B26" s="133" t="s">
        <v>60</v>
      </c>
      <c r="C26" s="134"/>
      <c r="D26" s="135"/>
      <c r="E26" s="135"/>
      <c r="F26" s="136"/>
    </row>
    <row r="27" spans="1:6" ht="15" x14ac:dyDescent="0.2">
      <c r="A27" s="137">
        <v>1</v>
      </c>
      <c r="B27" s="91"/>
      <c r="C27" s="138" t="s">
        <v>10</v>
      </c>
      <c r="D27" s="138" t="s">
        <v>247</v>
      </c>
      <c r="E27" s="139" t="s">
        <v>246</v>
      </c>
      <c r="F27" s="140">
        <v>344228</v>
      </c>
    </row>
    <row r="28" spans="1:6" ht="15" x14ac:dyDescent="0.2">
      <c r="A28" s="137">
        <v>2</v>
      </c>
      <c r="B28" s="91"/>
      <c r="C28" s="138" t="s">
        <v>10</v>
      </c>
      <c r="D28" s="138" t="s">
        <v>252</v>
      </c>
      <c r="E28" s="139" t="s">
        <v>246</v>
      </c>
      <c r="F28" s="140">
        <v>-244514</v>
      </c>
    </row>
    <row r="29" spans="1:6" ht="15.75" thickBot="1" x14ac:dyDescent="0.25">
      <c r="A29" s="137">
        <v>3</v>
      </c>
      <c r="B29" s="91"/>
      <c r="C29" s="138" t="s">
        <v>10</v>
      </c>
      <c r="D29" s="138" t="s">
        <v>253</v>
      </c>
      <c r="E29" s="139" t="s">
        <v>246</v>
      </c>
      <c r="F29" s="140">
        <v>-79366</v>
      </c>
    </row>
    <row r="30" spans="1:6" ht="16.5" thickBot="1" x14ac:dyDescent="0.3">
      <c r="A30" s="141"/>
      <c r="B30" s="142"/>
      <c r="C30" s="143"/>
      <c r="D30" s="144" t="s">
        <v>249</v>
      </c>
      <c r="E30" s="145" t="s">
        <v>250</v>
      </c>
      <c r="F30" s="146">
        <f>SUM(F27:F29)</f>
        <v>20348</v>
      </c>
    </row>
    <row r="31" spans="1:6" ht="15.75" x14ac:dyDescent="0.25">
      <c r="A31" s="147"/>
      <c r="B31" s="148"/>
      <c r="C31" s="149"/>
      <c r="D31" s="150"/>
      <c r="E31" s="151"/>
      <c r="F31" s="152"/>
    </row>
    <row r="32" spans="1:6" ht="15.75" x14ac:dyDescent="0.25">
      <c r="A32" s="132" t="s">
        <v>194</v>
      </c>
      <c r="B32" s="133" t="s">
        <v>70</v>
      </c>
      <c r="C32" s="134"/>
      <c r="D32" s="135"/>
      <c r="E32" s="135"/>
      <c r="F32" s="136"/>
    </row>
    <row r="33" spans="1:6" ht="15.75" thickBot="1" x14ac:dyDescent="0.25">
      <c r="A33" s="137">
        <v>1</v>
      </c>
      <c r="B33" s="91"/>
      <c r="C33" s="138" t="s">
        <v>10</v>
      </c>
      <c r="D33" s="138" t="s">
        <v>253</v>
      </c>
      <c r="E33" s="139" t="s">
        <v>246</v>
      </c>
      <c r="F33" s="140">
        <v>-106586</v>
      </c>
    </row>
    <row r="34" spans="1:6" ht="16.5" thickBot="1" x14ac:dyDescent="0.3">
      <c r="A34" s="141"/>
      <c r="B34" s="142"/>
      <c r="C34" s="143"/>
      <c r="D34" s="144" t="s">
        <v>249</v>
      </c>
      <c r="E34" s="145" t="s">
        <v>250</v>
      </c>
      <c r="F34" s="146">
        <f>SUM(F33:F33)</f>
        <v>-106586</v>
      </c>
    </row>
    <row r="35" spans="1:6" ht="15.75" x14ac:dyDescent="0.25">
      <c r="A35" s="147"/>
      <c r="B35" s="148"/>
      <c r="C35" s="149"/>
      <c r="D35" s="150"/>
      <c r="E35" s="151"/>
      <c r="F35" s="152"/>
    </row>
    <row r="36" spans="1:6" ht="15.75" x14ac:dyDescent="0.25">
      <c r="A36" s="132" t="s">
        <v>195</v>
      </c>
      <c r="B36" s="133" t="s">
        <v>75</v>
      </c>
      <c r="C36" s="134"/>
      <c r="D36" s="135"/>
      <c r="E36" s="135"/>
      <c r="F36" s="136"/>
    </row>
    <row r="37" spans="1:6" ht="15.75" thickBot="1" x14ac:dyDescent="0.25">
      <c r="A37" s="137"/>
      <c r="B37" s="91"/>
      <c r="C37" s="138" t="s">
        <v>221</v>
      </c>
      <c r="D37" s="138" t="s">
        <v>251</v>
      </c>
      <c r="E37" s="139" t="s">
        <v>221</v>
      </c>
      <c r="F37" s="140">
        <v>0</v>
      </c>
    </row>
    <row r="38" spans="1:6" ht="16.5" thickBot="1" x14ac:dyDescent="0.3">
      <c r="A38" s="141"/>
      <c r="B38" s="142"/>
      <c r="C38" s="143"/>
      <c r="D38" s="144" t="s">
        <v>249</v>
      </c>
      <c r="E38" s="145" t="s">
        <v>250</v>
      </c>
      <c r="F38" s="146">
        <v>0</v>
      </c>
    </row>
    <row r="39" spans="1:6" ht="15.75" x14ac:dyDescent="0.25">
      <c r="A39" s="147"/>
      <c r="B39" s="148"/>
      <c r="C39" s="149"/>
      <c r="D39" s="150"/>
      <c r="E39" s="151"/>
      <c r="F39" s="152"/>
    </row>
    <row r="40" spans="1:6" ht="15.75" x14ac:dyDescent="0.25">
      <c r="A40" s="132" t="s">
        <v>196</v>
      </c>
      <c r="B40" s="133" t="s">
        <v>87</v>
      </c>
      <c r="C40" s="134"/>
      <c r="D40" s="135"/>
      <c r="E40" s="135"/>
      <c r="F40" s="136"/>
    </row>
    <row r="41" spans="1:6" ht="15.75" thickBot="1" x14ac:dyDescent="0.25">
      <c r="A41" s="137">
        <v>1</v>
      </c>
      <c r="B41" s="91"/>
      <c r="C41" s="138" t="s">
        <v>10</v>
      </c>
      <c r="D41" s="138" t="s">
        <v>245</v>
      </c>
      <c r="E41" s="139" t="s">
        <v>246</v>
      </c>
      <c r="F41" s="140">
        <v>-9337</v>
      </c>
    </row>
    <row r="42" spans="1:6" ht="16.5" thickBot="1" x14ac:dyDescent="0.3">
      <c r="A42" s="141"/>
      <c r="B42" s="142"/>
      <c r="C42" s="143"/>
      <c r="D42" s="144" t="s">
        <v>249</v>
      </c>
      <c r="E42" s="145" t="s">
        <v>250</v>
      </c>
      <c r="F42" s="146">
        <f>SUM(F41:F41)</f>
        <v>-9337</v>
      </c>
    </row>
    <row r="43" spans="1:6" ht="15.75" x14ac:dyDescent="0.25">
      <c r="A43" s="147"/>
      <c r="B43" s="148"/>
      <c r="C43" s="149"/>
      <c r="D43" s="150"/>
      <c r="E43" s="151"/>
      <c r="F43" s="152"/>
    </row>
    <row r="44" spans="1:6" ht="15.75" x14ac:dyDescent="0.25">
      <c r="A44" s="132" t="s">
        <v>197</v>
      </c>
      <c r="B44" s="133" t="s">
        <v>95</v>
      </c>
      <c r="C44" s="134"/>
      <c r="D44" s="135"/>
      <c r="E44" s="135"/>
      <c r="F44" s="136"/>
    </row>
    <row r="45" spans="1:6" ht="15.75" thickBot="1" x14ac:dyDescent="0.25">
      <c r="A45" s="137">
        <v>1</v>
      </c>
      <c r="B45" s="91"/>
      <c r="C45" s="138" t="s">
        <v>10</v>
      </c>
      <c r="D45" s="138" t="s">
        <v>248</v>
      </c>
      <c r="E45" s="139" t="s">
        <v>246</v>
      </c>
      <c r="F45" s="140">
        <v>16521</v>
      </c>
    </row>
    <row r="46" spans="1:6" ht="16.5" thickBot="1" x14ac:dyDescent="0.3">
      <c r="A46" s="141"/>
      <c r="B46" s="142"/>
      <c r="C46" s="143"/>
      <c r="D46" s="144" t="s">
        <v>249</v>
      </c>
      <c r="E46" s="145" t="s">
        <v>250</v>
      </c>
      <c r="F46" s="146">
        <f>SUM(F45:F45)</f>
        <v>16521</v>
      </c>
    </row>
    <row r="47" spans="1:6" ht="15.75" x14ac:dyDescent="0.25">
      <c r="A47" s="147"/>
      <c r="B47" s="148"/>
      <c r="C47" s="149"/>
      <c r="D47" s="150"/>
      <c r="E47" s="151"/>
      <c r="F47" s="152"/>
    </row>
    <row r="48" spans="1:6" ht="15.75" x14ac:dyDescent="0.25">
      <c r="A48" s="132" t="s">
        <v>198</v>
      </c>
      <c r="B48" s="133" t="s">
        <v>103</v>
      </c>
      <c r="C48" s="134"/>
      <c r="D48" s="135"/>
      <c r="E48" s="135"/>
      <c r="F48" s="136"/>
    </row>
    <row r="49" spans="1:6" ht="15.75" thickBot="1" x14ac:dyDescent="0.25">
      <c r="A49" s="137"/>
      <c r="B49" s="91"/>
      <c r="C49" s="138" t="s">
        <v>221</v>
      </c>
      <c r="D49" s="138" t="s">
        <v>251</v>
      </c>
      <c r="E49" s="139" t="s">
        <v>221</v>
      </c>
      <c r="F49" s="140">
        <v>0</v>
      </c>
    </row>
    <row r="50" spans="1:6" ht="16.5" thickBot="1" x14ac:dyDescent="0.3">
      <c r="A50" s="141"/>
      <c r="B50" s="142"/>
      <c r="C50" s="143"/>
      <c r="D50" s="144" t="s">
        <v>249</v>
      </c>
      <c r="E50" s="145" t="s">
        <v>250</v>
      </c>
      <c r="F50" s="146">
        <v>0</v>
      </c>
    </row>
    <row r="51" spans="1:6" ht="15.75" x14ac:dyDescent="0.25">
      <c r="A51" s="147"/>
      <c r="B51" s="148"/>
      <c r="C51" s="149"/>
      <c r="D51" s="150"/>
      <c r="E51" s="151"/>
      <c r="F51" s="152"/>
    </row>
    <row r="52" spans="1:6" ht="31.5" x14ac:dyDescent="0.25">
      <c r="A52" s="132" t="s">
        <v>199</v>
      </c>
      <c r="B52" s="133" t="s">
        <v>116</v>
      </c>
      <c r="C52" s="134"/>
      <c r="D52" s="135"/>
      <c r="E52" s="135"/>
      <c r="F52" s="136"/>
    </row>
    <row r="53" spans="1:6" ht="15.75" thickBot="1" x14ac:dyDescent="0.25">
      <c r="A53" s="137"/>
      <c r="B53" s="91"/>
      <c r="C53" s="138" t="s">
        <v>221</v>
      </c>
      <c r="D53" s="138" t="s">
        <v>251</v>
      </c>
      <c r="E53" s="139" t="s">
        <v>221</v>
      </c>
      <c r="F53" s="140">
        <v>0</v>
      </c>
    </row>
    <row r="54" spans="1:6" ht="16.5" thickBot="1" x14ac:dyDescent="0.3">
      <c r="A54" s="141"/>
      <c r="B54" s="142"/>
      <c r="C54" s="143"/>
      <c r="D54" s="144" t="s">
        <v>249</v>
      </c>
      <c r="E54" s="145" t="s">
        <v>250</v>
      </c>
      <c r="F54" s="146">
        <v>0</v>
      </c>
    </row>
    <row r="55" spans="1:6" ht="15.75" x14ac:dyDescent="0.25">
      <c r="A55" s="147"/>
      <c r="B55" s="148"/>
      <c r="C55" s="149"/>
      <c r="D55" s="150"/>
      <c r="E55" s="151"/>
      <c r="F55" s="152"/>
    </row>
    <row r="56" spans="1:6" ht="15.75" x14ac:dyDescent="0.25">
      <c r="A56" s="132" t="s">
        <v>200</v>
      </c>
      <c r="B56" s="133" t="s">
        <v>125</v>
      </c>
      <c r="C56" s="134"/>
      <c r="D56" s="135"/>
      <c r="E56" s="135"/>
      <c r="F56" s="136"/>
    </row>
    <row r="57" spans="1:6" ht="15" x14ac:dyDescent="0.2">
      <c r="A57" s="137">
        <v>1</v>
      </c>
      <c r="B57" s="91"/>
      <c r="C57" s="138" t="s">
        <v>10</v>
      </c>
      <c r="D57" s="138" t="s">
        <v>247</v>
      </c>
      <c r="E57" s="139" t="s">
        <v>246</v>
      </c>
      <c r="F57" s="140">
        <v>47547</v>
      </c>
    </row>
    <row r="58" spans="1:6" ht="15" x14ac:dyDescent="0.2">
      <c r="A58" s="137">
        <v>2</v>
      </c>
      <c r="B58" s="91"/>
      <c r="C58" s="138" t="s">
        <v>10</v>
      </c>
      <c r="D58" s="138" t="s">
        <v>245</v>
      </c>
      <c r="E58" s="139" t="s">
        <v>246</v>
      </c>
      <c r="F58" s="140">
        <v>276874</v>
      </c>
    </row>
    <row r="59" spans="1:6" ht="15.75" thickBot="1" x14ac:dyDescent="0.25">
      <c r="A59" s="137">
        <v>3</v>
      </c>
      <c r="B59" s="91"/>
      <c r="C59" s="138" t="s">
        <v>10</v>
      </c>
      <c r="D59" s="138" t="s">
        <v>252</v>
      </c>
      <c r="E59" s="139" t="s">
        <v>246</v>
      </c>
      <c r="F59" s="140">
        <v>-243533</v>
      </c>
    </row>
    <row r="60" spans="1:6" ht="16.5" thickBot="1" x14ac:dyDescent="0.3">
      <c r="A60" s="141"/>
      <c r="B60" s="142"/>
      <c r="C60" s="143"/>
      <c r="D60" s="144" t="s">
        <v>249</v>
      </c>
      <c r="E60" s="145" t="s">
        <v>250</v>
      </c>
      <c r="F60" s="146">
        <f>SUM(F57:F59)</f>
        <v>80888</v>
      </c>
    </row>
    <row r="61" spans="1:6" ht="15.75" x14ac:dyDescent="0.25">
      <c r="A61" s="147"/>
      <c r="B61" s="148"/>
      <c r="C61" s="149"/>
      <c r="D61" s="150"/>
      <c r="E61" s="151"/>
      <c r="F61" s="152"/>
    </row>
    <row r="62" spans="1:6" ht="15.75" x14ac:dyDescent="0.25">
      <c r="A62" s="132" t="s">
        <v>201</v>
      </c>
      <c r="B62" s="133" t="s">
        <v>130</v>
      </c>
      <c r="C62" s="134"/>
      <c r="D62" s="135"/>
      <c r="E62" s="135"/>
      <c r="F62" s="136"/>
    </row>
    <row r="63" spans="1:6" ht="15.75" thickBot="1" x14ac:dyDescent="0.25">
      <c r="A63" s="137"/>
      <c r="B63" s="91"/>
      <c r="C63" s="138" t="s">
        <v>221</v>
      </c>
      <c r="D63" s="138" t="s">
        <v>251</v>
      </c>
      <c r="E63" s="139" t="s">
        <v>221</v>
      </c>
      <c r="F63" s="140">
        <v>0</v>
      </c>
    </row>
    <row r="64" spans="1:6" ht="16.5" thickBot="1" x14ac:dyDescent="0.3">
      <c r="A64" s="141"/>
      <c r="B64" s="142"/>
      <c r="C64" s="143"/>
      <c r="D64" s="144" t="s">
        <v>249</v>
      </c>
      <c r="E64" s="145" t="s">
        <v>250</v>
      </c>
      <c r="F64" s="146">
        <v>0</v>
      </c>
    </row>
    <row r="65" spans="1:6" ht="15.75" x14ac:dyDescent="0.25">
      <c r="A65" s="147"/>
      <c r="B65" s="148"/>
      <c r="C65" s="149"/>
      <c r="D65" s="150"/>
      <c r="E65" s="151"/>
      <c r="F65" s="152"/>
    </row>
    <row r="66" spans="1:6" ht="15.75" x14ac:dyDescent="0.25">
      <c r="A66" s="132" t="s">
        <v>202</v>
      </c>
      <c r="B66" s="133" t="s">
        <v>135</v>
      </c>
      <c r="C66" s="134"/>
      <c r="D66" s="135"/>
      <c r="E66" s="135"/>
      <c r="F66" s="136"/>
    </row>
    <row r="67" spans="1:6" ht="15.75" thickBot="1" x14ac:dyDescent="0.25">
      <c r="A67" s="137">
        <v>1</v>
      </c>
      <c r="B67" s="91"/>
      <c r="C67" s="138" t="s">
        <v>10</v>
      </c>
      <c r="D67" s="138" t="s">
        <v>248</v>
      </c>
      <c r="E67" s="139" t="s">
        <v>246</v>
      </c>
      <c r="F67" s="140">
        <v>20056</v>
      </c>
    </row>
    <row r="68" spans="1:6" ht="16.5" thickBot="1" x14ac:dyDescent="0.3">
      <c r="A68" s="141"/>
      <c r="B68" s="142"/>
      <c r="C68" s="143"/>
      <c r="D68" s="144" t="s">
        <v>249</v>
      </c>
      <c r="E68" s="145" t="s">
        <v>250</v>
      </c>
      <c r="F68" s="146">
        <f>SUM(F67:F67)</f>
        <v>20056</v>
      </c>
    </row>
    <row r="69" spans="1:6" ht="15.75" x14ac:dyDescent="0.25">
      <c r="A69" s="147"/>
      <c r="B69" s="148"/>
      <c r="C69" s="149"/>
      <c r="D69" s="150"/>
      <c r="E69" s="151"/>
      <c r="F69" s="152"/>
    </row>
    <row r="70" spans="1:6" ht="15.75" x14ac:dyDescent="0.25">
      <c r="A70" s="132" t="s">
        <v>203</v>
      </c>
      <c r="B70" s="133" t="s">
        <v>141</v>
      </c>
      <c r="C70" s="134"/>
      <c r="D70" s="135"/>
      <c r="E70" s="135"/>
      <c r="F70" s="136"/>
    </row>
    <row r="71" spans="1:6" ht="15.75" thickBot="1" x14ac:dyDescent="0.25">
      <c r="A71" s="137">
        <v>1</v>
      </c>
      <c r="B71" s="91"/>
      <c r="C71" s="138" t="s">
        <v>10</v>
      </c>
      <c r="D71" s="138" t="s">
        <v>248</v>
      </c>
      <c r="E71" s="139" t="s">
        <v>246</v>
      </c>
      <c r="F71" s="140">
        <v>36807</v>
      </c>
    </row>
    <row r="72" spans="1:6" ht="16.5" thickBot="1" x14ac:dyDescent="0.3">
      <c r="A72" s="141"/>
      <c r="B72" s="142"/>
      <c r="C72" s="143"/>
      <c r="D72" s="144" t="s">
        <v>249</v>
      </c>
      <c r="E72" s="145" t="s">
        <v>250</v>
      </c>
      <c r="F72" s="146">
        <f>SUM(F71:F71)</f>
        <v>36807</v>
      </c>
    </row>
    <row r="73" spans="1:6" ht="15.75" x14ac:dyDescent="0.25">
      <c r="A73" s="147"/>
      <c r="B73" s="148"/>
      <c r="C73" s="149"/>
      <c r="D73" s="150"/>
      <c r="E73" s="151"/>
      <c r="F73" s="152"/>
    </row>
    <row r="74" spans="1:6" ht="15.75" x14ac:dyDescent="0.25">
      <c r="A74" s="132" t="s">
        <v>204</v>
      </c>
      <c r="B74" s="133" t="s">
        <v>148</v>
      </c>
      <c r="C74" s="134"/>
      <c r="D74" s="135"/>
      <c r="E74" s="135"/>
      <c r="F74" s="136"/>
    </row>
    <row r="75" spans="1:6" ht="15.75" thickBot="1" x14ac:dyDescent="0.25">
      <c r="A75" s="137">
        <v>1</v>
      </c>
      <c r="B75" s="91"/>
      <c r="C75" s="138" t="s">
        <v>10</v>
      </c>
      <c r="D75" s="138" t="s">
        <v>248</v>
      </c>
      <c r="E75" s="139" t="s">
        <v>246</v>
      </c>
      <c r="F75" s="140">
        <v>3828</v>
      </c>
    </row>
    <row r="76" spans="1:6" ht="16.5" thickBot="1" x14ac:dyDescent="0.3">
      <c r="A76" s="141"/>
      <c r="B76" s="142"/>
      <c r="C76" s="143"/>
      <c r="D76" s="144" t="s">
        <v>249</v>
      </c>
      <c r="E76" s="145" t="s">
        <v>250</v>
      </c>
      <c r="F76" s="146">
        <f>SUM(F75:F75)</f>
        <v>3828</v>
      </c>
    </row>
    <row r="77" spans="1:6" ht="15.75" x14ac:dyDescent="0.25">
      <c r="A77" s="147"/>
      <c r="B77" s="148"/>
      <c r="C77" s="149"/>
      <c r="D77" s="150"/>
      <c r="E77" s="151"/>
      <c r="F77" s="152"/>
    </row>
    <row r="78" spans="1:6" ht="15.75" x14ac:dyDescent="0.25">
      <c r="A78" s="132" t="s">
        <v>205</v>
      </c>
      <c r="B78" s="133" t="s">
        <v>153</v>
      </c>
      <c r="C78" s="134"/>
      <c r="D78" s="135"/>
      <c r="E78" s="135"/>
      <c r="F78" s="136"/>
    </row>
    <row r="79" spans="1:6" ht="15.75" thickBot="1" x14ac:dyDescent="0.25">
      <c r="A79" s="137">
        <v>1</v>
      </c>
      <c r="B79" s="91"/>
      <c r="C79" s="138" t="s">
        <v>10</v>
      </c>
      <c r="D79" s="138" t="s">
        <v>245</v>
      </c>
      <c r="E79" s="139" t="s">
        <v>246</v>
      </c>
      <c r="F79" s="140">
        <v>2295</v>
      </c>
    </row>
    <row r="80" spans="1:6" ht="16.5" thickBot="1" x14ac:dyDescent="0.3">
      <c r="A80" s="141"/>
      <c r="B80" s="142"/>
      <c r="C80" s="143"/>
      <c r="D80" s="144" t="s">
        <v>249</v>
      </c>
      <c r="E80" s="145" t="s">
        <v>250</v>
      </c>
      <c r="F80" s="146">
        <f>SUM(F79:F79)</f>
        <v>2295</v>
      </c>
    </row>
    <row r="81" spans="1:6" ht="15.75" x14ac:dyDescent="0.25">
      <c r="A81" s="147"/>
      <c r="B81" s="148"/>
      <c r="C81" s="149"/>
      <c r="D81" s="150"/>
      <c r="E81" s="151"/>
      <c r="F81" s="152"/>
    </row>
    <row r="82" spans="1:6" ht="15.75" x14ac:dyDescent="0.25">
      <c r="A82" s="132" t="s">
        <v>206</v>
      </c>
      <c r="B82" s="133" t="s">
        <v>163</v>
      </c>
      <c r="C82" s="134"/>
      <c r="D82" s="135"/>
      <c r="E82" s="135"/>
      <c r="F82" s="136"/>
    </row>
    <row r="83" spans="1:6" ht="15.75" thickBot="1" x14ac:dyDescent="0.25">
      <c r="A83" s="137"/>
      <c r="B83" s="91"/>
      <c r="C83" s="138" t="s">
        <v>221</v>
      </c>
      <c r="D83" s="138" t="s">
        <v>251</v>
      </c>
      <c r="E83" s="139" t="s">
        <v>221</v>
      </c>
      <c r="F83" s="140">
        <v>0</v>
      </c>
    </row>
    <row r="84" spans="1:6" ht="16.5" thickBot="1" x14ac:dyDescent="0.3">
      <c r="A84" s="141"/>
      <c r="B84" s="142"/>
      <c r="C84" s="143"/>
      <c r="D84" s="144" t="s">
        <v>249</v>
      </c>
      <c r="E84" s="145" t="s">
        <v>250</v>
      </c>
      <c r="F84" s="146">
        <v>0</v>
      </c>
    </row>
    <row r="85" spans="1:6" ht="15.75" x14ac:dyDescent="0.25">
      <c r="A85" s="147"/>
      <c r="B85" s="148"/>
      <c r="C85" s="149"/>
      <c r="D85" s="150"/>
      <c r="E85" s="151"/>
      <c r="F85" s="152"/>
    </row>
    <row r="86" spans="1:6" ht="15.75" x14ac:dyDescent="0.25">
      <c r="A86" s="132" t="s">
        <v>207</v>
      </c>
      <c r="B86" s="133" t="s">
        <v>170</v>
      </c>
      <c r="C86" s="134"/>
      <c r="D86" s="135"/>
      <c r="E86" s="135"/>
      <c r="F86" s="136"/>
    </row>
    <row r="87" spans="1:6" ht="15" x14ac:dyDescent="0.2">
      <c r="A87" s="137">
        <v>1</v>
      </c>
      <c r="B87" s="91"/>
      <c r="C87" s="138" t="s">
        <v>10</v>
      </c>
      <c r="D87" s="138" t="s">
        <v>245</v>
      </c>
      <c r="E87" s="139" t="s">
        <v>246</v>
      </c>
      <c r="F87" s="140">
        <v>90712</v>
      </c>
    </row>
    <row r="88" spans="1:6" ht="15" x14ac:dyDescent="0.2">
      <c r="A88" s="137">
        <v>2</v>
      </c>
      <c r="B88" s="91"/>
      <c r="C88" s="138" t="s">
        <v>10</v>
      </c>
      <c r="D88" s="138" t="s">
        <v>247</v>
      </c>
      <c r="E88" s="139" t="s">
        <v>246</v>
      </c>
      <c r="F88" s="140">
        <v>-29</v>
      </c>
    </row>
    <row r="89" spans="1:6" ht="15.75" thickBot="1" x14ac:dyDescent="0.25">
      <c r="A89" s="137">
        <v>3</v>
      </c>
      <c r="B89" s="91"/>
      <c r="C89" s="138" t="s">
        <v>10</v>
      </c>
      <c r="D89" s="138" t="s">
        <v>248</v>
      </c>
      <c r="E89" s="139" t="s">
        <v>246</v>
      </c>
      <c r="F89" s="140">
        <v>-147138</v>
      </c>
    </row>
    <row r="90" spans="1:6" ht="16.5" thickBot="1" x14ac:dyDescent="0.3">
      <c r="A90" s="141"/>
      <c r="B90" s="142"/>
      <c r="C90" s="143"/>
      <c r="D90" s="144" t="s">
        <v>249</v>
      </c>
      <c r="E90" s="145" t="s">
        <v>250</v>
      </c>
      <c r="F90" s="146">
        <f>SUM(F87:F89)</f>
        <v>-56455</v>
      </c>
    </row>
    <row r="91" spans="1:6" ht="15.75" x14ac:dyDescent="0.25">
      <c r="A91" s="147"/>
      <c r="B91" s="148"/>
      <c r="C91" s="149"/>
      <c r="D91" s="150"/>
      <c r="E91" s="151"/>
      <c r="F91" s="152"/>
    </row>
    <row r="92" spans="1:6" ht="32.25" thickBot="1" x14ac:dyDescent="0.3">
      <c r="A92" s="153"/>
      <c r="B92" s="154"/>
      <c r="C92" s="154"/>
      <c r="D92" s="155" t="s">
        <v>254</v>
      </c>
      <c r="E92" s="156" t="s">
        <v>255</v>
      </c>
      <c r="F92" s="157">
        <f>+F90+F84+F80+F76+F72+F68+F64+F60+F54+F50+F46+F42+F38+F34+F30+F24+F20+F15+F10</f>
        <v>556897</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REPORTING&amp;RYALE-NEW HAVEN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workbookViewId="0">
      <selection activeCell="A2" sqref="A2:D2"/>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256</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257</v>
      </c>
      <c r="C8" s="165"/>
      <c r="D8" s="166"/>
    </row>
    <row r="9" spans="1:5" ht="14.25" customHeight="1" thickBot="1" x14ac:dyDescent="0.25">
      <c r="A9" s="167" t="s">
        <v>5</v>
      </c>
      <c r="B9" s="168" t="s">
        <v>258</v>
      </c>
      <c r="C9" s="169" t="s">
        <v>242</v>
      </c>
      <c r="D9" s="170" t="s">
        <v>216</v>
      </c>
    </row>
    <row r="10" spans="1:5" ht="15.75" x14ac:dyDescent="0.25">
      <c r="A10" s="171"/>
      <c r="B10" s="86"/>
      <c r="C10" s="172"/>
      <c r="D10" s="173"/>
    </row>
    <row r="11" spans="1:5" x14ac:dyDescent="0.2">
      <c r="A11" s="174" t="s">
        <v>184</v>
      </c>
      <c r="B11" s="175" t="s">
        <v>10</v>
      </c>
      <c r="C11" s="176"/>
      <c r="D11" s="177"/>
    </row>
    <row r="12" spans="1:5" ht="13.5" thickBot="1" x14ac:dyDescent="0.25">
      <c r="A12" s="178">
        <v>0</v>
      </c>
      <c r="B12" s="179" t="s">
        <v>251</v>
      </c>
      <c r="C12" s="180">
        <v>0</v>
      </c>
      <c r="D12" s="181" t="s">
        <v>221</v>
      </c>
    </row>
    <row r="13" spans="1:5" ht="13.5" customHeight="1" thickBot="1" x14ac:dyDescent="0.25">
      <c r="A13" s="182"/>
      <c r="B13" s="183" t="s">
        <v>259</v>
      </c>
      <c r="C13" s="184">
        <v>0</v>
      </c>
      <c r="D13" s="185" t="s">
        <v>250</v>
      </c>
    </row>
    <row r="14" spans="1:5" ht="14.25" customHeight="1" x14ac:dyDescent="0.2">
      <c r="A14" s="186"/>
      <c r="B14" s="187"/>
      <c r="C14" s="188"/>
      <c r="D14" s="189"/>
    </row>
    <row r="15" spans="1:5" x14ac:dyDescent="0.2">
      <c r="A15" s="174" t="s">
        <v>191</v>
      </c>
      <c r="B15" s="175" t="s">
        <v>39</v>
      </c>
      <c r="C15" s="176"/>
      <c r="D15" s="177"/>
    </row>
    <row r="16" spans="1:5" ht="13.5" thickBot="1" x14ac:dyDescent="0.25">
      <c r="A16" s="178">
        <v>0</v>
      </c>
      <c r="B16" s="179" t="s">
        <v>251</v>
      </c>
      <c r="C16" s="180">
        <v>0</v>
      </c>
      <c r="D16" s="181" t="s">
        <v>221</v>
      </c>
    </row>
    <row r="17" spans="1:4" ht="13.5" customHeight="1" thickBot="1" x14ac:dyDescent="0.25">
      <c r="A17" s="182"/>
      <c r="B17" s="183" t="s">
        <v>259</v>
      </c>
      <c r="C17" s="184">
        <v>0</v>
      </c>
      <c r="D17" s="185" t="s">
        <v>250</v>
      </c>
    </row>
    <row r="18" spans="1:4" ht="14.25" customHeight="1" x14ac:dyDescent="0.2">
      <c r="A18" s="186"/>
      <c r="B18" s="187"/>
      <c r="C18" s="188"/>
      <c r="D18" s="189"/>
    </row>
    <row r="19" spans="1:4" x14ac:dyDescent="0.2">
      <c r="A19" s="174" t="s">
        <v>192</v>
      </c>
      <c r="B19" s="175" t="s">
        <v>51</v>
      </c>
      <c r="C19" s="176"/>
      <c r="D19" s="177"/>
    </row>
    <row r="20" spans="1:4" ht="13.5" thickBot="1" x14ac:dyDescent="0.25">
      <c r="A20" s="178">
        <v>0</v>
      </c>
      <c r="B20" s="179" t="s">
        <v>251</v>
      </c>
      <c r="C20" s="180">
        <v>0</v>
      </c>
      <c r="D20" s="181" t="s">
        <v>221</v>
      </c>
    </row>
    <row r="21" spans="1:4" ht="13.5" customHeight="1" thickBot="1" x14ac:dyDescent="0.25">
      <c r="A21" s="182"/>
      <c r="B21" s="183" t="s">
        <v>259</v>
      </c>
      <c r="C21" s="184">
        <v>0</v>
      </c>
      <c r="D21" s="185" t="s">
        <v>250</v>
      </c>
    </row>
    <row r="22" spans="1:4" ht="14.25" customHeight="1" x14ac:dyDescent="0.2">
      <c r="A22" s="186"/>
      <c r="B22" s="187"/>
      <c r="C22" s="188"/>
      <c r="D22" s="189"/>
    </row>
    <row r="23" spans="1:4" x14ac:dyDescent="0.2">
      <c r="A23" s="174" t="s">
        <v>193</v>
      </c>
      <c r="B23" s="175" t="s">
        <v>60</v>
      </c>
      <c r="C23" s="176"/>
      <c r="D23" s="177"/>
    </row>
    <row r="24" spans="1:4" ht="13.5" thickBot="1" x14ac:dyDescent="0.25">
      <c r="A24" s="178">
        <v>0</v>
      </c>
      <c r="B24" s="179" t="s">
        <v>251</v>
      </c>
      <c r="C24" s="180">
        <v>0</v>
      </c>
      <c r="D24" s="181" t="s">
        <v>221</v>
      </c>
    </row>
    <row r="25" spans="1:4" ht="13.5" customHeight="1" thickBot="1" x14ac:dyDescent="0.25">
      <c r="A25" s="182"/>
      <c r="B25" s="183" t="s">
        <v>259</v>
      </c>
      <c r="C25" s="184">
        <v>0</v>
      </c>
      <c r="D25" s="185" t="s">
        <v>250</v>
      </c>
    </row>
    <row r="26" spans="1:4" ht="14.25" customHeight="1" x14ac:dyDescent="0.2">
      <c r="A26" s="186"/>
      <c r="B26" s="187"/>
      <c r="C26" s="188"/>
      <c r="D26" s="189"/>
    </row>
    <row r="27" spans="1:4" x14ac:dyDescent="0.2">
      <c r="A27" s="174" t="s">
        <v>194</v>
      </c>
      <c r="B27" s="175" t="s">
        <v>70</v>
      </c>
      <c r="C27" s="176"/>
      <c r="D27" s="177"/>
    </row>
    <row r="28" spans="1:4" ht="13.5" thickBot="1" x14ac:dyDescent="0.25">
      <c r="A28" s="178">
        <v>0</v>
      </c>
      <c r="B28" s="179" t="s">
        <v>251</v>
      </c>
      <c r="C28" s="180">
        <v>0</v>
      </c>
      <c r="D28" s="181" t="s">
        <v>221</v>
      </c>
    </row>
    <row r="29" spans="1:4" ht="13.5" customHeight="1" thickBot="1" x14ac:dyDescent="0.25">
      <c r="A29" s="182"/>
      <c r="B29" s="183" t="s">
        <v>259</v>
      </c>
      <c r="C29" s="184">
        <v>0</v>
      </c>
      <c r="D29" s="185" t="s">
        <v>250</v>
      </c>
    </row>
    <row r="30" spans="1:4" ht="14.25" customHeight="1" x14ac:dyDescent="0.2">
      <c r="A30" s="186"/>
      <c r="B30" s="187"/>
      <c r="C30" s="188"/>
      <c r="D30" s="189"/>
    </row>
    <row r="31" spans="1:4" x14ac:dyDescent="0.2">
      <c r="A31" s="174" t="s">
        <v>195</v>
      </c>
      <c r="B31" s="175" t="s">
        <v>75</v>
      </c>
      <c r="C31" s="176"/>
      <c r="D31" s="177"/>
    </row>
    <row r="32" spans="1:4" ht="13.5" thickBot="1" x14ac:dyDescent="0.25">
      <c r="A32" s="178">
        <v>0</v>
      </c>
      <c r="B32" s="179" t="s">
        <v>251</v>
      </c>
      <c r="C32" s="180">
        <v>0</v>
      </c>
      <c r="D32" s="181" t="s">
        <v>221</v>
      </c>
    </row>
    <row r="33" spans="1:4" ht="13.5" customHeight="1" thickBot="1" x14ac:dyDescent="0.25">
      <c r="A33" s="182"/>
      <c r="B33" s="183" t="s">
        <v>259</v>
      </c>
      <c r="C33" s="184">
        <v>0</v>
      </c>
      <c r="D33" s="185" t="s">
        <v>250</v>
      </c>
    </row>
    <row r="34" spans="1:4" ht="14.25" customHeight="1" x14ac:dyDescent="0.2">
      <c r="A34" s="186"/>
      <c r="B34" s="187"/>
      <c r="C34" s="188"/>
      <c r="D34" s="189"/>
    </row>
    <row r="35" spans="1:4" x14ac:dyDescent="0.2">
      <c r="A35" s="174" t="s">
        <v>196</v>
      </c>
      <c r="B35" s="175" t="s">
        <v>87</v>
      </c>
      <c r="C35" s="176"/>
      <c r="D35" s="177"/>
    </row>
    <row r="36" spans="1:4" ht="13.5" thickBot="1" x14ac:dyDescent="0.25">
      <c r="A36" s="178">
        <v>0</v>
      </c>
      <c r="B36" s="179" t="s">
        <v>251</v>
      </c>
      <c r="C36" s="180">
        <v>0</v>
      </c>
      <c r="D36" s="181" t="s">
        <v>221</v>
      </c>
    </row>
    <row r="37" spans="1:4" ht="13.5" customHeight="1" thickBot="1" x14ac:dyDescent="0.25">
      <c r="A37" s="182"/>
      <c r="B37" s="183" t="s">
        <v>259</v>
      </c>
      <c r="C37" s="184">
        <v>0</v>
      </c>
      <c r="D37" s="185" t="s">
        <v>250</v>
      </c>
    </row>
    <row r="38" spans="1:4" ht="14.25" customHeight="1" x14ac:dyDescent="0.2">
      <c r="A38" s="186"/>
      <c r="B38" s="187"/>
      <c r="C38" s="188"/>
      <c r="D38" s="189"/>
    </row>
    <row r="39" spans="1:4" x14ac:dyDescent="0.2">
      <c r="A39" s="174" t="s">
        <v>197</v>
      </c>
      <c r="B39" s="175" t="s">
        <v>95</v>
      </c>
      <c r="C39" s="176"/>
      <c r="D39" s="177"/>
    </row>
    <row r="40" spans="1:4" ht="13.5" thickBot="1" x14ac:dyDescent="0.25">
      <c r="A40" s="178">
        <v>0</v>
      </c>
      <c r="B40" s="179" t="s">
        <v>251</v>
      </c>
      <c r="C40" s="180">
        <v>0</v>
      </c>
      <c r="D40" s="181" t="s">
        <v>221</v>
      </c>
    </row>
    <row r="41" spans="1:4" ht="13.5" customHeight="1" thickBot="1" x14ac:dyDescent="0.25">
      <c r="A41" s="182"/>
      <c r="B41" s="183" t="s">
        <v>259</v>
      </c>
      <c r="C41" s="184">
        <v>0</v>
      </c>
      <c r="D41" s="185" t="s">
        <v>250</v>
      </c>
    </row>
    <row r="42" spans="1:4" ht="14.25" customHeight="1" x14ac:dyDescent="0.2">
      <c r="A42" s="186"/>
      <c r="B42" s="187"/>
      <c r="C42" s="188"/>
      <c r="D42" s="189"/>
    </row>
    <row r="43" spans="1:4" x14ac:dyDescent="0.2">
      <c r="A43" s="174" t="s">
        <v>198</v>
      </c>
      <c r="B43" s="175" t="s">
        <v>103</v>
      </c>
      <c r="C43" s="176"/>
      <c r="D43" s="177"/>
    </row>
    <row r="44" spans="1:4" ht="13.5" thickBot="1" x14ac:dyDescent="0.25">
      <c r="A44" s="178">
        <v>0</v>
      </c>
      <c r="B44" s="179" t="s">
        <v>251</v>
      </c>
      <c r="C44" s="180">
        <v>0</v>
      </c>
      <c r="D44" s="181" t="s">
        <v>221</v>
      </c>
    </row>
    <row r="45" spans="1:4" ht="13.5" customHeight="1" thickBot="1" x14ac:dyDescent="0.25">
      <c r="A45" s="182"/>
      <c r="B45" s="183" t="s">
        <v>259</v>
      </c>
      <c r="C45" s="184">
        <v>0</v>
      </c>
      <c r="D45" s="185" t="s">
        <v>250</v>
      </c>
    </row>
    <row r="46" spans="1:4" ht="14.25" customHeight="1" x14ac:dyDescent="0.2">
      <c r="A46" s="186"/>
      <c r="B46" s="187"/>
      <c r="C46" s="188"/>
      <c r="D46" s="189"/>
    </row>
    <row r="47" spans="1:4" x14ac:dyDescent="0.2">
      <c r="A47" s="174" t="s">
        <v>199</v>
      </c>
      <c r="B47" s="175" t="s">
        <v>116</v>
      </c>
      <c r="C47" s="176"/>
      <c r="D47" s="177"/>
    </row>
    <row r="48" spans="1:4" ht="13.5" thickBot="1" x14ac:dyDescent="0.25">
      <c r="A48" s="178">
        <v>0</v>
      </c>
      <c r="B48" s="179" t="s">
        <v>251</v>
      </c>
      <c r="C48" s="180">
        <v>0</v>
      </c>
      <c r="D48" s="181" t="s">
        <v>221</v>
      </c>
    </row>
    <row r="49" spans="1:4" ht="13.5" customHeight="1" thickBot="1" x14ac:dyDescent="0.25">
      <c r="A49" s="182"/>
      <c r="B49" s="183" t="s">
        <v>259</v>
      </c>
      <c r="C49" s="184">
        <v>0</v>
      </c>
      <c r="D49" s="185" t="s">
        <v>250</v>
      </c>
    </row>
    <row r="50" spans="1:4" ht="14.25" customHeight="1" x14ac:dyDescent="0.2">
      <c r="A50" s="186"/>
      <c r="B50" s="187"/>
      <c r="C50" s="188"/>
      <c r="D50" s="189"/>
    </row>
    <row r="51" spans="1:4" x14ac:dyDescent="0.2">
      <c r="A51" s="174" t="s">
        <v>200</v>
      </c>
      <c r="B51" s="175" t="s">
        <v>125</v>
      </c>
      <c r="C51" s="176"/>
      <c r="D51" s="177"/>
    </row>
    <row r="52" spans="1:4" ht="13.5" thickBot="1" x14ac:dyDescent="0.25">
      <c r="A52" s="178">
        <v>0</v>
      </c>
      <c r="B52" s="179" t="s">
        <v>251</v>
      </c>
      <c r="C52" s="180">
        <v>0</v>
      </c>
      <c r="D52" s="181" t="s">
        <v>221</v>
      </c>
    </row>
    <row r="53" spans="1:4" ht="13.5" customHeight="1" thickBot="1" x14ac:dyDescent="0.25">
      <c r="A53" s="182"/>
      <c r="B53" s="183" t="s">
        <v>259</v>
      </c>
      <c r="C53" s="184">
        <v>0</v>
      </c>
      <c r="D53" s="185" t="s">
        <v>250</v>
      </c>
    </row>
    <row r="54" spans="1:4" ht="14.25" customHeight="1" x14ac:dyDescent="0.2">
      <c r="A54" s="186"/>
      <c r="B54" s="187"/>
      <c r="C54" s="188"/>
      <c r="D54" s="189"/>
    </row>
    <row r="55" spans="1:4" x14ac:dyDescent="0.2">
      <c r="A55" s="174" t="s">
        <v>201</v>
      </c>
      <c r="B55" s="175" t="s">
        <v>130</v>
      </c>
      <c r="C55" s="176"/>
      <c r="D55" s="177"/>
    </row>
    <row r="56" spans="1:4" ht="13.5" thickBot="1" x14ac:dyDescent="0.25">
      <c r="A56" s="178">
        <v>0</v>
      </c>
      <c r="B56" s="179" t="s">
        <v>251</v>
      </c>
      <c r="C56" s="180">
        <v>0</v>
      </c>
      <c r="D56" s="181" t="s">
        <v>221</v>
      </c>
    </row>
    <row r="57" spans="1:4" ht="13.5" customHeight="1" thickBot="1" x14ac:dyDescent="0.25">
      <c r="A57" s="182"/>
      <c r="B57" s="183" t="s">
        <v>259</v>
      </c>
      <c r="C57" s="184">
        <v>0</v>
      </c>
      <c r="D57" s="185" t="s">
        <v>250</v>
      </c>
    </row>
    <row r="58" spans="1:4" ht="14.25" customHeight="1" x14ac:dyDescent="0.2">
      <c r="A58" s="186"/>
      <c r="B58" s="187"/>
      <c r="C58" s="188"/>
      <c r="D58" s="189"/>
    </row>
    <row r="59" spans="1:4" x14ac:dyDescent="0.2">
      <c r="A59" s="174" t="s">
        <v>202</v>
      </c>
      <c r="B59" s="175" t="s">
        <v>135</v>
      </c>
      <c r="C59" s="176"/>
      <c r="D59" s="177"/>
    </row>
    <row r="60" spans="1:4" ht="13.5" thickBot="1" x14ac:dyDescent="0.25">
      <c r="A60" s="178">
        <v>0</v>
      </c>
      <c r="B60" s="179" t="s">
        <v>251</v>
      </c>
      <c r="C60" s="180">
        <v>0</v>
      </c>
      <c r="D60" s="181" t="s">
        <v>221</v>
      </c>
    </row>
    <row r="61" spans="1:4" ht="13.5" customHeight="1" thickBot="1" x14ac:dyDescent="0.25">
      <c r="A61" s="182"/>
      <c r="B61" s="183" t="s">
        <v>259</v>
      </c>
      <c r="C61" s="184">
        <v>0</v>
      </c>
      <c r="D61" s="185" t="s">
        <v>250</v>
      </c>
    </row>
    <row r="62" spans="1:4" ht="14.25" customHeight="1" x14ac:dyDescent="0.2">
      <c r="A62" s="186"/>
      <c r="B62" s="187"/>
      <c r="C62" s="188"/>
      <c r="D62" s="189"/>
    </row>
    <row r="63" spans="1:4" x14ac:dyDescent="0.2">
      <c r="A63" s="174" t="s">
        <v>203</v>
      </c>
      <c r="B63" s="175" t="s">
        <v>141</v>
      </c>
      <c r="C63" s="176"/>
      <c r="D63" s="177"/>
    </row>
    <row r="64" spans="1:4" ht="13.5" thickBot="1" x14ac:dyDescent="0.25">
      <c r="A64" s="178">
        <v>0</v>
      </c>
      <c r="B64" s="179" t="s">
        <v>251</v>
      </c>
      <c r="C64" s="180">
        <v>0</v>
      </c>
      <c r="D64" s="181" t="s">
        <v>221</v>
      </c>
    </row>
    <row r="65" spans="1:4" ht="13.5" customHeight="1" thickBot="1" x14ac:dyDescent="0.25">
      <c r="A65" s="182"/>
      <c r="B65" s="183" t="s">
        <v>259</v>
      </c>
      <c r="C65" s="184">
        <v>0</v>
      </c>
      <c r="D65" s="185" t="s">
        <v>250</v>
      </c>
    </row>
    <row r="66" spans="1:4" ht="14.25" customHeight="1" x14ac:dyDescent="0.2">
      <c r="A66" s="186"/>
      <c r="B66" s="187"/>
      <c r="C66" s="188"/>
      <c r="D66" s="189"/>
    </row>
    <row r="67" spans="1:4" x14ac:dyDescent="0.2">
      <c r="A67" s="174" t="s">
        <v>204</v>
      </c>
      <c r="B67" s="175" t="s">
        <v>148</v>
      </c>
      <c r="C67" s="176"/>
      <c r="D67" s="177"/>
    </row>
    <row r="68" spans="1:4" ht="13.5" thickBot="1" x14ac:dyDescent="0.25">
      <c r="A68" s="178">
        <v>0</v>
      </c>
      <c r="B68" s="179" t="s">
        <v>251</v>
      </c>
      <c r="C68" s="180">
        <v>0</v>
      </c>
      <c r="D68" s="181" t="s">
        <v>221</v>
      </c>
    </row>
    <row r="69" spans="1:4" ht="13.5" customHeight="1" thickBot="1" x14ac:dyDescent="0.25">
      <c r="A69" s="182"/>
      <c r="B69" s="183" t="s">
        <v>259</v>
      </c>
      <c r="C69" s="184">
        <v>0</v>
      </c>
      <c r="D69" s="185" t="s">
        <v>250</v>
      </c>
    </row>
    <row r="70" spans="1:4" ht="14.25" customHeight="1" x14ac:dyDescent="0.2">
      <c r="A70" s="186"/>
      <c r="B70" s="187"/>
      <c r="C70" s="188"/>
      <c r="D70" s="189"/>
    </row>
    <row r="71" spans="1:4" x14ac:dyDescent="0.2">
      <c r="A71" s="174" t="s">
        <v>205</v>
      </c>
      <c r="B71" s="175" t="s">
        <v>153</v>
      </c>
      <c r="C71" s="176"/>
      <c r="D71" s="177"/>
    </row>
    <row r="72" spans="1:4" ht="13.5" thickBot="1" x14ac:dyDescent="0.25">
      <c r="A72" s="178">
        <v>0</v>
      </c>
      <c r="B72" s="179" t="s">
        <v>251</v>
      </c>
      <c r="C72" s="180">
        <v>0</v>
      </c>
      <c r="D72" s="181" t="s">
        <v>221</v>
      </c>
    </row>
    <row r="73" spans="1:4" ht="13.5" customHeight="1" thickBot="1" x14ac:dyDescent="0.25">
      <c r="A73" s="182"/>
      <c r="B73" s="183" t="s">
        <v>259</v>
      </c>
      <c r="C73" s="184">
        <v>0</v>
      </c>
      <c r="D73" s="185" t="s">
        <v>250</v>
      </c>
    </row>
    <row r="74" spans="1:4" ht="14.25" customHeight="1" x14ac:dyDescent="0.2">
      <c r="A74" s="186"/>
      <c r="B74" s="187"/>
      <c r="C74" s="188"/>
      <c r="D74" s="189"/>
    </row>
    <row r="75" spans="1:4" x14ac:dyDescent="0.2">
      <c r="A75" s="174" t="s">
        <v>206</v>
      </c>
      <c r="B75" s="175" t="s">
        <v>163</v>
      </c>
      <c r="C75" s="176"/>
      <c r="D75" s="177"/>
    </row>
    <row r="76" spans="1:4" ht="13.5" thickBot="1" x14ac:dyDescent="0.25">
      <c r="A76" s="178">
        <v>0</v>
      </c>
      <c r="B76" s="179" t="s">
        <v>251</v>
      </c>
      <c r="C76" s="180">
        <v>0</v>
      </c>
      <c r="D76" s="181" t="s">
        <v>221</v>
      </c>
    </row>
    <row r="77" spans="1:4" ht="13.5" customHeight="1" thickBot="1" x14ac:dyDescent="0.25">
      <c r="A77" s="182"/>
      <c r="B77" s="183" t="s">
        <v>259</v>
      </c>
      <c r="C77" s="184">
        <v>0</v>
      </c>
      <c r="D77" s="185" t="s">
        <v>250</v>
      </c>
    </row>
    <row r="78" spans="1:4" ht="14.25" customHeight="1" x14ac:dyDescent="0.2">
      <c r="A78" s="186"/>
      <c r="B78" s="187"/>
      <c r="C78" s="188"/>
      <c r="D78" s="189"/>
    </row>
    <row r="79" spans="1:4" x14ac:dyDescent="0.2">
      <c r="A79" s="174" t="s">
        <v>207</v>
      </c>
      <c r="B79" s="175" t="s">
        <v>170</v>
      </c>
      <c r="C79" s="176"/>
      <c r="D79" s="177"/>
    </row>
    <row r="80" spans="1:4" ht="13.5" thickBot="1" x14ac:dyDescent="0.25">
      <c r="A80" s="178">
        <v>0</v>
      </c>
      <c r="B80" s="179" t="s">
        <v>251</v>
      </c>
      <c r="C80" s="180">
        <v>0</v>
      </c>
      <c r="D80" s="181" t="s">
        <v>221</v>
      </c>
    </row>
    <row r="81" spans="1:4" ht="13.5" customHeight="1" thickBot="1" x14ac:dyDescent="0.25">
      <c r="A81" s="182"/>
      <c r="B81" s="183" t="s">
        <v>259</v>
      </c>
      <c r="C81" s="184">
        <v>0</v>
      </c>
      <c r="D81" s="185" t="s">
        <v>250</v>
      </c>
    </row>
    <row r="82" spans="1:4" ht="14.25" customHeight="1" thickBot="1" x14ac:dyDescent="0.25">
      <c r="A82" s="186"/>
      <c r="B82" s="187"/>
      <c r="C82" s="188"/>
      <c r="D82" s="189"/>
    </row>
    <row r="83" spans="1:4" ht="13.5" customHeight="1" thickBot="1" x14ac:dyDescent="0.25">
      <c r="B83" s="190" t="s">
        <v>260</v>
      </c>
      <c r="C83" s="191">
        <f>+C81+C77+C73+C69+C65+C61+C57+C53+C49+C45+C41+C37+C33+C29+C25+C21+C17+C13</f>
        <v>0</v>
      </c>
      <c r="D83" s="185" t="s">
        <v>255</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REPORTING&amp;RYALE-NEW HAVEN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activeCell="A4" sqref="A4:D4"/>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261</v>
      </c>
      <c r="B3" s="454"/>
      <c r="C3" s="454"/>
      <c r="D3" s="454"/>
    </row>
    <row r="4" spans="1:4" x14ac:dyDescent="0.2">
      <c r="A4" s="454" t="s">
        <v>2</v>
      </c>
      <c r="B4" s="454"/>
      <c r="C4" s="454"/>
      <c r="D4" s="454"/>
    </row>
    <row r="5" spans="1:4" x14ac:dyDescent="0.2">
      <c r="A5" s="454" t="s">
        <v>262</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257</v>
      </c>
      <c r="C8" s="195"/>
      <c r="D8" s="196"/>
    </row>
    <row r="9" spans="1:4" ht="14.25" customHeight="1" thickBot="1" x14ac:dyDescent="0.25">
      <c r="A9" s="121" t="s">
        <v>5</v>
      </c>
      <c r="B9" s="123" t="s">
        <v>263</v>
      </c>
      <c r="C9" s="197" t="s">
        <v>242</v>
      </c>
      <c r="D9" s="124" t="s">
        <v>264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251</v>
      </c>
      <c r="C12" s="202">
        <v>0</v>
      </c>
      <c r="D12" s="203" t="s">
        <v>265</v>
      </c>
    </row>
    <row r="13" spans="1:4" ht="13.5" customHeight="1" thickBot="1" x14ac:dyDescent="0.25">
      <c r="A13" s="204"/>
      <c r="B13" s="205" t="s">
        <v>190</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251</v>
      </c>
      <c r="C16" s="202">
        <v>0</v>
      </c>
      <c r="D16" s="203" t="s">
        <v>265</v>
      </c>
    </row>
    <row r="17" spans="1:4" ht="13.5" customHeight="1" thickBot="1" x14ac:dyDescent="0.25">
      <c r="A17" s="204"/>
      <c r="B17" s="205" t="s">
        <v>190</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251</v>
      </c>
      <c r="C20" s="202">
        <v>0</v>
      </c>
      <c r="D20" s="203" t="s">
        <v>265</v>
      </c>
    </row>
    <row r="21" spans="1:4" ht="13.5" customHeight="1" thickBot="1" x14ac:dyDescent="0.25">
      <c r="A21" s="204"/>
      <c r="B21" s="205" t="s">
        <v>190</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251</v>
      </c>
      <c r="C24" s="202">
        <v>0</v>
      </c>
      <c r="D24" s="203" t="s">
        <v>265</v>
      </c>
    </row>
    <row r="25" spans="1:4" ht="13.5" customHeight="1" thickBot="1" x14ac:dyDescent="0.25">
      <c r="A25" s="204"/>
      <c r="B25" s="205" t="s">
        <v>190</v>
      </c>
      <c r="C25" s="206">
        <v>0</v>
      </c>
      <c r="D25" s="207"/>
    </row>
    <row r="26" spans="1:4" ht="14.25" customHeight="1" x14ac:dyDescent="0.2">
      <c r="A26" s="208"/>
      <c r="B26" s="209"/>
      <c r="C26" s="210"/>
      <c r="D26" s="211"/>
    </row>
    <row r="27" spans="1:4" ht="15.75" customHeight="1" x14ac:dyDescent="0.2">
      <c r="A27" s="198" t="s">
        <v>69</v>
      </c>
      <c r="B27" s="175" t="s">
        <v>70</v>
      </c>
      <c r="C27" s="173"/>
      <c r="D27" s="199"/>
    </row>
    <row r="28" spans="1:4" ht="13.5" thickBot="1" x14ac:dyDescent="0.25">
      <c r="A28" s="200">
        <v>0</v>
      </c>
      <c r="B28" s="201" t="s">
        <v>251</v>
      </c>
      <c r="C28" s="202">
        <v>0</v>
      </c>
      <c r="D28" s="203" t="s">
        <v>265</v>
      </c>
    </row>
    <row r="29" spans="1:4" ht="13.5" customHeight="1" thickBot="1" x14ac:dyDescent="0.25">
      <c r="A29" s="204"/>
      <c r="B29" s="205" t="s">
        <v>190</v>
      </c>
      <c r="C29" s="206">
        <v>0</v>
      </c>
      <c r="D29" s="207"/>
    </row>
    <row r="30" spans="1:4" ht="14.25" customHeight="1" x14ac:dyDescent="0.2">
      <c r="A30" s="208"/>
      <c r="B30" s="209"/>
      <c r="C30" s="210"/>
      <c r="D30" s="211"/>
    </row>
    <row r="31" spans="1:4" ht="15.75" customHeight="1" x14ac:dyDescent="0.2">
      <c r="A31" s="198" t="s">
        <v>74</v>
      </c>
      <c r="B31" s="175" t="s">
        <v>75</v>
      </c>
      <c r="C31" s="173"/>
      <c r="D31" s="199"/>
    </row>
    <row r="32" spans="1:4" ht="13.5" thickBot="1" x14ac:dyDescent="0.25">
      <c r="A32" s="200">
        <v>0</v>
      </c>
      <c r="B32" s="201" t="s">
        <v>251</v>
      </c>
      <c r="C32" s="202">
        <v>0</v>
      </c>
      <c r="D32" s="203" t="s">
        <v>265</v>
      </c>
    </row>
    <row r="33" spans="1:4" ht="13.5" customHeight="1" thickBot="1" x14ac:dyDescent="0.25">
      <c r="A33" s="204"/>
      <c r="B33" s="205" t="s">
        <v>190</v>
      </c>
      <c r="C33" s="206">
        <v>0</v>
      </c>
      <c r="D33" s="207"/>
    </row>
    <row r="34" spans="1:4" ht="14.25" customHeight="1" x14ac:dyDescent="0.2">
      <c r="A34" s="208"/>
      <c r="B34" s="209"/>
      <c r="C34" s="210"/>
      <c r="D34" s="211"/>
    </row>
    <row r="35" spans="1:4" ht="15.75" customHeight="1" x14ac:dyDescent="0.2">
      <c r="A35" s="198" t="s">
        <v>86</v>
      </c>
      <c r="B35" s="175" t="s">
        <v>87</v>
      </c>
      <c r="C35" s="173"/>
      <c r="D35" s="199"/>
    </row>
    <row r="36" spans="1:4" ht="13.5" thickBot="1" x14ac:dyDescent="0.25">
      <c r="A36" s="200">
        <v>0</v>
      </c>
      <c r="B36" s="201" t="s">
        <v>251</v>
      </c>
      <c r="C36" s="202">
        <v>0</v>
      </c>
      <c r="D36" s="203" t="s">
        <v>265</v>
      </c>
    </row>
    <row r="37" spans="1:4" ht="13.5" customHeight="1" thickBot="1" x14ac:dyDescent="0.25">
      <c r="A37" s="204"/>
      <c r="B37" s="205" t="s">
        <v>190</v>
      </c>
      <c r="C37" s="206">
        <v>0</v>
      </c>
      <c r="D37" s="207"/>
    </row>
    <row r="38" spans="1:4" ht="14.25" customHeight="1" x14ac:dyDescent="0.2">
      <c r="A38" s="208"/>
      <c r="B38" s="209"/>
      <c r="C38" s="210"/>
      <c r="D38" s="211"/>
    </row>
    <row r="39" spans="1:4" ht="15.75" customHeight="1" x14ac:dyDescent="0.2">
      <c r="A39" s="198" t="s">
        <v>94</v>
      </c>
      <c r="B39" s="175" t="s">
        <v>95</v>
      </c>
      <c r="C39" s="173"/>
      <c r="D39" s="199"/>
    </row>
    <row r="40" spans="1:4" ht="13.5" thickBot="1" x14ac:dyDescent="0.25">
      <c r="A40" s="200">
        <v>0</v>
      </c>
      <c r="B40" s="201" t="s">
        <v>251</v>
      </c>
      <c r="C40" s="202">
        <v>0</v>
      </c>
      <c r="D40" s="203" t="s">
        <v>265</v>
      </c>
    </row>
    <row r="41" spans="1:4" ht="13.5" customHeight="1" thickBot="1" x14ac:dyDescent="0.25">
      <c r="A41" s="204"/>
      <c r="B41" s="205" t="s">
        <v>190</v>
      </c>
      <c r="C41" s="206">
        <v>0</v>
      </c>
      <c r="D41" s="207"/>
    </row>
    <row r="42" spans="1:4" ht="14.25" customHeight="1" x14ac:dyDescent="0.2">
      <c r="A42" s="208"/>
      <c r="B42" s="209"/>
      <c r="C42" s="210"/>
      <c r="D42" s="211"/>
    </row>
    <row r="43" spans="1:4" ht="15.75" customHeight="1" x14ac:dyDescent="0.2">
      <c r="A43" s="198" t="s">
        <v>102</v>
      </c>
      <c r="B43" s="175" t="s">
        <v>103</v>
      </c>
      <c r="C43" s="173"/>
      <c r="D43" s="199"/>
    </row>
    <row r="44" spans="1:4" ht="13.5" thickBot="1" x14ac:dyDescent="0.25">
      <c r="A44" s="200">
        <v>0</v>
      </c>
      <c r="B44" s="201" t="s">
        <v>251</v>
      </c>
      <c r="C44" s="202">
        <v>0</v>
      </c>
      <c r="D44" s="203" t="s">
        <v>265</v>
      </c>
    </row>
    <row r="45" spans="1:4" ht="13.5" customHeight="1" thickBot="1" x14ac:dyDescent="0.25">
      <c r="A45" s="204"/>
      <c r="B45" s="205" t="s">
        <v>190</v>
      </c>
      <c r="C45" s="206">
        <v>0</v>
      </c>
      <c r="D45" s="207"/>
    </row>
    <row r="46" spans="1:4" ht="14.25" customHeight="1" x14ac:dyDescent="0.2">
      <c r="A46" s="208"/>
      <c r="B46" s="209"/>
      <c r="C46" s="210"/>
      <c r="D46" s="211"/>
    </row>
    <row r="47" spans="1:4" ht="15.75" customHeight="1" x14ac:dyDescent="0.2">
      <c r="A47" s="198" t="s">
        <v>115</v>
      </c>
      <c r="B47" s="175" t="s">
        <v>116</v>
      </c>
      <c r="C47" s="173"/>
      <c r="D47" s="199"/>
    </row>
    <row r="48" spans="1:4" ht="13.5" thickBot="1" x14ac:dyDescent="0.25">
      <c r="A48" s="200">
        <v>0</v>
      </c>
      <c r="B48" s="201" t="s">
        <v>251</v>
      </c>
      <c r="C48" s="202">
        <v>0</v>
      </c>
      <c r="D48" s="203" t="s">
        <v>265</v>
      </c>
    </row>
    <row r="49" spans="1:4" ht="13.5" customHeight="1" thickBot="1" x14ac:dyDescent="0.25">
      <c r="A49" s="204"/>
      <c r="B49" s="205" t="s">
        <v>190</v>
      </c>
      <c r="C49" s="206">
        <v>0</v>
      </c>
      <c r="D49" s="207"/>
    </row>
    <row r="50" spans="1:4" ht="14.25" customHeight="1" x14ac:dyDescent="0.2">
      <c r="A50" s="208"/>
      <c r="B50" s="209"/>
      <c r="C50" s="210"/>
      <c r="D50" s="211"/>
    </row>
    <row r="51" spans="1:4" ht="15.75" customHeight="1" x14ac:dyDescent="0.2">
      <c r="A51" s="198" t="s">
        <v>124</v>
      </c>
      <c r="B51" s="175" t="s">
        <v>125</v>
      </c>
      <c r="C51" s="173"/>
      <c r="D51" s="199"/>
    </row>
    <row r="52" spans="1:4" ht="13.5" thickBot="1" x14ac:dyDescent="0.25">
      <c r="A52" s="200">
        <v>0</v>
      </c>
      <c r="B52" s="201" t="s">
        <v>251</v>
      </c>
      <c r="C52" s="202">
        <v>0</v>
      </c>
      <c r="D52" s="203" t="s">
        <v>265</v>
      </c>
    </row>
    <row r="53" spans="1:4" ht="13.5" customHeight="1" thickBot="1" x14ac:dyDescent="0.25">
      <c r="A53" s="204"/>
      <c r="B53" s="205" t="s">
        <v>190</v>
      </c>
      <c r="C53" s="206">
        <v>0</v>
      </c>
      <c r="D53" s="207"/>
    </row>
    <row r="54" spans="1:4" ht="14.25" customHeight="1" x14ac:dyDescent="0.2">
      <c r="A54" s="208"/>
      <c r="B54" s="209"/>
      <c r="C54" s="210"/>
      <c r="D54" s="211"/>
    </row>
    <row r="55" spans="1:4" ht="15.75" customHeight="1" x14ac:dyDescent="0.2">
      <c r="A55" s="198" t="s">
        <v>129</v>
      </c>
      <c r="B55" s="175" t="s">
        <v>130</v>
      </c>
      <c r="C55" s="173"/>
      <c r="D55" s="199"/>
    </row>
    <row r="56" spans="1:4" ht="13.5" thickBot="1" x14ac:dyDescent="0.25">
      <c r="A56" s="200">
        <v>0</v>
      </c>
      <c r="B56" s="201" t="s">
        <v>251</v>
      </c>
      <c r="C56" s="202">
        <v>0</v>
      </c>
      <c r="D56" s="203" t="s">
        <v>265</v>
      </c>
    </row>
    <row r="57" spans="1:4" ht="13.5" customHeight="1" thickBot="1" x14ac:dyDescent="0.25">
      <c r="A57" s="204"/>
      <c r="B57" s="205" t="s">
        <v>190</v>
      </c>
      <c r="C57" s="206">
        <v>0</v>
      </c>
      <c r="D57" s="207"/>
    </row>
    <row r="58" spans="1:4" ht="14.25" customHeight="1" x14ac:dyDescent="0.2">
      <c r="A58" s="208"/>
      <c r="B58" s="209"/>
      <c r="C58" s="210"/>
      <c r="D58" s="211"/>
    </row>
    <row r="59" spans="1:4" ht="15.75" customHeight="1" x14ac:dyDescent="0.2">
      <c r="A59" s="198" t="s">
        <v>134</v>
      </c>
      <c r="B59" s="175" t="s">
        <v>135</v>
      </c>
      <c r="C59" s="173"/>
      <c r="D59" s="199"/>
    </row>
    <row r="60" spans="1:4" ht="13.5" thickBot="1" x14ac:dyDescent="0.25">
      <c r="A60" s="200">
        <v>0</v>
      </c>
      <c r="B60" s="201" t="s">
        <v>251</v>
      </c>
      <c r="C60" s="202">
        <v>0</v>
      </c>
      <c r="D60" s="203" t="s">
        <v>265</v>
      </c>
    </row>
    <row r="61" spans="1:4" ht="13.5" customHeight="1" thickBot="1" x14ac:dyDescent="0.25">
      <c r="A61" s="204"/>
      <c r="B61" s="205" t="s">
        <v>190</v>
      </c>
      <c r="C61" s="206">
        <v>0</v>
      </c>
      <c r="D61" s="207"/>
    </row>
    <row r="62" spans="1:4" ht="14.25" customHeight="1" x14ac:dyDescent="0.2">
      <c r="A62" s="208"/>
      <c r="B62" s="209"/>
      <c r="C62" s="210"/>
      <c r="D62" s="211"/>
    </row>
    <row r="63" spans="1:4" ht="15.75" customHeight="1" x14ac:dyDescent="0.2">
      <c r="A63" s="198" t="s">
        <v>140</v>
      </c>
      <c r="B63" s="175" t="s">
        <v>141</v>
      </c>
      <c r="C63" s="173"/>
      <c r="D63" s="199"/>
    </row>
    <row r="64" spans="1:4" ht="13.5" thickBot="1" x14ac:dyDescent="0.25">
      <c r="A64" s="200">
        <v>0</v>
      </c>
      <c r="B64" s="201" t="s">
        <v>251</v>
      </c>
      <c r="C64" s="202">
        <v>0</v>
      </c>
      <c r="D64" s="203" t="s">
        <v>265</v>
      </c>
    </row>
    <row r="65" spans="1:4" ht="13.5" customHeight="1" thickBot="1" x14ac:dyDescent="0.25">
      <c r="A65" s="204"/>
      <c r="B65" s="205" t="s">
        <v>190</v>
      </c>
      <c r="C65" s="206">
        <v>0</v>
      </c>
      <c r="D65" s="207"/>
    </row>
    <row r="66" spans="1:4" ht="14.25" customHeight="1" x14ac:dyDescent="0.2">
      <c r="A66" s="208"/>
      <c r="B66" s="209"/>
      <c r="C66" s="210"/>
      <c r="D66" s="211"/>
    </row>
    <row r="67" spans="1:4" ht="15.75" customHeight="1" x14ac:dyDescent="0.2">
      <c r="A67" s="198" t="s">
        <v>147</v>
      </c>
      <c r="B67" s="175" t="s">
        <v>148</v>
      </c>
      <c r="C67" s="173"/>
      <c r="D67" s="199"/>
    </row>
    <row r="68" spans="1:4" ht="13.5" thickBot="1" x14ac:dyDescent="0.25">
      <c r="A68" s="200">
        <v>0</v>
      </c>
      <c r="B68" s="201" t="s">
        <v>251</v>
      </c>
      <c r="C68" s="202">
        <v>0</v>
      </c>
      <c r="D68" s="203" t="s">
        <v>265</v>
      </c>
    </row>
    <row r="69" spans="1:4" ht="13.5" customHeight="1" thickBot="1" x14ac:dyDescent="0.25">
      <c r="A69" s="204"/>
      <c r="B69" s="205" t="s">
        <v>190</v>
      </c>
      <c r="C69" s="206">
        <v>0</v>
      </c>
      <c r="D69" s="207"/>
    </row>
    <row r="70" spans="1:4" ht="14.25" customHeight="1" x14ac:dyDescent="0.2">
      <c r="A70" s="208"/>
      <c r="B70" s="209"/>
      <c r="C70" s="210"/>
      <c r="D70" s="211"/>
    </row>
    <row r="71" spans="1:4" ht="15.75" customHeight="1" x14ac:dyDescent="0.2">
      <c r="A71" s="198" t="s">
        <v>152</v>
      </c>
      <c r="B71" s="175" t="s">
        <v>153</v>
      </c>
      <c r="C71" s="173"/>
      <c r="D71" s="199"/>
    </row>
    <row r="72" spans="1:4" ht="13.5" thickBot="1" x14ac:dyDescent="0.25">
      <c r="A72" s="200">
        <v>0</v>
      </c>
      <c r="B72" s="201" t="s">
        <v>251</v>
      </c>
      <c r="C72" s="202">
        <v>0</v>
      </c>
      <c r="D72" s="203" t="s">
        <v>265</v>
      </c>
    </row>
    <row r="73" spans="1:4" ht="13.5" customHeight="1" thickBot="1" x14ac:dyDescent="0.25">
      <c r="A73" s="204"/>
      <c r="B73" s="205" t="s">
        <v>190</v>
      </c>
      <c r="C73" s="206">
        <v>0</v>
      </c>
      <c r="D73" s="207"/>
    </row>
    <row r="74" spans="1:4" ht="14.25" customHeight="1" x14ac:dyDescent="0.2">
      <c r="A74" s="208"/>
      <c r="B74" s="209"/>
      <c r="C74" s="210"/>
      <c r="D74" s="211"/>
    </row>
    <row r="75" spans="1:4" ht="15.75" customHeight="1" x14ac:dyDescent="0.2">
      <c r="A75" s="198" t="s">
        <v>162</v>
      </c>
      <c r="B75" s="175" t="s">
        <v>163</v>
      </c>
      <c r="C75" s="173"/>
      <c r="D75" s="199"/>
    </row>
    <row r="76" spans="1:4" ht="13.5" thickBot="1" x14ac:dyDescent="0.25">
      <c r="A76" s="200">
        <v>0</v>
      </c>
      <c r="B76" s="201" t="s">
        <v>251</v>
      </c>
      <c r="C76" s="202">
        <v>0</v>
      </c>
      <c r="D76" s="203" t="s">
        <v>265</v>
      </c>
    </row>
    <row r="77" spans="1:4" ht="13.5" customHeight="1" thickBot="1" x14ac:dyDescent="0.25">
      <c r="A77" s="204"/>
      <c r="B77" s="205" t="s">
        <v>190</v>
      </c>
      <c r="C77" s="206">
        <v>0</v>
      </c>
      <c r="D77" s="207"/>
    </row>
    <row r="78" spans="1:4" ht="14.25" customHeight="1" x14ac:dyDescent="0.2">
      <c r="A78" s="208"/>
      <c r="B78" s="209"/>
      <c r="C78" s="210"/>
      <c r="D78" s="211"/>
    </row>
    <row r="79" spans="1:4" ht="15.75" customHeight="1" x14ac:dyDescent="0.2">
      <c r="A79" s="198" t="s">
        <v>169</v>
      </c>
      <c r="B79" s="175" t="s">
        <v>170</v>
      </c>
      <c r="C79" s="173"/>
      <c r="D79" s="199"/>
    </row>
    <row r="80" spans="1:4" ht="13.5" thickBot="1" x14ac:dyDescent="0.25">
      <c r="A80" s="200">
        <v>0</v>
      </c>
      <c r="B80" s="201" t="s">
        <v>251</v>
      </c>
      <c r="C80" s="202">
        <v>0</v>
      </c>
      <c r="D80" s="203" t="s">
        <v>265</v>
      </c>
    </row>
    <row r="81" spans="1:4" ht="13.5" customHeight="1" thickBot="1" x14ac:dyDescent="0.25">
      <c r="A81" s="204"/>
      <c r="B81" s="205" t="s">
        <v>190</v>
      </c>
      <c r="C81" s="206">
        <v>0</v>
      </c>
      <c r="D81" s="207"/>
    </row>
    <row r="82" spans="1:4" ht="14.25" customHeight="1" x14ac:dyDescent="0.2">
      <c r="A82" s="208"/>
      <c r="B82" s="209"/>
      <c r="C82" s="210"/>
      <c r="D82" s="211"/>
    </row>
    <row r="83" spans="1:4" ht="13.5" customHeight="1" thickBot="1" x14ac:dyDescent="0.25">
      <c r="A83" s="212"/>
      <c r="B83" s="213" t="s">
        <v>238</v>
      </c>
      <c r="C83" s="214">
        <f>+C81+C77+C73+C69+C65+C61+C57+C53+C49+C45+C41+C37+C33+C29+C25+C21+C17+C13</f>
        <v>0</v>
      </c>
      <c r="D83"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REPORTING&amp;RYALE-NEW HAVEN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3" sqref="A3:F3"/>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266</v>
      </c>
      <c r="B5" s="458"/>
      <c r="C5" s="458"/>
      <c r="D5" s="458"/>
      <c r="E5" s="458"/>
      <c r="F5" s="458"/>
    </row>
    <row r="6" spans="1:6" s="216" customFormat="1" x14ac:dyDescent="0.2">
      <c r="A6" s="458" t="s">
        <v>267</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268</v>
      </c>
      <c r="D9" s="227" t="s">
        <v>269</v>
      </c>
      <c r="E9" s="228" t="s">
        <v>270</v>
      </c>
      <c r="F9" s="229" t="s">
        <v>271</v>
      </c>
    </row>
    <row r="10" spans="1:6" x14ac:dyDescent="0.2">
      <c r="A10" s="230"/>
      <c r="B10" s="231"/>
      <c r="C10" s="232"/>
      <c r="D10" s="233"/>
      <c r="E10" s="173"/>
      <c r="F10" s="172"/>
    </row>
    <row r="11" spans="1:6" ht="13.5" customHeight="1" thickBot="1" x14ac:dyDescent="0.25">
      <c r="A11" s="167" t="s">
        <v>8</v>
      </c>
      <c r="B11" s="234" t="s">
        <v>272</v>
      </c>
      <c r="C11" s="235"/>
      <c r="D11" s="235"/>
      <c r="E11" s="235"/>
      <c r="F11" s="236"/>
    </row>
    <row r="12" spans="1:6" ht="15.75" customHeight="1" x14ac:dyDescent="0.2">
      <c r="A12" s="237"/>
      <c r="B12" s="238" t="s">
        <v>273</v>
      </c>
      <c r="C12" s="239">
        <v>0</v>
      </c>
      <c r="D12" s="239">
        <v>0</v>
      </c>
      <c r="E12" s="239">
        <f t="shared" ref="E12:E18" si="0">D12-C12</f>
        <v>0</v>
      </c>
      <c r="F12" s="240">
        <f t="shared" ref="F12:F18" si="1">IF(C12=0,0,E12/C12)</f>
        <v>0</v>
      </c>
    </row>
    <row r="13" spans="1:6" x14ac:dyDescent="0.2">
      <c r="A13" s="241">
        <v>1</v>
      </c>
      <c r="B13" s="242" t="s">
        <v>274</v>
      </c>
      <c r="C13" s="243">
        <v>0</v>
      </c>
      <c r="D13" s="243">
        <v>0</v>
      </c>
      <c r="E13" s="243">
        <f t="shared" si="0"/>
        <v>0</v>
      </c>
      <c r="F13" s="244">
        <f t="shared" si="1"/>
        <v>0</v>
      </c>
    </row>
    <row r="14" spans="1:6" x14ac:dyDescent="0.2">
      <c r="A14" s="241">
        <v>2</v>
      </c>
      <c r="B14" s="242" t="s">
        <v>275</v>
      </c>
      <c r="C14" s="243">
        <v>0</v>
      </c>
      <c r="D14" s="243">
        <v>0</v>
      </c>
      <c r="E14" s="243">
        <f t="shared" si="0"/>
        <v>0</v>
      </c>
      <c r="F14" s="244">
        <f t="shared" si="1"/>
        <v>0</v>
      </c>
    </row>
    <row r="15" spans="1:6" x14ac:dyDescent="0.2">
      <c r="A15" s="241">
        <v>3</v>
      </c>
      <c r="B15" s="242" t="s">
        <v>276</v>
      </c>
      <c r="C15" s="243">
        <v>0</v>
      </c>
      <c r="D15" s="243">
        <v>0</v>
      </c>
      <c r="E15" s="243">
        <f t="shared" si="0"/>
        <v>0</v>
      </c>
      <c r="F15" s="244">
        <f t="shared" si="1"/>
        <v>0</v>
      </c>
    </row>
    <row r="16" spans="1:6" x14ac:dyDescent="0.2">
      <c r="A16" s="241">
        <v>4</v>
      </c>
      <c r="B16" s="242" t="s">
        <v>277</v>
      </c>
      <c r="C16" s="243">
        <v>0</v>
      </c>
      <c r="D16" s="243">
        <v>0</v>
      </c>
      <c r="E16" s="243">
        <f t="shared" si="0"/>
        <v>0</v>
      </c>
      <c r="F16" s="244">
        <f t="shared" si="1"/>
        <v>0</v>
      </c>
    </row>
    <row r="17" spans="1:6" ht="15.75" x14ac:dyDescent="0.25">
      <c r="A17" s="132"/>
      <c r="B17" s="245" t="s">
        <v>278</v>
      </c>
      <c r="C17" s="246">
        <f>C12+(C13+C14-C15+C16)</f>
        <v>0</v>
      </c>
      <c r="D17" s="246">
        <f>D12+(D13+D14-D15+D16)</f>
        <v>0</v>
      </c>
      <c r="E17" s="246">
        <f t="shared" si="0"/>
        <v>0</v>
      </c>
      <c r="F17" s="247">
        <f t="shared" si="1"/>
        <v>0</v>
      </c>
    </row>
    <row r="18" spans="1:6" x14ac:dyDescent="0.2">
      <c r="A18" s="248">
        <v>5</v>
      </c>
      <c r="B18" s="249" t="s">
        <v>279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280</v>
      </c>
      <c r="C20" s="235"/>
      <c r="D20" s="235"/>
      <c r="E20" s="235"/>
      <c r="F20" s="236"/>
    </row>
    <row r="21" spans="1:6" ht="15.75" customHeight="1" x14ac:dyDescent="0.2">
      <c r="A21" s="237"/>
      <c r="B21" s="238" t="s">
        <v>273</v>
      </c>
      <c r="C21" s="239">
        <v>11321005</v>
      </c>
      <c r="D21" s="239">
        <v>9993532</v>
      </c>
      <c r="E21" s="239">
        <f t="shared" ref="E21:E27" si="2">D21-C21</f>
        <v>-1327473</v>
      </c>
      <c r="F21" s="240">
        <f t="shared" ref="F21:F27" si="3">IF(C21=0,0,E21/C21)</f>
        <v>-0.11725752263160381</v>
      </c>
    </row>
    <row r="22" spans="1:6" x14ac:dyDescent="0.2">
      <c r="A22" s="241">
        <v>1</v>
      </c>
      <c r="B22" s="242" t="s">
        <v>274</v>
      </c>
      <c r="C22" s="243">
        <v>0</v>
      </c>
      <c r="D22" s="243">
        <v>0</v>
      </c>
      <c r="E22" s="243">
        <f t="shared" si="2"/>
        <v>0</v>
      </c>
      <c r="F22" s="244">
        <f t="shared" si="3"/>
        <v>0</v>
      </c>
    </row>
    <row r="23" spans="1:6" x14ac:dyDescent="0.2">
      <c r="A23" s="241">
        <v>2</v>
      </c>
      <c r="B23" s="242" t="s">
        <v>275</v>
      </c>
      <c r="C23" s="243">
        <v>-1110739</v>
      </c>
      <c r="D23" s="243">
        <v>475429</v>
      </c>
      <c r="E23" s="243">
        <f t="shared" si="2"/>
        <v>1586168</v>
      </c>
      <c r="F23" s="244">
        <f t="shared" si="3"/>
        <v>-1.4280294470618211</v>
      </c>
    </row>
    <row r="24" spans="1:6" x14ac:dyDescent="0.2">
      <c r="A24" s="241">
        <v>3</v>
      </c>
      <c r="B24" s="242" t="s">
        <v>276</v>
      </c>
      <c r="C24" s="243">
        <v>813615</v>
      </c>
      <c r="D24" s="243">
        <v>834500</v>
      </c>
      <c r="E24" s="243">
        <f t="shared" si="2"/>
        <v>20885</v>
      </c>
      <c r="F24" s="244">
        <f t="shared" si="3"/>
        <v>2.5669389084517862E-2</v>
      </c>
    </row>
    <row r="25" spans="1:6" x14ac:dyDescent="0.2">
      <c r="A25" s="241">
        <v>4</v>
      </c>
      <c r="B25" s="242" t="s">
        <v>277</v>
      </c>
      <c r="C25" s="243">
        <v>596881</v>
      </c>
      <c r="D25" s="243">
        <v>196674</v>
      </c>
      <c r="E25" s="243">
        <f t="shared" si="2"/>
        <v>-400207</v>
      </c>
      <c r="F25" s="244">
        <f t="shared" si="3"/>
        <v>-0.67049713426964508</v>
      </c>
    </row>
    <row r="26" spans="1:6" ht="15.75" x14ac:dyDescent="0.25">
      <c r="A26" s="132"/>
      <c r="B26" s="245" t="s">
        <v>278</v>
      </c>
      <c r="C26" s="246">
        <f>C21+(C22+C23-C24+C25)</f>
        <v>9993532</v>
      </c>
      <c r="D26" s="246">
        <f>D21+(D22+D23-D24+D25)</f>
        <v>9831135</v>
      </c>
      <c r="E26" s="246">
        <f t="shared" si="2"/>
        <v>-162397</v>
      </c>
      <c r="F26" s="247">
        <f t="shared" si="3"/>
        <v>-1.625021063623952E-2</v>
      </c>
    </row>
    <row r="27" spans="1:6" x14ac:dyDescent="0.2">
      <c r="A27" s="248">
        <v>5</v>
      </c>
      <c r="B27" s="249" t="s">
        <v>279</v>
      </c>
      <c r="C27" s="250">
        <v>100000</v>
      </c>
      <c r="D27" s="250">
        <v>90000</v>
      </c>
      <c r="E27" s="250">
        <f t="shared" si="2"/>
        <v>-10000</v>
      </c>
      <c r="F27" s="251">
        <f t="shared" si="3"/>
        <v>-0.1</v>
      </c>
    </row>
    <row r="28" spans="1:6" ht="13.5" customHeight="1" x14ac:dyDescent="0.2">
      <c r="A28" s="252"/>
      <c r="B28" s="253"/>
      <c r="C28" s="254"/>
      <c r="D28" s="254"/>
      <c r="E28" s="254"/>
      <c r="F28" s="255"/>
    </row>
    <row r="29" spans="1:6" ht="13.5" customHeight="1" thickBot="1" x14ac:dyDescent="0.25">
      <c r="A29" s="167" t="s">
        <v>50</v>
      </c>
      <c r="B29" s="234" t="s">
        <v>281</v>
      </c>
      <c r="C29" s="235"/>
      <c r="D29" s="235"/>
      <c r="E29" s="235"/>
      <c r="F29" s="236"/>
    </row>
    <row r="30" spans="1:6" ht="15.75" customHeight="1" x14ac:dyDescent="0.2">
      <c r="A30" s="237"/>
      <c r="B30" s="238" t="s">
        <v>273</v>
      </c>
      <c r="C30" s="239">
        <v>0</v>
      </c>
      <c r="D30" s="239">
        <v>0</v>
      </c>
      <c r="E30" s="239">
        <f t="shared" ref="E30:E36" si="4">D30-C30</f>
        <v>0</v>
      </c>
      <c r="F30" s="240">
        <f t="shared" ref="F30:F36" si="5">IF(C30=0,0,E30/C30)</f>
        <v>0</v>
      </c>
    </row>
    <row r="31" spans="1:6" x14ac:dyDescent="0.2">
      <c r="A31" s="241">
        <v>1</v>
      </c>
      <c r="B31" s="242" t="s">
        <v>274</v>
      </c>
      <c r="C31" s="243">
        <v>0</v>
      </c>
      <c r="D31" s="243">
        <v>0</v>
      </c>
      <c r="E31" s="243">
        <f t="shared" si="4"/>
        <v>0</v>
      </c>
      <c r="F31" s="244">
        <f t="shared" si="5"/>
        <v>0</v>
      </c>
    </row>
    <row r="32" spans="1:6" x14ac:dyDescent="0.2">
      <c r="A32" s="241">
        <v>2</v>
      </c>
      <c r="B32" s="242" t="s">
        <v>275</v>
      </c>
      <c r="C32" s="243">
        <v>0</v>
      </c>
      <c r="D32" s="243">
        <v>0</v>
      </c>
      <c r="E32" s="243">
        <f t="shared" si="4"/>
        <v>0</v>
      </c>
      <c r="F32" s="244">
        <f t="shared" si="5"/>
        <v>0</v>
      </c>
    </row>
    <row r="33" spans="1:6" x14ac:dyDescent="0.2">
      <c r="A33" s="241">
        <v>3</v>
      </c>
      <c r="B33" s="242" t="s">
        <v>276</v>
      </c>
      <c r="C33" s="243">
        <v>0</v>
      </c>
      <c r="D33" s="243">
        <v>0</v>
      </c>
      <c r="E33" s="243">
        <f t="shared" si="4"/>
        <v>0</v>
      </c>
      <c r="F33" s="244">
        <f t="shared" si="5"/>
        <v>0</v>
      </c>
    </row>
    <row r="34" spans="1:6" x14ac:dyDescent="0.2">
      <c r="A34" s="241">
        <v>4</v>
      </c>
      <c r="B34" s="242" t="s">
        <v>277</v>
      </c>
      <c r="C34" s="243">
        <v>0</v>
      </c>
      <c r="D34" s="243">
        <v>0</v>
      </c>
      <c r="E34" s="243">
        <f t="shared" si="4"/>
        <v>0</v>
      </c>
      <c r="F34" s="244">
        <f t="shared" si="5"/>
        <v>0</v>
      </c>
    </row>
    <row r="35" spans="1:6" ht="15.75" x14ac:dyDescent="0.25">
      <c r="A35" s="132"/>
      <c r="B35" s="245" t="s">
        <v>278</v>
      </c>
      <c r="C35" s="246">
        <f>C30+(C31+C32-C33+C34)</f>
        <v>0</v>
      </c>
      <c r="D35" s="246">
        <f>D30+(D31+D32-D33+D34)</f>
        <v>0</v>
      </c>
      <c r="E35" s="246">
        <f t="shared" si="4"/>
        <v>0</v>
      </c>
      <c r="F35" s="247">
        <f t="shared" si="5"/>
        <v>0</v>
      </c>
    </row>
    <row r="36" spans="1:6" x14ac:dyDescent="0.2">
      <c r="A36" s="248">
        <v>5</v>
      </c>
      <c r="B36" s="249" t="s">
        <v>279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REPORTING&amp;R&amp;10YALE-NEW HAVEN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0"/>
  <sheetViews>
    <sheetView zoomScale="75" zoomScaleSheetLayoutView="75" workbookViewId="0">
      <selection activeCell="A3" sqref="A3:C3"/>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282</v>
      </c>
      <c r="B4" s="469"/>
      <c r="C4" s="470"/>
    </row>
    <row r="5" spans="1:4" ht="16.350000000000001" customHeight="1" thickBot="1" x14ac:dyDescent="0.3">
      <c r="A5" s="471"/>
      <c r="B5" s="472"/>
      <c r="C5" s="473"/>
    </row>
    <row r="6" spans="1:4" ht="16.350000000000001" customHeight="1" thickBot="1" x14ac:dyDescent="0.3">
      <c r="A6" s="474" t="s">
        <v>283</v>
      </c>
      <c r="B6" s="475"/>
      <c r="C6" s="476"/>
    </row>
    <row r="7" spans="1:4" ht="16.350000000000001" customHeight="1" thickBot="1" x14ac:dyDescent="0.3">
      <c r="A7" s="259">
        <v>-1</v>
      </c>
      <c r="B7" s="260">
        <v>-2</v>
      </c>
      <c r="C7" s="260">
        <v>-3</v>
      </c>
    </row>
    <row r="8" spans="1:4" ht="16.350000000000001" customHeight="1" thickBot="1" x14ac:dyDescent="0.3">
      <c r="A8" s="261" t="s">
        <v>284</v>
      </c>
      <c r="B8" s="262" t="s">
        <v>285</v>
      </c>
      <c r="C8" s="263" t="s">
        <v>286</v>
      </c>
    </row>
    <row r="9" spans="1:4" s="264" customFormat="1" ht="16.350000000000001" customHeight="1" x14ac:dyDescent="0.25">
      <c r="A9" s="459" t="s">
        <v>287</v>
      </c>
      <c r="B9" s="460"/>
      <c r="C9" s="265">
        <v>90</v>
      </c>
    </row>
    <row r="10" spans="1:4" s="264" customFormat="1" ht="16.350000000000001" customHeight="1" x14ac:dyDescent="0.25">
      <c r="A10" s="461" t="s">
        <v>288</v>
      </c>
      <c r="B10" s="462"/>
      <c r="C10" s="265">
        <v>90</v>
      </c>
      <c r="D10" s="266"/>
    </row>
    <row r="11" spans="1:4" s="264" customFormat="1" ht="16.350000000000001" customHeight="1" thickBot="1" x14ac:dyDescent="0.3">
      <c r="A11" s="463" t="s">
        <v>289</v>
      </c>
      <c r="B11" s="464"/>
      <c r="C11" s="267">
        <v>834500</v>
      </c>
      <c r="D11" s="266"/>
    </row>
    <row r="12" spans="1:4" s="264" customFormat="1" ht="16.350000000000001" customHeight="1" thickBot="1" x14ac:dyDescent="0.3">
      <c r="A12" s="465"/>
      <c r="B12" s="466"/>
      <c r="C12" s="467"/>
      <c r="D12" s="266"/>
    </row>
    <row r="13" spans="1:4" x14ac:dyDescent="0.25">
      <c r="A13" s="268" t="s">
        <v>290</v>
      </c>
      <c r="B13" s="269" t="s">
        <v>291</v>
      </c>
      <c r="C13" s="270">
        <v>6080.93</v>
      </c>
    </row>
    <row r="14" spans="1:4" x14ac:dyDescent="0.25">
      <c r="A14" s="268" t="s">
        <v>290</v>
      </c>
      <c r="B14" s="269" t="s">
        <v>292</v>
      </c>
      <c r="C14" s="270">
        <v>8804.82</v>
      </c>
    </row>
    <row r="15" spans="1:4" x14ac:dyDescent="0.25">
      <c r="A15" s="268" t="s">
        <v>293</v>
      </c>
      <c r="B15" s="269" t="s">
        <v>292</v>
      </c>
      <c r="C15" s="270">
        <v>6788.66</v>
      </c>
    </row>
    <row r="16" spans="1:4" x14ac:dyDescent="0.25">
      <c r="A16" s="268" t="s">
        <v>293</v>
      </c>
      <c r="B16" s="269" t="s">
        <v>294</v>
      </c>
      <c r="C16" s="270">
        <v>12038.66</v>
      </c>
    </row>
    <row r="17" spans="1:3" x14ac:dyDescent="0.25">
      <c r="A17" s="268" t="s">
        <v>295</v>
      </c>
      <c r="B17" s="269" t="s">
        <v>294</v>
      </c>
      <c r="C17" s="270">
        <v>2394.37</v>
      </c>
    </row>
    <row r="18" spans="1:3" x14ac:dyDescent="0.25">
      <c r="A18" s="268" t="s">
        <v>295</v>
      </c>
      <c r="B18" s="269" t="s">
        <v>296</v>
      </c>
      <c r="C18" s="270">
        <v>605.63</v>
      </c>
    </row>
    <row r="19" spans="1:3" x14ac:dyDescent="0.25">
      <c r="A19" s="268" t="s">
        <v>297</v>
      </c>
      <c r="B19" s="269" t="s">
        <v>296</v>
      </c>
      <c r="C19" s="270">
        <v>2668.51</v>
      </c>
    </row>
    <row r="20" spans="1:3" x14ac:dyDescent="0.25">
      <c r="A20" s="268" t="s">
        <v>298</v>
      </c>
      <c r="B20" s="269" t="s">
        <v>296</v>
      </c>
      <c r="C20" s="270">
        <v>4413.8100000000004</v>
      </c>
    </row>
    <row r="21" spans="1:3" x14ac:dyDescent="0.25">
      <c r="A21" s="268" t="s">
        <v>298</v>
      </c>
      <c r="B21" s="269" t="s">
        <v>299</v>
      </c>
      <c r="C21" s="270">
        <v>5892.87</v>
      </c>
    </row>
    <row r="22" spans="1:3" x14ac:dyDescent="0.25">
      <c r="A22" s="268" t="s">
        <v>300</v>
      </c>
      <c r="B22" s="269" t="s">
        <v>299</v>
      </c>
      <c r="C22" s="270">
        <v>936.28</v>
      </c>
    </row>
    <row r="23" spans="1:3" x14ac:dyDescent="0.25">
      <c r="A23" s="268" t="s">
        <v>301</v>
      </c>
      <c r="B23" s="269" t="s">
        <v>299</v>
      </c>
      <c r="C23" s="270">
        <v>8570.75</v>
      </c>
    </row>
    <row r="24" spans="1:3" x14ac:dyDescent="0.25">
      <c r="A24" s="268" t="s">
        <v>301</v>
      </c>
      <c r="B24" s="269" t="s">
        <v>302</v>
      </c>
      <c r="C24" s="270">
        <v>3849.97</v>
      </c>
    </row>
    <row r="25" spans="1:3" x14ac:dyDescent="0.25">
      <c r="A25" s="268" t="s">
        <v>301</v>
      </c>
      <c r="B25" s="269" t="s">
        <v>303</v>
      </c>
      <c r="C25" s="270">
        <v>10651.85</v>
      </c>
    </row>
    <row r="26" spans="1:3" x14ac:dyDescent="0.25">
      <c r="A26" s="268" t="s">
        <v>304</v>
      </c>
      <c r="B26" s="269" t="s">
        <v>303</v>
      </c>
      <c r="C26" s="270">
        <v>4748.05</v>
      </c>
    </row>
    <row r="27" spans="1:3" x14ac:dyDescent="0.25">
      <c r="A27" s="268" t="s">
        <v>304</v>
      </c>
      <c r="B27" s="269" t="s">
        <v>305</v>
      </c>
      <c r="C27" s="270">
        <v>1633.26</v>
      </c>
    </row>
    <row r="28" spans="1:3" x14ac:dyDescent="0.25">
      <c r="A28" s="268" t="s">
        <v>306</v>
      </c>
      <c r="B28" s="269" t="s">
        <v>305</v>
      </c>
      <c r="C28" s="270">
        <v>6066.69</v>
      </c>
    </row>
    <row r="29" spans="1:3" x14ac:dyDescent="0.25">
      <c r="A29" s="268" t="s">
        <v>306</v>
      </c>
      <c r="B29" s="269" t="s">
        <v>307</v>
      </c>
      <c r="C29" s="270">
        <v>3833.11</v>
      </c>
    </row>
    <row r="30" spans="1:3" x14ac:dyDescent="0.25">
      <c r="A30" s="268" t="s">
        <v>308</v>
      </c>
      <c r="B30" s="269" t="s">
        <v>307</v>
      </c>
      <c r="C30" s="270">
        <v>5661.86</v>
      </c>
    </row>
    <row r="31" spans="1:3" x14ac:dyDescent="0.25">
      <c r="A31" s="268" t="s">
        <v>309</v>
      </c>
      <c r="B31" s="269" t="s">
        <v>307</v>
      </c>
      <c r="C31" s="270">
        <v>916.91</v>
      </c>
    </row>
    <row r="32" spans="1:3" x14ac:dyDescent="0.25">
      <c r="A32" s="268" t="s">
        <v>309</v>
      </c>
      <c r="B32" s="269" t="s">
        <v>310</v>
      </c>
      <c r="C32" s="270">
        <v>1202.8800000000001</v>
      </c>
    </row>
    <row r="33" spans="1:3" x14ac:dyDescent="0.25">
      <c r="A33" s="268" t="s">
        <v>311</v>
      </c>
      <c r="B33" s="269" t="s">
        <v>310</v>
      </c>
      <c r="C33" s="270">
        <v>526.22</v>
      </c>
    </row>
    <row r="34" spans="1:3" x14ac:dyDescent="0.25">
      <c r="A34" s="268" t="s">
        <v>312</v>
      </c>
      <c r="B34" s="269" t="s">
        <v>310</v>
      </c>
      <c r="C34" s="270">
        <v>1984.54</v>
      </c>
    </row>
    <row r="35" spans="1:3" x14ac:dyDescent="0.25">
      <c r="A35" s="268" t="s">
        <v>313</v>
      </c>
      <c r="B35" s="269" t="s">
        <v>310</v>
      </c>
      <c r="C35" s="270">
        <v>1095.73</v>
      </c>
    </row>
    <row r="36" spans="1:3" x14ac:dyDescent="0.25">
      <c r="A36" s="268" t="s">
        <v>314</v>
      </c>
      <c r="B36" s="269" t="s">
        <v>310</v>
      </c>
      <c r="C36" s="270">
        <v>10566.6</v>
      </c>
    </row>
    <row r="37" spans="1:3" x14ac:dyDescent="0.25">
      <c r="A37" s="268" t="s">
        <v>314</v>
      </c>
      <c r="B37" s="269" t="s">
        <v>315</v>
      </c>
      <c r="C37" s="270">
        <v>5076.78</v>
      </c>
    </row>
    <row r="38" spans="1:3" x14ac:dyDescent="0.25">
      <c r="A38" s="268" t="s">
        <v>316</v>
      </c>
      <c r="B38" s="269" t="s">
        <v>315</v>
      </c>
      <c r="C38" s="270">
        <v>10299.19</v>
      </c>
    </row>
    <row r="39" spans="1:3" x14ac:dyDescent="0.25">
      <c r="A39" s="268" t="s">
        <v>316</v>
      </c>
      <c r="B39" s="269" t="s">
        <v>317</v>
      </c>
      <c r="C39" s="270">
        <v>6080.81</v>
      </c>
    </row>
    <row r="40" spans="1:3" x14ac:dyDescent="0.25">
      <c r="A40" s="268" t="s">
        <v>318</v>
      </c>
      <c r="B40" s="269" t="s">
        <v>317</v>
      </c>
      <c r="C40" s="270">
        <v>3155.19</v>
      </c>
    </row>
    <row r="41" spans="1:3" x14ac:dyDescent="0.25">
      <c r="A41" s="268" t="s">
        <v>319</v>
      </c>
      <c r="B41" s="269" t="s">
        <v>317</v>
      </c>
      <c r="C41" s="270">
        <v>12798.06</v>
      </c>
    </row>
    <row r="42" spans="1:3" x14ac:dyDescent="0.25">
      <c r="A42" s="268" t="s">
        <v>319</v>
      </c>
      <c r="B42" s="269" t="s">
        <v>320</v>
      </c>
      <c r="C42" s="270">
        <v>46646.77</v>
      </c>
    </row>
    <row r="43" spans="1:3" x14ac:dyDescent="0.25">
      <c r="A43" s="268" t="s">
        <v>321</v>
      </c>
      <c r="B43" s="269" t="s">
        <v>320</v>
      </c>
      <c r="C43" s="270">
        <v>13343.91</v>
      </c>
    </row>
    <row r="44" spans="1:3" x14ac:dyDescent="0.25">
      <c r="A44" s="268" t="s">
        <v>322</v>
      </c>
      <c r="B44" s="269" t="s">
        <v>320</v>
      </c>
      <c r="C44" s="270">
        <v>8727.48</v>
      </c>
    </row>
    <row r="45" spans="1:3" x14ac:dyDescent="0.25">
      <c r="A45" s="268" t="s">
        <v>323</v>
      </c>
      <c r="B45" s="269" t="s">
        <v>320</v>
      </c>
      <c r="C45" s="270">
        <v>2839</v>
      </c>
    </row>
    <row r="46" spans="1:3" x14ac:dyDescent="0.25">
      <c r="A46" s="268" t="s">
        <v>324</v>
      </c>
      <c r="B46" s="269" t="s">
        <v>320</v>
      </c>
      <c r="C46" s="270">
        <v>117.58</v>
      </c>
    </row>
    <row r="47" spans="1:3" x14ac:dyDescent="0.25">
      <c r="A47" s="268" t="s">
        <v>325</v>
      </c>
      <c r="B47" s="269" t="s">
        <v>320</v>
      </c>
      <c r="C47" s="270">
        <v>575</v>
      </c>
    </row>
    <row r="48" spans="1:3" x14ac:dyDescent="0.25">
      <c r="A48" s="268" t="s">
        <v>326</v>
      </c>
      <c r="B48" s="269" t="s">
        <v>320</v>
      </c>
      <c r="C48" s="270">
        <v>623.39</v>
      </c>
    </row>
    <row r="49" spans="1:3" x14ac:dyDescent="0.25">
      <c r="A49" s="268" t="s">
        <v>327</v>
      </c>
      <c r="B49" s="269" t="s">
        <v>320</v>
      </c>
      <c r="C49" s="270">
        <v>3524.14</v>
      </c>
    </row>
    <row r="50" spans="1:3" x14ac:dyDescent="0.25">
      <c r="A50" s="268" t="s">
        <v>328</v>
      </c>
      <c r="B50" s="269" t="s">
        <v>320</v>
      </c>
      <c r="C50" s="270">
        <v>17760.900000000001</v>
      </c>
    </row>
    <row r="51" spans="1:3" x14ac:dyDescent="0.25">
      <c r="A51" s="268" t="s">
        <v>329</v>
      </c>
      <c r="B51" s="269" t="s">
        <v>320</v>
      </c>
      <c r="C51" s="270">
        <v>450</v>
      </c>
    </row>
    <row r="52" spans="1:3" x14ac:dyDescent="0.25">
      <c r="A52" s="268" t="s">
        <v>330</v>
      </c>
      <c r="B52" s="269" t="s">
        <v>320</v>
      </c>
      <c r="C52" s="270">
        <v>5555.99</v>
      </c>
    </row>
    <row r="53" spans="1:3" x14ac:dyDescent="0.25">
      <c r="A53" s="268" t="s">
        <v>330</v>
      </c>
      <c r="B53" s="269" t="s">
        <v>331</v>
      </c>
      <c r="C53" s="270">
        <v>2415.23</v>
      </c>
    </row>
    <row r="54" spans="1:3" x14ac:dyDescent="0.25">
      <c r="A54" s="268" t="s">
        <v>332</v>
      </c>
      <c r="B54" s="269" t="s">
        <v>331</v>
      </c>
      <c r="C54" s="270">
        <v>5593.07</v>
      </c>
    </row>
    <row r="55" spans="1:3" x14ac:dyDescent="0.25">
      <c r="A55" s="268" t="s">
        <v>332</v>
      </c>
      <c r="B55" s="269" t="s">
        <v>333</v>
      </c>
      <c r="C55" s="270">
        <v>3606.43</v>
      </c>
    </row>
    <row r="56" spans="1:3" x14ac:dyDescent="0.25">
      <c r="A56" s="268" t="s">
        <v>334</v>
      </c>
      <c r="B56" s="269" t="s">
        <v>333</v>
      </c>
      <c r="C56" s="270">
        <v>4401.87</v>
      </c>
    </row>
    <row r="57" spans="1:3" x14ac:dyDescent="0.25">
      <c r="A57" s="268" t="s">
        <v>334</v>
      </c>
      <c r="B57" s="269" t="s">
        <v>335</v>
      </c>
      <c r="C57" s="270">
        <v>392.86</v>
      </c>
    </row>
    <row r="58" spans="1:3" x14ac:dyDescent="0.25">
      <c r="A58" s="268" t="s">
        <v>334</v>
      </c>
      <c r="B58" s="269" t="s">
        <v>336</v>
      </c>
      <c r="C58" s="270">
        <v>2766.83</v>
      </c>
    </row>
    <row r="59" spans="1:3" x14ac:dyDescent="0.25">
      <c r="A59" s="268" t="s">
        <v>337</v>
      </c>
      <c r="B59" s="269" t="s">
        <v>336</v>
      </c>
      <c r="C59" s="270">
        <v>3702.02</v>
      </c>
    </row>
    <row r="60" spans="1:3" x14ac:dyDescent="0.25">
      <c r="A60" s="268" t="s">
        <v>338</v>
      </c>
      <c r="B60" s="269" t="s">
        <v>336</v>
      </c>
      <c r="C60" s="270">
        <v>6159.57</v>
      </c>
    </row>
    <row r="61" spans="1:3" x14ac:dyDescent="0.25">
      <c r="A61" s="268" t="s">
        <v>339</v>
      </c>
      <c r="B61" s="269" t="s">
        <v>336</v>
      </c>
      <c r="C61" s="270">
        <v>3403.29</v>
      </c>
    </row>
    <row r="62" spans="1:3" x14ac:dyDescent="0.25">
      <c r="A62" s="268" t="s">
        <v>339</v>
      </c>
      <c r="B62" s="269" t="s">
        <v>340</v>
      </c>
      <c r="C62" s="270">
        <v>12966.09</v>
      </c>
    </row>
    <row r="63" spans="1:3" x14ac:dyDescent="0.25">
      <c r="A63" s="268" t="s">
        <v>341</v>
      </c>
      <c r="B63" s="269" t="s">
        <v>340</v>
      </c>
      <c r="C63" s="270">
        <v>1118.8900000000001</v>
      </c>
    </row>
    <row r="64" spans="1:3" x14ac:dyDescent="0.25">
      <c r="A64" s="268" t="s">
        <v>342</v>
      </c>
      <c r="B64" s="269" t="s">
        <v>340</v>
      </c>
      <c r="C64" s="270">
        <v>2049.4699999999998</v>
      </c>
    </row>
    <row r="65" spans="1:3" x14ac:dyDescent="0.25">
      <c r="A65" s="268" t="s">
        <v>342</v>
      </c>
      <c r="B65" s="269" t="s">
        <v>343</v>
      </c>
      <c r="C65" s="270">
        <v>24232.11</v>
      </c>
    </row>
    <row r="66" spans="1:3" ht="30" x14ac:dyDescent="0.25">
      <c r="A66" s="268" t="s">
        <v>342</v>
      </c>
      <c r="B66" s="269" t="s">
        <v>344</v>
      </c>
      <c r="C66" s="270">
        <v>15501.84</v>
      </c>
    </row>
    <row r="67" spans="1:3" ht="30" x14ac:dyDescent="0.25">
      <c r="A67" s="268" t="s">
        <v>345</v>
      </c>
      <c r="B67" s="269" t="s">
        <v>344</v>
      </c>
      <c r="C67" s="270">
        <v>539.58000000000004</v>
      </c>
    </row>
    <row r="68" spans="1:3" ht="30" x14ac:dyDescent="0.25">
      <c r="A68" s="268" t="s">
        <v>346</v>
      </c>
      <c r="B68" s="269" t="s">
        <v>344</v>
      </c>
      <c r="C68" s="270">
        <v>2135</v>
      </c>
    </row>
    <row r="69" spans="1:3" ht="30" x14ac:dyDescent="0.25">
      <c r="A69" s="268" t="s">
        <v>347</v>
      </c>
      <c r="B69" s="269" t="s">
        <v>344</v>
      </c>
      <c r="C69" s="270">
        <v>2838.81</v>
      </c>
    </row>
    <row r="70" spans="1:3" ht="30" x14ac:dyDescent="0.25">
      <c r="A70" s="268" t="s">
        <v>348</v>
      </c>
      <c r="B70" s="269" t="s">
        <v>344</v>
      </c>
      <c r="C70" s="270">
        <v>389</v>
      </c>
    </row>
    <row r="71" spans="1:3" ht="30" x14ac:dyDescent="0.25">
      <c r="A71" s="268" t="s">
        <v>349</v>
      </c>
      <c r="B71" s="269" t="s">
        <v>344</v>
      </c>
      <c r="C71" s="270">
        <v>900</v>
      </c>
    </row>
    <row r="72" spans="1:3" ht="30" x14ac:dyDescent="0.25">
      <c r="A72" s="268" t="s">
        <v>350</v>
      </c>
      <c r="B72" s="269" t="s">
        <v>344</v>
      </c>
      <c r="C72" s="270">
        <v>5173.5600000000004</v>
      </c>
    </row>
    <row r="73" spans="1:3" x14ac:dyDescent="0.25">
      <c r="A73" s="268" t="s">
        <v>350</v>
      </c>
      <c r="B73" s="269" t="s">
        <v>351</v>
      </c>
      <c r="C73" s="270">
        <v>44028.75</v>
      </c>
    </row>
    <row r="74" spans="1:3" x14ac:dyDescent="0.25">
      <c r="A74" s="268" t="s">
        <v>352</v>
      </c>
      <c r="B74" s="269" t="s">
        <v>351</v>
      </c>
      <c r="C74" s="270">
        <v>14106.61</v>
      </c>
    </row>
    <row r="75" spans="1:3" x14ac:dyDescent="0.25">
      <c r="A75" s="268" t="s">
        <v>353</v>
      </c>
      <c r="B75" s="269" t="s">
        <v>351</v>
      </c>
      <c r="C75" s="270">
        <v>1513.95</v>
      </c>
    </row>
    <row r="76" spans="1:3" x14ac:dyDescent="0.25">
      <c r="A76" s="268" t="s">
        <v>354</v>
      </c>
      <c r="B76" s="269" t="s">
        <v>351</v>
      </c>
      <c r="C76" s="270">
        <v>162.44</v>
      </c>
    </row>
    <row r="77" spans="1:3" x14ac:dyDescent="0.25">
      <c r="A77" s="268" t="s">
        <v>355</v>
      </c>
      <c r="B77" s="269" t="s">
        <v>351</v>
      </c>
      <c r="C77" s="270">
        <v>1979.89</v>
      </c>
    </row>
    <row r="78" spans="1:3" x14ac:dyDescent="0.25">
      <c r="A78" s="268" t="s">
        <v>356</v>
      </c>
      <c r="B78" s="269" t="s">
        <v>351</v>
      </c>
      <c r="C78" s="270">
        <v>10275.48</v>
      </c>
    </row>
    <row r="79" spans="1:3" x14ac:dyDescent="0.25">
      <c r="A79" s="268" t="s">
        <v>357</v>
      </c>
      <c r="B79" s="269" t="s">
        <v>351</v>
      </c>
      <c r="C79" s="270">
        <v>13685.66</v>
      </c>
    </row>
    <row r="80" spans="1:3" x14ac:dyDescent="0.25">
      <c r="A80" s="268" t="s">
        <v>358</v>
      </c>
      <c r="B80" s="269" t="s">
        <v>351</v>
      </c>
      <c r="C80" s="270">
        <v>20370.02</v>
      </c>
    </row>
    <row r="81" spans="1:3" x14ac:dyDescent="0.25">
      <c r="A81" s="268" t="s">
        <v>359</v>
      </c>
      <c r="B81" s="269" t="s">
        <v>351</v>
      </c>
      <c r="C81" s="270">
        <v>1256.22</v>
      </c>
    </row>
    <row r="82" spans="1:3" x14ac:dyDescent="0.25">
      <c r="A82" s="268" t="s">
        <v>360</v>
      </c>
      <c r="B82" s="269" t="s">
        <v>351</v>
      </c>
      <c r="C82" s="270">
        <v>150</v>
      </c>
    </row>
    <row r="83" spans="1:3" x14ac:dyDescent="0.25">
      <c r="A83" s="268" t="s">
        <v>361</v>
      </c>
      <c r="B83" s="269" t="s">
        <v>351</v>
      </c>
      <c r="C83" s="270">
        <v>51008.55</v>
      </c>
    </row>
    <row r="84" spans="1:3" x14ac:dyDescent="0.25">
      <c r="A84" s="268" t="s">
        <v>362</v>
      </c>
      <c r="B84" s="269" t="s">
        <v>351</v>
      </c>
      <c r="C84" s="270">
        <v>1068</v>
      </c>
    </row>
    <row r="85" spans="1:3" x14ac:dyDescent="0.25">
      <c r="A85" s="268" t="s">
        <v>363</v>
      </c>
      <c r="B85" s="269" t="s">
        <v>351</v>
      </c>
      <c r="C85" s="270">
        <v>14448.64</v>
      </c>
    </row>
    <row r="86" spans="1:3" x14ac:dyDescent="0.25">
      <c r="A86" s="268" t="s">
        <v>364</v>
      </c>
      <c r="B86" s="269" t="s">
        <v>351</v>
      </c>
      <c r="C86" s="270">
        <v>3355.08</v>
      </c>
    </row>
    <row r="87" spans="1:3" x14ac:dyDescent="0.25">
      <c r="A87" s="268" t="s">
        <v>365</v>
      </c>
      <c r="B87" s="269" t="s">
        <v>351</v>
      </c>
      <c r="C87" s="270">
        <v>150</v>
      </c>
    </row>
    <row r="88" spans="1:3" x14ac:dyDescent="0.25">
      <c r="A88" s="268" t="s">
        <v>366</v>
      </c>
      <c r="B88" s="269" t="s">
        <v>351</v>
      </c>
      <c r="C88" s="270">
        <v>500</v>
      </c>
    </row>
    <row r="89" spans="1:3" x14ac:dyDescent="0.25">
      <c r="A89" s="268" t="s">
        <v>367</v>
      </c>
      <c r="B89" s="269" t="s">
        <v>351</v>
      </c>
      <c r="C89" s="270">
        <v>316.02999999999997</v>
      </c>
    </row>
    <row r="90" spans="1:3" x14ac:dyDescent="0.25">
      <c r="A90" s="268" t="s">
        <v>368</v>
      </c>
      <c r="B90" s="269" t="s">
        <v>351</v>
      </c>
      <c r="C90" s="270">
        <v>5009.28</v>
      </c>
    </row>
    <row r="91" spans="1:3" x14ac:dyDescent="0.25">
      <c r="A91" s="268" t="s">
        <v>369</v>
      </c>
      <c r="B91" s="269" t="s">
        <v>351</v>
      </c>
      <c r="C91" s="270">
        <v>16719.27</v>
      </c>
    </row>
    <row r="92" spans="1:3" x14ac:dyDescent="0.25">
      <c r="A92" s="268" t="s">
        <v>370</v>
      </c>
      <c r="B92" s="269" t="s">
        <v>351</v>
      </c>
      <c r="C92" s="270">
        <v>1736</v>
      </c>
    </row>
    <row r="93" spans="1:3" x14ac:dyDescent="0.25">
      <c r="A93" s="268" t="s">
        <v>371</v>
      </c>
      <c r="B93" s="269" t="s">
        <v>351</v>
      </c>
      <c r="C93" s="270">
        <v>11248.81</v>
      </c>
    </row>
    <row r="94" spans="1:3" x14ac:dyDescent="0.25">
      <c r="A94" s="268" t="s">
        <v>372</v>
      </c>
      <c r="B94" s="269" t="s">
        <v>351</v>
      </c>
      <c r="C94" s="270">
        <v>40817.47</v>
      </c>
    </row>
    <row r="95" spans="1:3" x14ac:dyDescent="0.25">
      <c r="A95" s="268" t="s">
        <v>373</v>
      </c>
      <c r="B95" s="269" t="s">
        <v>351</v>
      </c>
      <c r="C95" s="270">
        <v>2383.15</v>
      </c>
    </row>
    <row r="96" spans="1:3" x14ac:dyDescent="0.25">
      <c r="A96" s="268" t="s">
        <v>374</v>
      </c>
      <c r="B96" s="269" t="s">
        <v>351</v>
      </c>
      <c r="C96" s="270">
        <v>12679.67</v>
      </c>
    </row>
    <row r="97" spans="1:3" x14ac:dyDescent="0.25">
      <c r="A97" s="268" t="s">
        <v>375</v>
      </c>
      <c r="B97" s="269" t="s">
        <v>351</v>
      </c>
      <c r="C97" s="270">
        <v>3380.06</v>
      </c>
    </row>
    <row r="98" spans="1:3" x14ac:dyDescent="0.25">
      <c r="A98" s="268" t="s">
        <v>376</v>
      </c>
      <c r="B98" s="269" t="s">
        <v>351</v>
      </c>
      <c r="C98" s="270">
        <v>4528.26</v>
      </c>
    </row>
    <row r="99" spans="1:3" x14ac:dyDescent="0.25">
      <c r="A99" s="268" t="s">
        <v>377</v>
      </c>
      <c r="B99" s="269" t="s">
        <v>351</v>
      </c>
      <c r="C99" s="270">
        <v>11237.35</v>
      </c>
    </row>
    <row r="100" spans="1:3" x14ac:dyDescent="0.25">
      <c r="A100" s="268" t="s">
        <v>378</v>
      </c>
      <c r="B100" s="269" t="s">
        <v>351</v>
      </c>
      <c r="C100" s="270">
        <v>2190</v>
      </c>
    </row>
    <row r="101" spans="1:3" x14ac:dyDescent="0.25">
      <c r="A101" s="268" t="s">
        <v>379</v>
      </c>
      <c r="B101" s="269" t="s">
        <v>351</v>
      </c>
      <c r="C101" s="270">
        <v>7700.68</v>
      </c>
    </row>
    <row r="102" spans="1:3" x14ac:dyDescent="0.25">
      <c r="A102" s="268" t="s">
        <v>380</v>
      </c>
      <c r="B102" s="269" t="s">
        <v>351</v>
      </c>
      <c r="C102" s="270">
        <v>8318.25</v>
      </c>
    </row>
    <row r="103" spans="1:3" x14ac:dyDescent="0.25">
      <c r="A103" s="268" t="s">
        <v>381</v>
      </c>
      <c r="B103" s="269" t="s">
        <v>351</v>
      </c>
      <c r="C103" s="270">
        <v>21790.86</v>
      </c>
    </row>
    <row r="104" spans="1:3" x14ac:dyDescent="0.25">
      <c r="A104" s="268" t="s">
        <v>382</v>
      </c>
      <c r="B104" s="269" t="s">
        <v>351</v>
      </c>
      <c r="C104" s="270">
        <v>6792.48</v>
      </c>
    </row>
    <row r="105" spans="1:3" x14ac:dyDescent="0.25">
      <c r="A105" s="268" t="s">
        <v>383</v>
      </c>
      <c r="B105" s="269" t="s">
        <v>351</v>
      </c>
      <c r="C105" s="270">
        <v>14363.12</v>
      </c>
    </row>
    <row r="106" spans="1:3" x14ac:dyDescent="0.25">
      <c r="A106" s="268" t="s">
        <v>384</v>
      </c>
      <c r="B106" s="269" t="s">
        <v>351</v>
      </c>
      <c r="C106" s="270">
        <v>7683.73</v>
      </c>
    </row>
    <row r="107" spans="1:3" x14ac:dyDescent="0.25">
      <c r="A107" s="268" t="s">
        <v>385</v>
      </c>
      <c r="B107" s="269" t="s">
        <v>351</v>
      </c>
      <c r="C107" s="270">
        <v>19937.48</v>
      </c>
    </row>
    <row r="108" spans="1:3" x14ac:dyDescent="0.25">
      <c r="A108" s="268" t="s">
        <v>385</v>
      </c>
      <c r="B108" s="269" t="s">
        <v>386</v>
      </c>
      <c r="C108" s="270">
        <v>10411.879999999999</v>
      </c>
    </row>
    <row r="109" spans="1:3" x14ac:dyDescent="0.25">
      <c r="A109" s="268" t="s">
        <v>385</v>
      </c>
      <c r="B109" s="269" t="s">
        <v>387</v>
      </c>
      <c r="C109" s="270">
        <v>10486.33</v>
      </c>
    </row>
    <row r="110" spans="1:3" x14ac:dyDescent="0.25">
      <c r="A110" s="268" t="s">
        <v>388</v>
      </c>
      <c r="B110" s="269" t="s">
        <v>387</v>
      </c>
      <c r="C110" s="270">
        <v>1013.15</v>
      </c>
    </row>
    <row r="111" spans="1:3" x14ac:dyDescent="0.25">
      <c r="A111" s="268" t="s">
        <v>388</v>
      </c>
      <c r="B111" s="269" t="s">
        <v>389</v>
      </c>
      <c r="C111" s="270">
        <v>8046.93</v>
      </c>
    </row>
    <row r="112" spans="1:3" x14ac:dyDescent="0.25">
      <c r="A112" s="268" t="s">
        <v>388</v>
      </c>
      <c r="B112" s="269" t="s">
        <v>390</v>
      </c>
      <c r="C112" s="270">
        <v>1179.72</v>
      </c>
    </row>
    <row r="113" spans="1:3" x14ac:dyDescent="0.25">
      <c r="A113" s="268" t="s">
        <v>391</v>
      </c>
      <c r="B113" s="269" t="s">
        <v>390</v>
      </c>
      <c r="C113" s="270">
        <v>14917.3</v>
      </c>
    </row>
    <row r="114" spans="1:3" x14ac:dyDescent="0.25">
      <c r="A114" s="268" t="s">
        <v>391</v>
      </c>
      <c r="B114" s="269" t="s">
        <v>392</v>
      </c>
      <c r="C114" s="270">
        <v>8535.2999999999993</v>
      </c>
    </row>
    <row r="115" spans="1:3" x14ac:dyDescent="0.25">
      <c r="A115" s="268" t="s">
        <v>391</v>
      </c>
      <c r="B115" s="269" t="s">
        <v>393</v>
      </c>
      <c r="C115" s="270">
        <v>11304.41</v>
      </c>
    </row>
    <row r="116" spans="1:3" x14ac:dyDescent="0.25">
      <c r="A116" s="268" t="s">
        <v>391</v>
      </c>
      <c r="B116" s="269" t="s">
        <v>394</v>
      </c>
      <c r="C116" s="270">
        <v>27690.92</v>
      </c>
    </row>
    <row r="117" spans="1:3" x14ac:dyDescent="0.25">
      <c r="A117" s="268" t="s">
        <v>395</v>
      </c>
      <c r="B117" s="269" t="s">
        <v>394</v>
      </c>
      <c r="C117" s="270">
        <v>6028.81</v>
      </c>
    </row>
    <row r="118" spans="1:3" x14ac:dyDescent="0.25">
      <c r="A118" s="268" t="s">
        <v>396</v>
      </c>
      <c r="B118" s="269" t="s">
        <v>394</v>
      </c>
      <c r="C118" s="270">
        <v>650.44000000000005</v>
      </c>
    </row>
    <row r="119" spans="1:3" x14ac:dyDescent="0.25">
      <c r="A119" s="268" t="s">
        <v>397</v>
      </c>
      <c r="B119" s="269" t="s">
        <v>398</v>
      </c>
      <c r="C119" s="270">
        <v>372.04</v>
      </c>
    </row>
    <row r="120" spans="1:3" x14ac:dyDescent="0.25">
      <c r="A120" s="268" t="s">
        <v>399</v>
      </c>
      <c r="B120" s="269" t="s">
        <v>398</v>
      </c>
      <c r="C120" s="270">
        <v>2699.68</v>
      </c>
    </row>
    <row r="121" spans="1:3" x14ac:dyDescent="0.25">
      <c r="A121" s="268" t="s">
        <v>400</v>
      </c>
      <c r="B121" s="269" t="s">
        <v>398</v>
      </c>
      <c r="C121" s="270">
        <v>100</v>
      </c>
    </row>
    <row r="122" spans="1:3" x14ac:dyDescent="0.25">
      <c r="A122" s="268" t="s">
        <v>401</v>
      </c>
      <c r="B122" s="269" t="s">
        <v>398</v>
      </c>
      <c r="C122" s="270">
        <v>100</v>
      </c>
    </row>
    <row r="123" spans="1:3" x14ac:dyDescent="0.25">
      <c r="A123" s="268" t="s">
        <v>402</v>
      </c>
      <c r="B123" s="269" t="s">
        <v>398</v>
      </c>
      <c r="C123" s="270">
        <v>50</v>
      </c>
    </row>
    <row r="124" spans="1:3" x14ac:dyDescent="0.25">
      <c r="A124" s="268" t="s">
        <v>403</v>
      </c>
      <c r="B124" s="269" t="s">
        <v>398</v>
      </c>
      <c r="C124" s="270">
        <v>1987.51</v>
      </c>
    </row>
    <row r="125" spans="1:3" x14ac:dyDescent="0.25">
      <c r="A125" s="268" t="s">
        <v>404</v>
      </c>
      <c r="B125" s="269" t="s">
        <v>398</v>
      </c>
      <c r="C125" s="270">
        <v>72.41</v>
      </c>
    </row>
    <row r="126" spans="1:3" x14ac:dyDescent="0.25">
      <c r="A126" s="268" t="s">
        <v>405</v>
      </c>
      <c r="B126" s="269" t="s">
        <v>398</v>
      </c>
      <c r="C126" s="270">
        <v>150</v>
      </c>
    </row>
    <row r="127" spans="1:3" x14ac:dyDescent="0.25">
      <c r="A127" s="268" t="s">
        <v>406</v>
      </c>
      <c r="B127" s="269" t="s">
        <v>407</v>
      </c>
      <c r="C127" s="270">
        <v>100</v>
      </c>
    </row>
    <row r="128" spans="1:3" x14ac:dyDescent="0.25">
      <c r="A128" s="268" t="s">
        <v>408</v>
      </c>
      <c r="B128" s="269" t="s">
        <v>407</v>
      </c>
      <c r="C128" s="270">
        <v>500</v>
      </c>
    </row>
    <row r="129" spans="1:3" ht="16.5" thickBot="1" x14ac:dyDescent="0.3">
      <c r="A129" s="268" t="s">
        <v>409</v>
      </c>
      <c r="B129" s="269" t="s">
        <v>410</v>
      </c>
      <c r="C129" s="270">
        <v>1419.26</v>
      </c>
    </row>
    <row r="130" spans="1:3" ht="16.350000000000001" customHeight="1" thickBot="1" x14ac:dyDescent="0.3">
      <c r="A130" s="271"/>
      <c r="B130" s="272" t="s">
        <v>411</v>
      </c>
      <c r="C130" s="273">
        <f>SUM(C$13:C129)</f>
        <v>834500.00000000058</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REPORTING&amp;RYALE-NEW HAVEN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6"/>
  <sheetViews>
    <sheetView zoomScale="75" zoomScaleSheetLayoutView="75" workbookViewId="0">
      <selection activeCell="A3" sqref="A3:F3"/>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412</v>
      </c>
      <c r="B5" s="469"/>
      <c r="C5" s="469"/>
      <c r="D5" s="469"/>
      <c r="E5" s="469"/>
      <c r="F5" s="470"/>
    </row>
    <row r="6" spans="1:6" ht="16.5" customHeight="1" thickBot="1" x14ac:dyDescent="0.3">
      <c r="A6" s="480"/>
      <c r="B6" s="481"/>
      <c r="C6" s="481"/>
      <c r="D6" s="481"/>
      <c r="E6" s="481"/>
      <c r="F6" s="482"/>
    </row>
    <row r="7" spans="1:6" ht="16.5" customHeight="1" thickBot="1" x14ac:dyDescent="0.3">
      <c r="A7" s="487" t="s">
        <v>413</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414</v>
      </c>
      <c r="B9" s="279" t="s">
        <v>415</v>
      </c>
      <c r="C9" s="280" t="s">
        <v>416</v>
      </c>
      <c r="D9" s="280" t="s">
        <v>417</v>
      </c>
      <c r="E9" s="280" t="s">
        <v>418</v>
      </c>
      <c r="F9" s="281" t="s">
        <v>419</v>
      </c>
    </row>
    <row r="10" spans="1:6" ht="15" customHeight="1" x14ac:dyDescent="0.25">
      <c r="A10" s="282"/>
      <c r="B10" s="283"/>
      <c r="C10" s="284"/>
      <c r="D10" s="284"/>
      <c r="E10" s="284"/>
      <c r="F10" s="285"/>
    </row>
    <row r="11" spans="1:6" ht="15" customHeight="1" x14ac:dyDescent="0.25">
      <c r="A11" s="286" t="s">
        <v>178</v>
      </c>
      <c r="B11" s="489" t="s">
        <v>420</v>
      </c>
      <c r="C11" s="490"/>
      <c r="D11" s="490"/>
      <c r="E11" s="490"/>
      <c r="F11" s="490"/>
    </row>
    <row r="12" spans="1:6" ht="15" customHeight="1" x14ac:dyDescent="0.25">
      <c r="A12" s="483"/>
      <c r="B12" s="484"/>
      <c r="C12" s="484"/>
      <c r="D12" s="484"/>
      <c r="E12" s="484"/>
      <c r="F12" s="484"/>
    </row>
    <row r="13" spans="1:6" ht="15" customHeight="1" x14ac:dyDescent="0.25">
      <c r="A13" s="286" t="s">
        <v>179</v>
      </c>
      <c r="B13" s="491" t="s">
        <v>421</v>
      </c>
      <c r="C13" s="492"/>
      <c r="D13" s="492"/>
      <c r="E13" s="492"/>
      <c r="F13" s="492"/>
    </row>
    <row r="14" spans="1:6" ht="15" customHeight="1" x14ac:dyDescent="0.25">
      <c r="A14" s="483"/>
      <c r="B14" s="484"/>
      <c r="C14" s="484"/>
      <c r="D14" s="484"/>
      <c r="E14" s="484"/>
      <c r="F14" s="484"/>
    </row>
    <row r="15" spans="1:6" ht="15" customHeight="1" x14ac:dyDescent="0.25">
      <c r="A15" s="286" t="s">
        <v>213</v>
      </c>
      <c r="B15" s="491" t="s">
        <v>422</v>
      </c>
      <c r="C15" s="492"/>
      <c r="D15" s="492"/>
      <c r="E15" s="492"/>
      <c r="F15" s="492"/>
    </row>
    <row r="16" spans="1:6" ht="15" customHeight="1" x14ac:dyDescent="0.25">
      <c r="A16" s="483"/>
      <c r="B16" s="484"/>
      <c r="C16" s="484"/>
      <c r="D16" s="484"/>
      <c r="E16" s="484"/>
      <c r="F16" s="484"/>
    </row>
    <row r="17" spans="1:6" ht="15" customHeight="1" x14ac:dyDescent="0.25">
      <c r="A17" s="286" t="s">
        <v>423</v>
      </c>
      <c r="B17" s="485" t="s">
        <v>424</v>
      </c>
      <c r="C17" s="485"/>
      <c r="D17" s="485"/>
      <c r="E17" s="485"/>
      <c r="F17" s="485"/>
    </row>
    <row r="18" spans="1:6" ht="16.5" customHeight="1" thickBot="1" x14ac:dyDescent="0.3">
      <c r="A18" s="287"/>
      <c r="B18" s="486"/>
      <c r="C18" s="486"/>
      <c r="D18" s="486"/>
      <c r="E18" s="486"/>
      <c r="F18" s="288"/>
    </row>
    <row r="19" spans="1:6" x14ac:dyDescent="0.25">
      <c r="A19" s="289"/>
      <c r="B19" s="290" t="s">
        <v>398</v>
      </c>
      <c r="C19" s="291">
        <v>204637.22</v>
      </c>
      <c r="D19" s="291">
        <v>9300.9699999999993</v>
      </c>
      <c r="E19" s="291">
        <v>0</v>
      </c>
      <c r="F19" s="292">
        <v>9300.9699999999993</v>
      </c>
    </row>
    <row r="20" spans="1:6" x14ac:dyDescent="0.25">
      <c r="A20" s="289"/>
      <c r="B20" s="290" t="s">
        <v>425</v>
      </c>
      <c r="C20" s="291">
        <v>20606.02</v>
      </c>
      <c r="D20" s="291">
        <v>936.79</v>
      </c>
      <c r="E20" s="291">
        <v>0</v>
      </c>
      <c r="F20" s="292">
        <v>936.79</v>
      </c>
    </row>
    <row r="21" spans="1:6" x14ac:dyDescent="0.25">
      <c r="A21" s="289"/>
      <c r="B21" s="290" t="s">
        <v>407</v>
      </c>
      <c r="C21" s="291">
        <v>100688.05</v>
      </c>
      <c r="D21" s="291">
        <v>4456.72</v>
      </c>
      <c r="E21" s="291">
        <v>0</v>
      </c>
      <c r="F21" s="292">
        <v>4456.72</v>
      </c>
    </row>
    <row r="22" spans="1:6" x14ac:dyDescent="0.25">
      <c r="A22" s="289"/>
      <c r="B22" s="290" t="s">
        <v>426</v>
      </c>
      <c r="C22" s="291">
        <v>118661.61</v>
      </c>
      <c r="D22" s="291">
        <v>5252.27</v>
      </c>
      <c r="E22" s="291">
        <v>0</v>
      </c>
      <c r="F22" s="292">
        <v>5252.27</v>
      </c>
    </row>
    <row r="23" spans="1:6" x14ac:dyDescent="0.25">
      <c r="A23" s="289"/>
      <c r="B23" s="290" t="s">
        <v>427</v>
      </c>
      <c r="C23" s="291">
        <v>43027.88</v>
      </c>
      <c r="D23" s="291">
        <v>1903.16</v>
      </c>
      <c r="E23" s="291">
        <v>0</v>
      </c>
      <c r="F23" s="292">
        <v>1903.16</v>
      </c>
    </row>
    <row r="24" spans="1:6" ht="30" x14ac:dyDescent="0.25">
      <c r="A24" s="289"/>
      <c r="B24" s="290" t="s">
        <v>428</v>
      </c>
      <c r="C24" s="291">
        <v>241370.42</v>
      </c>
      <c r="D24" s="291">
        <v>10683.69</v>
      </c>
      <c r="E24" s="291">
        <v>0</v>
      </c>
      <c r="F24" s="292">
        <v>10683.69</v>
      </c>
    </row>
    <row r="25" spans="1:6" ht="30" x14ac:dyDescent="0.25">
      <c r="A25" s="289"/>
      <c r="B25" s="290" t="s">
        <v>429</v>
      </c>
      <c r="C25" s="291">
        <v>5000</v>
      </c>
      <c r="D25" s="291">
        <v>234.27</v>
      </c>
      <c r="E25" s="291">
        <v>0</v>
      </c>
      <c r="F25" s="292">
        <v>234.27</v>
      </c>
    </row>
    <row r="26" spans="1:6" ht="30" x14ac:dyDescent="0.25">
      <c r="A26" s="289"/>
      <c r="B26" s="290" t="s">
        <v>430</v>
      </c>
      <c r="C26" s="291">
        <v>6000</v>
      </c>
      <c r="D26" s="291">
        <v>281.12</v>
      </c>
      <c r="E26" s="291">
        <v>0</v>
      </c>
      <c r="F26" s="292">
        <v>281.12</v>
      </c>
    </row>
    <row r="27" spans="1:6" x14ac:dyDescent="0.25">
      <c r="A27" s="289"/>
      <c r="B27" s="290" t="s">
        <v>431</v>
      </c>
      <c r="C27" s="291">
        <v>21268.63</v>
      </c>
      <c r="D27" s="291">
        <v>996.52</v>
      </c>
      <c r="E27" s="291">
        <v>0</v>
      </c>
      <c r="F27" s="292">
        <v>996.52</v>
      </c>
    </row>
    <row r="28" spans="1:6" ht="30" x14ac:dyDescent="0.25">
      <c r="A28" s="289"/>
      <c r="B28" s="290" t="s">
        <v>432</v>
      </c>
      <c r="C28" s="291">
        <v>25222.87</v>
      </c>
      <c r="D28" s="291">
        <v>1181.79</v>
      </c>
      <c r="E28" s="291">
        <v>0</v>
      </c>
      <c r="F28" s="292">
        <v>1181.79</v>
      </c>
    </row>
    <row r="29" spans="1:6" ht="30" x14ac:dyDescent="0.25">
      <c r="A29" s="289"/>
      <c r="B29" s="290" t="s">
        <v>433</v>
      </c>
      <c r="C29" s="291">
        <v>9712.1</v>
      </c>
      <c r="D29" s="291">
        <v>455.05</v>
      </c>
      <c r="E29" s="291">
        <v>0</v>
      </c>
      <c r="F29" s="292">
        <v>455.05</v>
      </c>
    </row>
    <row r="30" spans="1:6" x14ac:dyDescent="0.25">
      <c r="A30" s="289"/>
      <c r="B30" s="290" t="s">
        <v>434</v>
      </c>
      <c r="C30" s="291">
        <v>500</v>
      </c>
      <c r="D30" s="291">
        <v>23.43</v>
      </c>
      <c r="E30" s="291">
        <v>0</v>
      </c>
      <c r="F30" s="292">
        <v>23.43</v>
      </c>
    </row>
    <row r="31" spans="1:6" ht="30" x14ac:dyDescent="0.25">
      <c r="A31" s="289"/>
      <c r="B31" s="290" t="s">
        <v>435</v>
      </c>
      <c r="C31" s="291">
        <v>35984.19</v>
      </c>
      <c r="D31" s="291">
        <v>1686</v>
      </c>
      <c r="E31" s="291">
        <v>0</v>
      </c>
      <c r="F31" s="292">
        <v>1686</v>
      </c>
    </row>
    <row r="32" spans="1:6" ht="30" x14ac:dyDescent="0.25">
      <c r="A32" s="289"/>
      <c r="B32" s="290" t="s">
        <v>436</v>
      </c>
      <c r="C32" s="291">
        <v>5000</v>
      </c>
      <c r="D32" s="291">
        <v>234.27</v>
      </c>
      <c r="E32" s="291">
        <v>0</v>
      </c>
      <c r="F32" s="292">
        <v>234.27</v>
      </c>
    </row>
    <row r="33" spans="1:6" ht="30" x14ac:dyDescent="0.25">
      <c r="A33" s="289"/>
      <c r="B33" s="290" t="s">
        <v>437</v>
      </c>
      <c r="C33" s="291">
        <v>5000</v>
      </c>
      <c r="D33" s="291">
        <v>234.27</v>
      </c>
      <c r="E33" s="291">
        <v>0</v>
      </c>
      <c r="F33" s="292">
        <v>234.27</v>
      </c>
    </row>
    <row r="34" spans="1:6" ht="30" x14ac:dyDescent="0.25">
      <c r="A34" s="289"/>
      <c r="B34" s="290" t="s">
        <v>438</v>
      </c>
      <c r="C34" s="291">
        <v>10000</v>
      </c>
      <c r="D34" s="291">
        <v>468.54</v>
      </c>
      <c r="E34" s="291">
        <v>0</v>
      </c>
      <c r="F34" s="292">
        <v>468.54</v>
      </c>
    </row>
    <row r="35" spans="1:6" ht="30" x14ac:dyDescent="0.25">
      <c r="A35" s="289"/>
      <c r="B35" s="290" t="s">
        <v>439</v>
      </c>
      <c r="C35" s="291">
        <v>9712.11</v>
      </c>
      <c r="D35" s="291">
        <v>454.97</v>
      </c>
      <c r="E35" s="291">
        <v>0</v>
      </c>
      <c r="F35" s="292">
        <v>454.97</v>
      </c>
    </row>
    <row r="36" spans="1:6" ht="30" x14ac:dyDescent="0.25">
      <c r="A36" s="289"/>
      <c r="B36" s="290" t="s">
        <v>440</v>
      </c>
      <c r="C36" s="291">
        <v>9712.1</v>
      </c>
      <c r="D36" s="291">
        <v>454.97</v>
      </c>
      <c r="E36" s="291">
        <v>0</v>
      </c>
      <c r="F36" s="292">
        <v>454.97</v>
      </c>
    </row>
    <row r="37" spans="1:6" ht="30" x14ac:dyDescent="0.25">
      <c r="A37" s="289"/>
      <c r="B37" s="290" t="s">
        <v>441</v>
      </c>
      <c r="C37" s="291">
        <v>2500</v>
      </c>
      <c r="D37" s="291">
        <v>117.11</v>
      </c>
      <c r="E37" s="291">
        <v>0</v>
      </c>
      <c r="F37" s="292">
        <v>117.11</v>
      </c>
    </row>
    <row r="38" spans="1:6" x14ac:dyDescent="0.25">
      <c r="A38" s="289"/>
      <c r="B38" s="290" t="s">
        <v>442</v>
      </c>
      <c r="C38" s="291">
        <v>5000</v>
      </c>
      <c r="D38" s="291">
        <v>234.23</v>
      </c>
      <c r="E38" s="291">
        <v>0</v>
      </c>
      <c r="F38" s="292">
        <v>234.23</v>
      </c>
    </row>
    <row r="39" spans="1:6" x14ac:dyDescent="0.25">
      <c r="A39" s="289"/>
      <c r="B39" s="290" t="s">
        <v>443</v>
      </c>
      <c r="C39" s="291">
        <v>5000</v>
      </c>
      <c r="D39" s="291">
        <v>234.23</v>
      </c>
      <c r="E39" s="291">
        <v>0</v>
      </c>
      <c r="F39" s="292">
        <v>234.23</v>
      </c>
    </row>
    <row r="40" spans="1:6" x14ac:dyDescent="0.25">
      <c r="A40" s="289"/>
      <c r="B40" s="290" t="s">
        <v>444</v>
      </c>
      <c r="C40" s="291">
        <v>9147.57</v>
      </c>
      <c r="D40" s="291">
        <v>428.52</v>
      </c>
      <c r="E40" s="291">
        <v>0</v>
      </c>
      <c r="F40" s="292">
        <v>428.52</v>
      </c>
    </row>
    <row r="41" spans="1:6" ht="30" x14ac:dyDescent="0.25">
      <c r="A41" s="289"/>
      <c r="B41" s="290" t="s">
        <v>445</v>
      </c>
      <c r="C41" s="291">
        <v>9147.57</v>
      </c>
      <c r="D41" s="291">
        <v>428.52</v>
      </c>
      <c r="E41" s="291">
        <v>0</v>
      </c>
      <c r="F41" s="292">
        <v>428.52</v>
      </c>
    </row>
    <row r="42" spans="1:6" x14ac:dyDescent="0.25">
      <c r="A42" s="289"/>
      <c r="B42" s="290" t="s">
        <v>446</v>
      </c>
      <c r="C42" s="291">
        <v>5000</v>
      </c>
      <c r="D42" s="291">
        <v>234.23</v>
      </c>
      <c r="E42" s="291">
        <v>0</v>
      </c>
      <c r="F42" s="292">
        <v>234.23</v>
      </c>
    </row>
    <row r="43" spans="1:6" x14ac:dyDescent="0.25">
      <c r="A43" s="289"/>
      <c r="B43" s="290" t="s">
        <v>447</v>
      </c>
      <c r="C43" s="291">
        <v>5000</v>
      </c>
      <c r="D43" s="291">
        <v>234.23</v>
      </c>
      <c r="E43" s="291">
        <v>0</v>
      </c>
      <c r="F43" s="292">
        <v>234.23</v>
      </c>
    </row>
    <row r="44" spans="1:6" x14ac:dyDescent="0.25">
      <c r="A44" s="289"/>
      <c r="B44" s="290" t="s">
        <v>448</v>
      </c>
      <c r="C44" s="291">
        <v>10000</v>
      </c>
      <c r="D44" s="291">
        <v>468.46</v>
      </c>
      <c r="E44" s="291">
        <v>0</v>
      </c>
      <c r="F44" s="292">
        <v>468.46</v>
      </c>
    </row>
    <row r="45" spans="1:6" x14ac:dyDescent="0.25">
      <c r="A45" s="289"/>
      <c r="B45" s="290" t="s">
        <v>449</v>
      </c>
      <c r="C45" s="291">
        <v>1000</v>
      </c>
      <c r="D45" s="291">
        <v>46.85</v>
      </c>
      <c r="E45" s="291">
        <v>0</v>
      </c>
      <c r="F45" s="292">
        <v>46.85</v>
      </c>
    </row>
    <row r="46" spans="1:6" x14ac:dyDescent="0.25">
      <c r="A46" s="289"/>
      <c r="B46" s="290" t="s">
        <v>450</v>
      </c>
      <c r="C46" s="291">
        <v>100</v>
      </c>
      <c r="D46" s="291">
        <v>4.68</v>
      </c>
      <c r="E46" s="291">
        <v>0</v>
      </c>
      <c r="F46" s="292">
        <v>4.68</v>
      </c>
    </row>
    <row r="47" spans="1:6" x14ac:dyDescent="0.25">
      <c r="A47" s="289"/>
      <c r="B47" s="290" t="s">
        <v>451</v>
      </c>
      <c r="C47" s="291">
        <v>5000</v>
      </c>
      <c r="D47" s="291">
        <v>234.23</v>
      </c>
      <c r="E47" s="291">
        <v>0</v>
      </c>
      <c r="F47" s="292">
        <v>234.23</v>
      </c>
    </row>
    <row r="48" spans="1:6" ht="30" x14ac:dyDescent="0.25">
      <c r="A48" s="289"/>
      <c r="B48" s="290" t="s">
        <v>452</v>
      </c>
      <c r="C48" s="291">
        <v>5000</v>
      </c>
      <c r="D48" s="291">
        <v>234.23</v>
      </c>
      <c r="E48" s="291">
        <v>0</v>
      </c>
      <c r="F48" s="292">
        <v>234.23</v>
      </c>
    </row>
    <row r="49" spans="1:6" x14ac:dyDescent="0.25">
      <c r="A49" s="289"/>
      <c r="B49" s="290" t="s">
        <v>453</v>
      </c>
      <c r="C49" s="291">
        <v>4000</v>
      </c>
      <c r="D49" s="291">
        <v>187.38</v>
      </c>
      <c r="E49" s="291">
        <v>0</v>
      </c>
      <c r="F49" s="292">
        <v>187.38</v>
      </c>
    </row>
    <row r="50" spans="1:6" ht="30" x14ac:dyDescent="0.25">
      <c r="A50" s="289"/>
      <c r="B50" s="290" t="s">
        <v>454</v>
      </c>
      <c r="C50" s="291">
        <v>5000</v>
      </c>
      <c r="D50" s="291">
        <v>234.23</v>
      </c>
      <c r="E50" s="291">
        <v>0</v>
      </c>
      <c r="F50" s="292">
        <v>234.23</v>
      </c>
    </row>
    <row r="51" spans="1:6" x14ac:dyDescent="0.25">
      <c r="A51" s="289"/>
      <c r="B51" s="290" t="s">
        <v>455</v>
      </c>
      <c r="C51" s="291">
        <v>155480.37</v>
      </c>
      <c r="D51" s="291">
        <v>7283.6</v>
      </c>
      <c r="E51" s="291">
        <v>0</v>
      </c>
      <c r="F51" s="292">
        <v>7283.6</v>
      </c>
    </row>
    <row r="52" spans="1:6" x14ac:dyDescent="0.25">
      <c r="A52" s="289"/>
      <c r="B52" s="290" t="s">
        <v>456</v>
      </c>
      <c r="C52" s="291">
        <v>11938.49</v>
      </c>
      <c r="D52" s="291">
        <v>559.27</v>
      </c>
      <c r="E52" s="291">
        <v>0</v>
      </c>
      <c r="F52" s="292">
        <v>559.27</v>
      </c>
    </row>
    <row r="53" spans="1:6" ht="30" x14ac:dyDescent="0.25">
      <c r="A53" s="289"/>
      <c r="B53" s="290" t="s">
        <v>457</v>
      </c>
      <c r="C53" s="291">
        <v>10000</v>
      </c>
      <c r="D53" s="291">
        <v>468.46</v>
      </c>
      <c r="E53" s="291">
        <v>0</v>
      </c>
      <c r="F53" s="292">
        <v>468.46</v>
      </c>
    </row>
    <row r="54" spans="1:6" x14ac:dyDescent="0.25">
      <c r="A54" s="289"/>
      <c r="B54" s="290" t="s">
        <v>458</v>
      </c>
      <c r="C54" s="291">
        <v>5000</v>
      </c>
      <c r="D54" s="291">
        <v>234.23</v>
      </c>
      <c r="E54" s="291">
        <v>0</v>
      </c>
      <c r="F54" s="292">
        <v>234.23</v>
      </c>
    </row>
    <row r="55" spans="1:6" ht="30" x14ac:dyDescent="0.25">
      <c r="A55" s="289"/>
      <c r="B55" s="290" t="s">
        <v>459</v>
      </c>
      <c r="C55" s="291">
        <v>46508.19</v>
      </c>
      <c r="D55" s="291">
        <v>2178.71</v>
      </c>
      <c r="E55" s="291">
        <v>0</v>
      </c>
      <c r="F55" s="292">
        <v>2178.71</v>
      </c>
    </row>
    <row r="56" spans="1:6" ht="30" x14ac:dyDescent="0.25">
      <c r="A56" s="289"/>
      <c r="B56" s="290" t="s">
        <v>460</v>
      </c>
      <c r="C56" s="291">
        <v>9720</v>
      </c>
      <c r="D56" s="291">
        <v>455.34</v>
      </c>
      <c r="E56" s="291">
        <v>0</v>
      </c>
      <c r="F56" s="292">
        <v>455.34</v>
      </c>
    </row>
    <row r="57" spans="1:6" x14ac:dyDescent="0.25">
      <c r="A57" s="289"/>
      <c r="B57" s="290" t="s">
        <v>461</v>
      </c>
      <c r="C57" s="291">
        <v>10000</v>
      </c>
      <c r="D57" s="291">
        <v>468.46</v>
      </c>
      <c r="E57" s="291">
        <v>0</v>
      </c>
      <c r="F57" s="292">
        <v>468.46</v>
      </c>
    </row>
    <row r="58" spans="1:6" x14ac:dyDescent="0.25">
      <c r="A58" s="289"/>
      <c r="B58" s="290" t="s">
        <v>462</v>
      </c>
      <c r="C58" s="291">
        <v>5000</v>
      </c>
      <c r="D58" s="291">
        <v>234.23</v>
      </c>
      <c r="E58" s="291">
        <v>0</v>
      </c>
      <c r="F58" s="292">
        <v>234.23</v>
      </c>
    </row>
    <row r="59" spans="1:6" x14ac:dyDescent="0.25">
      <c r="A59" s="289"/>
      <c r="B59" s="290" t="s">
        <v>463</v>
      </c>
      <c r="C59" s="291">
        <v>10000</v>
      </c>
      <c r="D59" s="291">
        <v>468.46</v>
      </c>
      <c r="E59" s="291">
        <v>0</v>
      </c>
      <c r="F59" s="292">
        <v>468.46</v>
      </c>
    </row>
    <row r="60" spans="1:6" ht="30" x14ac:dyDescent="0.25">
      <c r="A60" s="289"/>
      <c r="B60" s="290" t="s">
        <v>464</v>
      </c>
      <c r="C60" s="291">
        <v>5000</v>
      </c>
      <c r="D60" s="291">
        <v>234.23</v>
      </c>
      <c r="E60" s="291">
        <v>0</v>
      </c>
      <c r="F60" s="292">
        <v>234.23</v>
      </c>
    </row>
    <row r="61" spans="1:6" x14ac:dyDescent="0.25">
      <c r="A61" s="289"/>
      <c r="B61" s="290" t="s">
        <v>465</v>
      </c>
      <c r="C61" s="291">
        <v>30.92</v>
      </c>
      <c r="D61" s="291">
        <v>1.41</v>
      </c>
      <c r="E61" s="291">
        <v>0</v>
      </c>
      <c r="F61" s="292">
        <v>1.41</v>
      </c>
    </row>
    <row r="62" spans="1:6" ht="30" x14ac:dyDescent="0.25">
      <c r="A62" s="289"/>
      <c r="B62" s="290" t="s">
        <v>466</v>
      </c>
      <c r="C62" s="291">
        <v>15000</v>
      </c>
      <c r="D62" s="291">
        <v>702.69</v>
      </c>
      <c r="E62" s="291">
        <v>0</v>
      </c>
      <c r="F62" s="292">
        <v>702.69</v>
      </c>
    </row>
    <row r="63" spans="1:6" x14ac:dyDescent="0.25">
      <c r="A63" s="289"/>
      <c r="B63" s="290" t="s">
        <v>467</v>
      </c>
      <c r="C63" s="291">
        <v>12000</v>
      </c>
      <c r="D63" s="291">
        <v>562.15</v>
      </c>
      <c r="E63" s="291">
        <v>0</v>
      </c>
      <c r="F63" s="292">
        <v>562.15</v>
      </c>
    </row>
    <row r="64" spans="1:6" ht="30" x14ac:dyDescent="0.25">
      <c r="A64" s="289"/>
      <c r="B64" s="290" t="s">
        <v>468</v>
      </c>
      <c r="C64" s="291">
        <v>5000</v>
      </c>
      <c r="D64" s="291">
        <v>234.23</v>
      </c>
      <c r="E64" s="291">
        <v>0</v>
      </c>
      <c r="F64" s="292">
        <v>234.23</v>
      </c>
    </row>
    <row r="65" spans="1:6" ht="30" x14ac:dyDescent="0.25">
      <c r="A65" s="289"/>
      <c r="B65" s="290" t="s">
        <v>469</v>
      </c>
      <c r="C65" s="291">
        <v>60000</v>
      </c>
      <c r="D65" s="291">
        <v>2810.75</v>
      </c>
      <c r="E65" s="291">
        <v>0</v>
      </c>
      <c r="F65" s="292">
        <v>2810.75</v>
      </c>
    </row>
    <row r="66" spans="1:6" x14ac:dyDescent="0.25">
      <c r="A66" s="289"/>
      <c r="B66" s="290" t="s">
        <v>470</v>
      </c>
      <c r="C66" s="291">
        <v>10400</v>
      </c>
      <c r="D66" s="291">
        <v>487.2</v>
      </c>
      <c r="E66" s="291">
        <v>0</v>
      </c>
      <c r="F66" s="292">
        <v>487.2</v>
      </c>
    </row>
    <row r="67" spans="1:6" ht="30" x14ac:dyDescent="0.25">
      <c r="A67" s="289"/>
      <c r="B67" s="290" t="s">
        <v>471</v>
      </c>
      <c r="C67" s="291">
        <v>27033.83</v>
      </c>
      <c r="D67" s="291">
        <v>1266.42</v>
      </c>
      <c r="E67" s="291">
        <v>0</v>
      </c>
      <c r="F67" s="292">
        <v>1266.42</v>
      </c>
    </row>
    <row r="68" spans="1:6" ht="30" x14ac:dyDescent="0.25">
      <c r="A68" s="289"/>
      <c r="B68" s="290" t="s">
        <v>472</v>
      </c>
      <c r="C68" s="291">
        <v>7140.51</v>
      </c>
      <c r="D68" s="291">
        <v>334.5</v>
      </c>
      <c r="E68" s="291">
        <v>0</v>
      </c>
      <c r="F68" s="292">
        <v>334.5</v>
      </c>
    </row>
    <row r="69" spans="1:6" x14ac:dyDescent="0.25">
      <c r="A69" s="289"/>
      <c r="B69" s="290" t="s">
        <v>473</v>
      </c>
      <c r="C69" s="291">
        <v>10000</v>
      </c>
      <c r="D69" s="291">
        <v>468.46</v>
      </c>
      <c r="E69" s="291">
        <v>0</v>
      </c>
      <c r="F69" s="292">
        <v>468.46</v>
      </c>
    </row>
    <row r="70" spans="1:6" x14ac:dyDescent="0.25">
      <c r="A70" s="289"/>
      <c r="B70" s="290" t="s">
        <v>291</v>
      </c>
      <c r="C70" s="291">
        <v>49479.01</v>
      </c>
      <c r="D70" s="291">
        <v>2453.9899999999998</v>
      </c>
      <c r="E70" s="291">
        <v>0</v>
      </c>
      <c r="F70" s="292">
        <v>2453.9899999999998</v>
      </c>
    </row>
    <row r="71" spans="1:6" ht="30" x14ac:dyDescent="0.25">
      <c r="A71" s="289"/>
      <c r="B71" s="290" t="s">
        <v>292</v>
      </c>
      <c r="C71" s="291">
        <v>126880.19</v>
      </c>
      <c r="D71" s="291">
        <v>6292.83</v>
      </c>
      <c r="E71" s="291">
        <v>0</v>
      </c>
      <c r="F71" s="292">
        <v>6292.83</v>
      </c>
    </row>
    <row r="72" spans="1:6" x14ac:dyDescent="0.25">
      <c r="A72" s="289"/>
      <c r="B72" s="290" t="s">
        <v>294</v>
      </c>
      <c r="C72" s="291">
        <v>9258.16</v>
      </c>
      <c r="D72" s="291">
        <v>433.71</v>
      </c>
      <c r="E72" s="291">
        <v>0</v>
      </c>
      <c r="F72" s="292">
        <v>433.71</v>
      </c>
    </row>
    <row r="73" spans="1:6" x14ac:dyDescent="0.25">
      <c r="A73" s="289"/>
      <c r="B73" s="290" t="s">
        <v>296</v>
      </c>
      <c r="C73" s="291">
        <v>62554.89</v>
      </c>
      <c r="D73" s="291">
        <v>3102.51</v>
      </c>
      <c r="E73" s="291">
        <v>0</v>
      </c>
      <c r="F73" s="292">
        <v>3102.51</v>
      </c>
    </row>
    <row r="74" spans="1:6" x14ac:dyDescent="0.25">
      <c r="A74" s="289"/>
      <c r="B74" s="290" t="s">
        <v>299</v>
      </c>
      <c r="C74" s="291">
        <v>125305.1</v>
      </c>
      <c r="D74" s="291">
        <v>6214.71</v>
      </c>
      <c r="E74" s="291">
        <v>0</v>
      </c>
      <c r="F74" s="292">
        <v>6214.71</v>
      </c>
    </row>
    <row r="75" spans="1:6" ht="30" x14ac:dyDescent="0.25">
      <c r="A75" s="289"/>
      <c r="B75" s="290" t="s">
        <v>302</v>
      </c>
      <c r="C75" s="291">
        <v>31326.27</v>
      </c>
      <c r="D75" s="291">
        <v>1553.68</v>
      </c>
      <c r="E75" s="291">
        <v>0</v>
      </c>
      <c r="F75" s="292">
        <v>1553.68</v>
      </c>
    </row>
    <row r="76" spans="1:6" ht="30" x14ac:dyDescent="0.25">
      <c r="A76" s="289"/>
      <c r="B76" s="290" t="s">
        <v>303</v>
      </c>
      <c r="C76" s="291">
        <v>125305.1</v>
      </c>
      <c r="D76" s="291">
        <v>6214.71</v>
      </c>
      <c r="E76" s="291">
        <v>0</v>
      </c>
      <c r="F76" s="292">
        <v>6214.71</v>
      </c>
    </row>
    <row r="77" spans="1:6" x14ac:dyDescent="0.25">
      <c r="A77" s="289"/>
      <c r="B77" s="290" t="s">
        <v>305</v>
      </c>
      <c r="C77" s="291">
        <v>62652.56</v>
      </c>
      <c r="D77" s="291">
        <v>3107.36</v>
      </c>
      <c r="E77" s="291">
        <v>0</v>
      </c>
      <c r="F77" s="292">
        <v>3107.36</v>
      </c>
    </row>
    <row r="78" spans="1:6" x14ac:dyDescent="0.25">
      <c r="A78" s="289"/>
      <c r="B78" s="290" t="s">
        <v>307</v>
      </c>
      <c r="C78" s="291">
        <v>84718.85</v>
      </c>
      <c r="D78" s="291">
        <v>4201.7700000000004</v>
      </c>
      <c r="E78" s="291">
        <v>0</v>
      </c>
      <c r="F78" s="292">
        <v>4201.7700000000004</v>
      </c>
    </row>
    <row r="79" spans="1:6" ht="30" x14ac:dyDescent="0.25">
      <c r="A79" s="289"/>
      <c r="B79" s="290" t="s">
        <v>310</v>
      </c>
      <c r="C79" s="291">
        <v>125110.43</v>
      </c>
      <c r="D79" s="291">
        <v>6205.06</v>
      </c>
      <c r="E79" s="291">
        <v>0</v>
      </c>
      <c r="F79" s="292">
        <v>6205.06</v>
      </c>
    </row>
    <row r="80" spans="1:6" ht="30" x14ac:dyDescent="0.25">
      <c r="A80" s="289"/>
      <c r="B80" s="290" t="s">
        <v>315</v>
      </c>
      <c r="C80" s="291">
        <v>125110.43</v>
      </c>
      <c r="D80" s="291">
        <v>6205.06</v>
      </c>
      <c r="E80" s="291">
        <v>0</v>
      </c>
      <c r="F80" s="292">
        <v>6205.06</v>
      </c>
    </row>
    <row r="81" spans="1:6" ht="30" x14ac:dyDescent="0.25">
      <c r="A81" s="289"/>
      <c r="B81" s="290" t="s">
        <v>317</v>
      </c>
      <c r="C81" s="291">
        <v>179285.58</v>
      </c>
      <c r="D81" s="291">
        <v>8891.9699999999993</v>
      </c>
      <c r="E81" s="291">
        <v>0</v>
      </c>
      <c r="F81" s="292">
        <v>8891.9699999999993</v>
      </c>
    </row>
    <row r="82" spans="1:6" x14ac:dyDescent="0.25">
      <c r="A82" s="289"/>
      <c r="B82" s="290" t="s">
        <v>320</v>
      </c>
      <c r="C82" s="291">
        <v>815010.5</v>
      </c>
      <c r="D82" s="291">
        <v>40421.800000000003</v>
      </c>
      <c r="E82" s="291">
        <v>0</v>
      </c>
      <c r="F82" s="292">
        <v>40421.800000000003</v>
      </c>
    </row>
    <row r="83" spans="1:6" x14ac:dyDescent="0.25">
      <c r="A83" s="289"/>
      <c r="B83" s="290" t="s">
        <v>331</v>
      </c>
      <c r="C83" s="291">
        <v>65161.52</v>
      </c>
      <c r="D83" s="291">
        <v>3231.79</v>
      </c>
      <c r="E83" s="291">
        <v>0</v>
      </c>
      <c r="F83" s="292">
        <v>3231.79</v>
      </c>
    </row>
    <row r="84" spans="1:6" ht="30" x14ac:dyDescent="0.25">
      <c r="A84" s="289"/>
      <c r="B84" s="290" t="s">
        <v>333</v>
      </c>
      <c r="C84" s="291">
        <v>65161.52</v>
      </c>
      <c r="D84" s="291">
        <v>3231.79</v>
      </c>
      <c r="E84" s="291">
        <v>0</v>
      </c>
      <c r="F84" s="292">
        <v>3231.79</v>
      </c>
    </row>
    <row r="85" spans="1:6" x14ac:dyDescent="0.25">
      <c r="A85" s="289"/>
      <c r="B85" s="290" t="s">
        <v>335</v>
      </c>
      <c r="C85" s="291">
        <v>3196.6</v>
      </c>
      <c r="D85" s="291">
        <v>158.54</v>
      </c>
      <c r="E85" s="291">
        <v>0</v>
      </c>
      <c r="F85" s="292">
        <v>158.54</v>
      </c>
    </row>
    <row r="86" spans="1:6" x14ac:dyDescent="0.25">
      <c r="A86" s="289"/>
      <c r="B86" s="290" t="s">
        <v>336</v>
      </c>
      <c r="C86" s="291">
        <v>130445.94</v>
      </c>
      <c r="D86" s="291">
        <v>6469.68</v>
      </c>
      <c r="E86" s="291">
        <v>0</v>
      </c>
      <c r="F86" s="292">
        <v>6469.68</v>
      </c>
    </row>
    <row r="87" spans="1:6" x14ac:dyDescent="0.25">
      <c r="A87" s="289"/>
      <c r="B87" s="290" t="s">
        <v>340</v>
      </c>
      <c r="C87" s="291">
        <v>131281.92000000001</v>
      </c>
      <c r="D87" s="291">
        <v>6511.14</v>
      </c>
      <c r="E87" s="291">
        <v>0</v>
      </c>
      <c r="F87" s="292">
        <v>6511.14</v>
      </c>
    </row>
    <row r="88" spans="1:6" x14ac:dyDescent="0.25">
      <c r="A88" s="289"/>
      <c r="B88" s="290" t="s">
        <v>343</v>
      </c>
      <c r="C88" s="291">
        <v>197170.57</v>
      </c>
      <c r="D88" s="291">
        <v>9779</v>
      </c>
      <c r="E88" s="291">
        <v>0</v>
      </c>
      <c r="F88" s="292">
        <v>9779</v>
      </c>
    </row>
    <row r="89" spans="1:6" ht="30" x14ac:dyDescent="0.25">
      <c r="A89" s="289"/>
      <c r="B89" s="290" t="s">
        <v>344</v>
      </c>
      <c r="C89" s="291">
        <v>223579.84</v>
      </c>
      <c r="D89" s="291">
        <v>11088.81</v>
      </c>
      <c r="E89" s="291">
        <v>0</v>
      </c>
      <c r="F89" s="292">
        <v>11088.81</v>
      </c>
    </row>
    <row r="90" spans="1:6" x14ac:dyDescent="0.25">
      <c r="A90" s="289"/>
      <c r="B90" s="290" t="s">
        <v>351</v>
      </c>
      <c r="C90" s="291">
        <v>3066668.93</v>
      </c>
      <c r="D90" s="291">
        <v>152096.51999999999</v>
      </c>
      <c r="E90" s="291">
        <v>0</v>
      </c>
      <c r="F90" s="292">
        <v>152096.51999999999</v>
      </c>
    </row>
    <row r="91" spans="1:6" x14ac:dyDescent="0.25">
      <c r="A91" s="289"/>
      <c r="B91" s="290" t="s">
        <v>386</v>
      </c>
      <c r="C91" s="291">
        <v>84718.85</v>
      </c>
      <c r="D91" s="291">
        <v>4201.7700000000004</v>
      </c>
      <c r="E91" s="291">
        <v>0</v>
      </c>
      <c r="F91" s="292">
        <v>4201.7700000000004</v>
      </c>
    </row>
    <row r="92" spans="1:6" ht="30" x14ac:dyDescent="0.25">
      <c r="A92" s="289"/>
      <c r="B92" s="290" t="s">
        <v>387</v>
      </c>
      <c r="C92" s="291">
        <v>93568.4</v>
      </c>
      <c r="D92" s="291">
        <v>4640.68</v>
      </c>
      <c r="E92" s="291">
        <v>0</v>
      </c>
      <c r="F92" s="292">
        <v>4640.68</v>
      </c>
    </row>
    <row r="93" spans="1:6" ht="30" x14ac:dyDescent="0.25">
      <c r="A93" s="289"/>
      <c r="B93" s="290" t="s">
        <v>389</v>
      </c>
      <c r="C93" s="291">
        <v>65475.87</v>
      </c>
      <c r="D93" s="291">
        <v>3247.38</v>
      </c>
      <c r="E93" s="291">
        <v>0</v>
      </c>
      <c r="F93" s="292">
        <v>3247.38</v>
      </c>
    </row>
    <row r="94" spans="1:6" ht="30" x14ac:dyDescent="0.25">
      <c r="A94" s="289"/>
      <c r="B94" s="290" t="s">
        <v>390</v>
      </c>
      <c r="C94" s="291">
        <v>130977.35</v>
      </c>
      <c r="D94" s="291">
        <v>6496.04</v>
      </c>
      <c r="E94" s="291">
        <v>0</v>
      </c>
      <c r="F94" s="292">
        <v>6496.04</v>
      </c>
    </row>
    <row r="95" spans="1:6" ht="30" x14ac:dyDescent="0.25">
      <c r="A95" s="289"/>
      <c r="B95" s="290" t="s">
        <v>392</v>
      </c>
      <c r="C95" s="291">
        <v>69449.600000000006</v>
      </c>
      <c r="D95" s="291">
        <v>3444.47</v>
      </c>
      <c r="E95" s="291">
        <v>0</v>
      </c>
      <c r="F95" s="292">
        <v>3444.47</v>
      </c>
    </row>
    <row r="96" spans="1:6" ht="30" x14ac:dyDescent="0.25">
      <c r="A96" s="289"/>
      <c r="B96" s="290" t="s">
        <v>393</v>
      </c>
      <c r="C96" s="291">
        <v>91981.11</v>
      </c>
      <c r="D96" s="291">
        <v>4561.96</v>
      </c>
      <c r="E96" s="291">
        <v>0</v>
      </c>
      <c r="F96" s="292">
        <v>4561.96</v>
      </c>
    </row>
    <row r="97" spans="1:6" ht="30" x14ac:dyDescent="0.25">
      <c r="A97" s="289"/>
      <c r="B97" s="290" t="s">
        <v>394</v>
      </c>
      <c r="C97" s="291">
        <v>291207.32</v>
      </c>
      <c r="D97" s="291">
        <v>14442.91</v>
      </c>
      <c r="E97" s="291">
        <v>0</v>
      </c>
      <c r="F97" s="292">
        <v>14442.91</v>
      </c>
    </row>
    <row r="98" spans="1:6" x14ac:dyDescent="0.25">
      <c r="A98" s="289"/>
      <c r="B98" s="290" t="s">
        <v>474</v>
      </c>
      <c r="C98" s="291">
        <v>237547.09</v>
      </c>
      <c r="D98" s="291">
        <v>10514.46</v>
      </c>
      <c r="E98" s="291">
        <v>0</v>
      </c>
      <c r="F98" s="292">
        <v>10514.46</v>
      </c>
    </row>
    <row r="99" spans="1:6" ht="30" x14ac:dyDescent="0.25">
      <c r="A99" s="289"/>
      <c r="B99" s="290" t="s">
        <v>475</v>
      </c>
      <c r="C99" s="291">
        <v>27420.98</v>
      </c>
      <c r="D99" s="291">
        <v>1213.72</v>
      </c>
      <c r="E99" s="291">
        <v>0</v>
      </c>
      <c r="F99" s="292">
        <v>1213.72</v>
      </c>
    </row>
    <row r="100" spans="1:6" ht="30" x14ac:dyDescent="0.25">
      <c r="A100" s="289"/>
      <c r="B100" s="290" t="s">
        <v>476</v>
      </c>
      <c r="C100" s="291">
        <v>118661.61</v>
      </c>
      <c r="D100" s="291">
        <v>5252.27</v>
      </c>
      <c r="E100" s="291">
        <v>0</v>
      </c>
      <c r="F100" s="292">
        <v>5252.27</v>
      </c>
    </row>
    <row r="101" spans="1:6" ht="30" x14ac:dyDescent="0.25">
      <c r="A101" s="289"/>
      <c r="B101" s="290" t="s">
        <v>477</v>
      </c>
      <c r="C101" s="291">
        <v>356432.56</v>
      </c>
      <c r="D101" s="291">
        <v>15776.64</v>
      </c>
      <c r="E101" s="291">
        <v>0</v>
      </c>
      <c r="F101" s="292">
        <v>15776.64</v>
      </c>
    </row>
    <row r="102" spans="1:6" x14ac:dyDescent="0.25">
      <c r="A102" s="289"/>
      <c r="B102" s="290" t="s">
        <v>478</v>
      </c>
      <c r="C102" s="291">
        <v>14240.57</v>
      </c>
      <c r="D102" s="291">
        <v>667.11</v>
      </c>
      <c r="E102" s="291">
        <v>0</v>
      </c>
      <c r="F102" s="292">
        <v>667.11</v>
      </c>
    </row>
    <row r="103" spans="1:6" x14ac:dyDescent="0.25">
      <c r="A103" s="289"/>
      <c r="B103" s="290" t="s">
        <v>479</v>
      </c>
      <c r="C103" s="291">
        <v>10136.209999999999</v>
      </c>
      <c r="D103" s="291">
        <v>468.46</v>
      </c>
      <c r="E103" s="291">
        <v>0</v>
      </c>
      <c r="F103" s="292">
        <v>468.46</v>
      </c>
    </row>
    <row r="104" spans="1:6" x14ac:dyDescent="0.25">
      <c r="A104" s="289"/>
      <c r="B104" s="290" t="s">
        <v>480</v>
      </c>
      <c r="C104" s="291">
        <v>5900</v>
      </c>
      <c r="D104" s="291">
        <v>276.39</v>
      </c>
      <c r="E104" s="291">
        <v>0</v>
      </c>
      <c r="F104" s="292">
        <v>276.39</v>
      </c>
    </row>
    <row r="105" spans="1:6" ht="30" x14ac:dyDescent="0.25">
      <c r="A105" s="289"/>
      <c r="B105" s="290" t="s">
        <v>481</v>
      </c>
      <c r="C105" s="291">
        <v>10000</v>
      </c>
      <c r="D105" s="291">
        <v>468.46</v>
      </c>
      <c r="E105" s="291">
        <v>0</v>
      </c>
      <c r="F105" s="292">
        <v>468.46</v>
      </c>
    </row>
    <row r="106" spans="1:6" x14ac:dyDescent="0.25">
      <c r="A106" s="289"/>
      <c r="B106" s="290" t="s">
        <v>482</v>
      </c>
      <c r="C106" s="291">
        <v>10000</v>
      </c>
      <c r="D106" s="291">
        <v>468.46</v>
      </c>
      <c r="E106" s="291">
        <v>0</v>
      </c>
      <c r="F106" s="292">
        <v>468.46</v>
      </c>
    </row>
    <row r="107" spans="1:6" x14ac:dyDescent="0.25">
      <c r="A107" s="289"/>
      <c r="B107" s="290" t="s">
        <v>483</v>
      </c>
      <c r="C107" s="291">
        <v>22422.89</v>
      </c>
      <c r="D107" s="291">
        <v>1050.42</v>
      </c>
      <c r="E107" s="291">
        <v>0</v>
      </c>
      <c r="F107" s="292">
        <v>1050.42</v>
      </c>
    </row>
    <row r="108" spans="1:6" x14ac:dyDescent="0.25">
      <c r="A108" s="289"/>
      <c r="B108" s="290" t="s">
        <v>484</v>
      </c>
      <c r="C108" s="291">
        <v>10000</v>
      </c>
      <c r="D108" s="291">
        <v>468.46</v>
      </c>
      <c r="E108" s="291">
        <v>0</v>
      </c>
      <c r="F108" s="292">
        <v>468.46</v>
      </c>
    </row>
    <row r="109" spans="1:6" x14ac:dyDescent="0.25">
      <c r="A109" s="289"/>
      <c r="B109" s="290" t="s">
        <v>485</v>
      </c>
      <c r="C109" s="291">
        <v>12000</v>
      </c>
      <c r="D109" s="291">
        <v>562.15</v>
      </c>
      <c r="E109" s="291">
        <v>0</v>
      </c>
      <c r="F109" s="292">
        <v>562.15</v>
      </c>
    </row>
    <row r="110" spans="1:6" ht="30" x14ac:dyDescent="0.25">
      <c r="A110" s="289"/>
      <c r="B110" s="290" t="s">
        <v>486</v>
      </c>
      <c r="C110" s="291">
        <v>10000</v>
      </c>
      <c r="D110" s="291">
        <v>468.46</v>
      </c>
      <c r="E110" s="291">
        <v>0</v>
      </c>
      <c r="F110" s="292">
        <v>468.46</v>
      </c>
    </row>
    <row r="111" spans="1:6" x14ac:dyDescent="0.25">
      <c r="A111" s="289"/>
      <c r="B111" s="290" t="s">
        <v>487</v>
      </c>
      <c r="C111" s="291">
        <v>10000</v>
      </c>
      <c r="D111" s="291">
        <v>468.46</v>
      </c>
      <c r="E111" s="291">
        <v>0</v>
      </c>
      <c r="F111" s="292">
        <v>468.46</v>
      </c>
    </row>
    <row r="112" spans="1:6" ht="30" x14ac:dyDescent="0.25">
      <c r="A112" s="289"/>
      <c r="B112" s="290" t="s">
        <v>488</v>
      </c>
      <c r="C112" s="291">
        <v>12736.08</v>
      </c>
      <c r="D112" s="291">
        <v>596.63</v>
      </c>
      <c r="E112" s="291">
        <v>0</v>
      </c>
      <c r="F112" s="292">
        <v>596.63</v>
      </c>
    </row>
    <row r="113" spans="1:6" ht="30" x14ac:dyDescent="0.25">
      <c r="A113" s="289"/>
      <c r="B113" s="290" t="s">
        <v>489</v>
      </c>
      <c r="C113" s="291">
        <v>10000</v>
      </c>
      <c r="D113" s="291">
        <v>468.46</v>
      </c>
      <c r="E113" s="291">
        <v>0</v>
      </c>
      <c r="F113" s="292">
        <v>468.46</v>
      </c>
    </row>
    <row r="114" spans="1:6" ht="30" x14ac:dyDescent="0.25">
      <c r="A114" s="289"/>
      <c r="B114" s="290" t="s">
        <v>490</v>
      </c>
      <c r="C114" s="291">
        <v>25000</v>
      </c>
      <c r="D114" s="291">
        <v>1171.1400000000001</v>
      </c>
      <c r="E114" s="291">
        <v>0</v>
      </c>
      <c r="F114" s="292">
        <v>1171.1400000000001</v>
      </c>
    </row>
    <row r="115" spans="1:6" ht="30" x14ac:dyDescent="0.25">
      <c r="A115" s="289"/>
      <c r="B115" s="290" t="s">
        <v>491</v>
      </c>
      <c r="C115" s="291">
        <v>4233.09</v>
      </c>
      <c r="D115" s="291">
        <v>187.45</v>
      </c>
      <c r="E115" s="291">
        <v>0</v>
      </c>
      <c r="F115" s="292">
        <v>187.45</v>
      </c>
    </row>
    <row r="116" spans="1:6" ht="30" x14ac:dyDescent="0.25">
      <c r="A116" s="289"/>
      <c r="B116" s="290" t="s">
        <v>492</v>
      </c>
      <c r="C116" s="291">
        <v>10000</v>
      </c>
      <c r="D116" s="291">
        <v>468.46</v>
      </c>
      <c r="E116" s="291">
        <v>0</v>
      </c>
      <c r="F116" s="292">
        <v>468.46</v>
      </c>
    </row>
    <row r="117" spans="1:6" x14ac:dyDescent="0.25">
      <c r="A117" s="289"/>
      <c r="B117" s="290" t="s">
        <v>493</v>
      </c>
      <c r="C117" s="291">
        <v>7307.61</v>
      </c>
      <c r="D117" s="291">
        <v>342.33</v>
      </c>
      <c r="E117" s="291">
        <v>0</v>
      </c>
      <c r="F117" s="292">
        <v>342.33</v>
      </c>
    </row>
    <row r="118" spans="1:6" x14ac:dyDescent="0.25">
      <c r="A118" s="289"/>
      <c r="B118" s="290" t="s">
        <v>294</v>
      </c>
      <c r="C118" s="291">
        <v>117437.97</v>
      </c>
      <c r="D118" s="291">
        <v>5824.53</v>
      </c>
      <c r="E118" s="291">
        <v>0</v>
      </c>
      <c r="F118" s="292">
        <v>5824.53</v>
      </c>
    </row>
    <row r="119" spans="1:6" ht="30" x14ac:dyDescent="0.25">
      <c r="A119" s="289"/>
      <c r="B119" s="290" t="s">
        <v>494</v>
      </c>
      <c r="C119" s="291">
        <v>103.54</v>
      </c>
      <c r="D119" s="291">
        <v>4.68</v>
      </c>
      <c r="E119" s="291">
        <v>0</v>
      </c>
      <c r="F119" s="292">
        <v>4.68</v>
      </c>
    </row>
    <row r="120" spans="1:6" x14ac:dyDescent="0.25">
      <c r="A120" s="289"/>
      <c r="B120" s="290" t="s">
        <v>495</v>
      </c>
      <c r="C120" s="291">
        <v>5000</v>
      </c>
      <c r="D120" s="291">
        <v>234.23</v>
      </c>
      <c r="E120" s="291">
        <v>0</v>
      </c>
      <c r="F120" s="292">
        <v>234.23</v>
      </c>
    </row>
    <row r="121" spans="1:6" ht="30" x14ac:dyDescent="0.25">
      <c r="A121" s="289"/>
      <c r="B121" s="290" t="s">
        <v>496</v>
      </c>
      <c r="C121" s="291">
        <v>10000</v>
      </c>
      <c r="D121" s="291">
        <v>468.46</v>
      </c>
      <c r="E121" s="291">
        <v>0</v>
      </c>
      <c r="F121" s="292">
        <v>468.46</v>
      </c>
    </row>
    <row r="122" spans="1:6" x14ac:dyDescent="0.25">
      <c r="A122" s="289"/>
      <c r="B122" s="290" t="s">
        <v>497</v>
      </c>
      <c r="C122" s="291">
        <v>5000</v>
      </c>
      <c r="D122" s="291">
        <v>234.23</v>
      </c>
      <c r="E122" s="291">
        <v>0</v>
      </c>
      <c r="F122" s="292">
        <v>234.23</v>
      </c>
    </row>
    <row r="123" spans="1:6" x14ac:dyDescent="0.25">
      <c r="A123" s="289"/>
      <c r="B123" s="290" t="s">
        <v>498</v>
      </c>
      <c r="C123" s="291">
        <v>10000</v>
      </c>
      <c r="D123" s="291">
        <v>468.46</v>
      </c>
      <c r="E123" s="291">
        <v>0</v>
      </c>
      <c r="F123" s="292">
        <v>468.46</v>
      </c>
    </row>
    <row r="124" spans="1:6" x14ac:dyDescent="0.25">
      <c r="A124" s="289"/>
      <c r="B124" s="290" t="s">
        <v>499</v>
      </c>
      <c r="C124" s="291">
        <v>0</v>
      </c>
      <c r="D124" s="291">
        <v>0</v>
      </c>
      <c r="E124" s="291">
        <v>0</v>
      </c>
      <c r="F124" s="292">
        <v>0</v>
      </c>
    </row>
    <row r="125" spans="1:6" x14ac:dyDescent="0.25">
      <c r="A125" s="289"/>
      <c r="B125" s="290" t="s">
        <v>500</v>
      </c>
      <c r="C125" s="291">
        <v>5000</v>
      </c>
      <c r="D125" s="291">
        <v>234.23</v>
      </c>
      <c r="E125" s="291">
        <v>0</v>
      </c>
      <c r="F125" s="292">
        <v>234.23</v>
      </c>
    </row>
    <row r="126" spans="1:6" x14ac:dyDescent="0.25">
      <c r="A126" s="289"/>
      <c r="B126" s="290" t="s">
        <v>501</v>
      </c>
      <c r="C126" s="291">
        <v>5000</v>
      </c>
      <c r="D126" s="291">
        <v>234.23</v>
      </c>
      <c r="E126" s="291">
        <v>0</v>
      </c>
      <c r="F126" s="292">
        <v>234.23</v>
      </c>
    </row>
    <row r="127" spans="1:6" x14ac:dyDescent="0.25">
      <c r="A127" s="289"/>
      <c r="B127" s="290" t="s">
        <v>502</v>
      </c>
      <c r="C127" s="291">
        <v>613628.68000000005</v>
      </c>
      <c r="D127" s="291">
        <v>28631.41</v>
      </c>
      <c r="E127" s="291">
        <v>0</v>
      </c>
      <c r="F127" s="292">
        <v>28631.41</v>
      </c>
    </row>
    <row r="128" spans="1:6" ht="30" x14ac:dyDescent="0.25">
      <c r="A128" s="289"/>
      <c r="B128" s="290" t="s">
        <v>503</v>
      </c>
      <c r="C128" s="291">
        <v>10000</v>
      </c>
      <c r="D128" s="291">
        <v>468.46</v>
      </c>
      <c r="E128" s="291">
        <v>0</v>
      </c>
      <c r="F128" s="292">
        <v>468.46</v>
      </c>
    </row>
    <row r="129" spans="1:6" x14ac:dyDescent="0.25">
      <c r="A129" s="289"/>
      <c r="B129" s="290" t="s">
        <v>504</v>
      </c>
      <c r="C129" s="291">
        <v>10000</v>
      </c>
      <c r="D129" s="291">
        <v>468.46</v>
      </c>
      <c r="E129" s="291">
        <v>0</v>
      </c>
      <c r="F129" s="292">
        <v>468.46</v>
      </c>
    </row>
    <row r="130" spans="1:6" ht="30" x14ac:dyDescent="0.25">
      <c r="A130" s="289"/>
      <c r="B130" s="290" t="s">
        <v>505</v>
      </c>
      <c r="C130" s="291">
        <v>10000</v>
      </c>
      <c r="D130" s="291">
        <v>468.46</v>
      </c>
      <c r="E130" s="291">
        <v>0</v>
      </c>
      <c r="F130" s="292">
        <v>468.46</v>
      </c>
    </row>
    <row r="131" spans="1:6" ht="30" x14ac:dyDescent="0.25">
      <c r="A131" s="289"/>
      <c r="B131" s="290" t="s">
        <v>506</v>
      </c>
      <c r="C131" s="291">
        <v>32767.23</v>
      </c>
      <c r="D131" s="291">
        <v>1535.01</v>
      </c>
      <c r="E131" s="291">
        <v>0</v>
      </c>
      <c r="F131" s="292">
        <v>1535.01</v>
      </c>
    </row>
    <row r="132" spans="1:6" x14ac:dyDescent="0.25">
      <c r="A132" s="289"/>
      <c r="B132" s="290" t="s">
        <v>507</v>
      </c>
      <c r="C132" s="291">
        <v>14611.11</v>
      </c>
      <c r="D132" s="291">
        <v>684.47</v>
      </c>
      <c r="E132" s="291">
        <v>0</v>
      </c>
      <c r="F132" s="292">
        <v>684.47</v>
      </c>
    </row>
    <row r="133" spans="1:6" x14ac:dyDescent="0.25">
      <c r="A133" s="289"/>
      <c r="B133" s="290" t="s">
        <v>508</v>
      </c>
      <c r="C133" s="291">
        <v>27400.13</v>
      </c>
      <c r="D133" s="291">
        <v>1283.58</v>
      </c>
      <c r="E133" s="291">
        <v>0</v>
      </c>
      <c r="F133" s="292">
        <v>1283.58</v>
      </c>
    </row>
    <row r="134" spans="1:6" x14ac:dyDescent="0.25">
      <c r="A134" s="289"/>
      <c r="B134" s="290" t="s">
        <v>509</v>
      </c>
      <c r="C134" s="291">
        <v>10000</v>
      </c>
      <c r="D134" s="291">
        <v>468.46</v>
      </c>
      <c r="E134" s="291">
        <v>0</v>
      </c>
      <c r="F134" s="292">
        <v>468.46</v>
      </c>
    </row>
    <row r="135" spans="1:6" ht="16.5" thickBot="1" x14ac:dyDescent="0.3">
      <c r="A135" s="289"/>
      <c r="B135" s="290" t="s">
        <v>499</v>
      </c>
      <c r="C135" s="291">
        <v>30854.68</v>
      </c>
      <c r="D135" s="291">
        <v>1445.41</v>
      </c>
      <c r="E135" s="291">
        <v>0</v>
      </c>
      <c r="F135" s="292">
        <v>1445.41</v>
      </c>
    </row>
    <row r="136" spans="1:6" ht="16.5" customHeight="1" thickBot="1" x14ac:dyDescent="0.3">
      <c r="A136" s="293"/>
      <c r="B136" s="293" t="s">
        <v>510</v>
      </c>
      <c r="C136" s="294">
        <f>SUM(C$19:C135)</f>
        <v>9831135.0900000017</v>
      </c>
      <c r="D136" s="294">
        <f>SUM(D$19:D135)</f>
        <v>475429.53000000026</v>
      </c>
      <c r="E136" s="294">
        <f>SUM(E$19:E135)</f>
        <v>0</v>
      </c>
      <c r="F136" s="294">
        <f>SUM(F$19:F135)</f>
        <v>475429.53000000026</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REPORTING&amp;RYALE-NEW HAVEN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2011-07-19T13:27:39Z</cp:lastPrinted>
  <dcterms:created xsi:type="dcterms:W3CDTF">2005-10-21T18:41:40Z</dcterms:created>
  <dcterms:modified xsi:type="dcterms:W3CDTF">2011-08-08T17:50:56Z</dcterms:modified>
</cp:coreProperties>
</file>