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SP\Cert\FISC_SVC\Briefs\2020 Expense\Files for Ellen Andews_HCC\"/>
    </mc:Choice>
  </mc:AlternateContent>
  <xr:revisionPtr revIDLastSave="0" documentId="8_{D3EB2F7E-C09D-4196-9B2C-B337BD6F06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gt_Report17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F78" i="1"/>
  <c r="E78" i="1"/>
  <c r="D78" i="1"/>
  <c r="C78" i="1"/>
  <c r="F77" i="1"/>
  <c r="E77" i="1"/>
  <c r="E76" i="1"/>
  <c r="F76" i="1" s="1"/>
  <c r="F75" i="1"/>
  <c r="E75" i="1"/>
  <c r="F74" i="1"/>
  <c r="E74" i="1"/>
  <c r="F73" i="1"/>
  <c r="E73" i="1"/>
  <c r="E72" i="1"/>
  <c r="F72" i="1" s="1"/>
  <c r="F71" i="1"/>
  <c r="E71" i="1"/>
  <c r="F70" i="1"/>
  <c r="E70" i="1"/>
  <c r="F69" i="1"/>
  <c r="E69" i="1"/>
  <c r="E68" i="1"/>
  <c r="F68" i="1" s="1"/>
  <c r="F67" i="1"/>
  <c r="E67" i="1"/>
  <c r="F66" i="1"/>
  <c r="E66" i="1"/>
  <c r="F65" i="1"/>
  <c r="E65" i="1"/>
  <c r="E64" i="1"/>
  <c r="F64" i="1" s="1"/>
  <c r="F63" i="1"/>
  <c r="E63" i="1"/>
  <c r="F62" i="1"/>
  <c r="E62" i="1"/>
  <c r="F61" i="1"/>
  <c r="E61" i="1"/>
  <c r="E60" i="1"/>
  <c r="F60" i="1" s="1"/>
  <c r="F59" i="1"/>
  <c r="E59" i="1"/>
  <c r="F58" i="1"/>
  <c r="E58" i="1"/>
  <c r="F57" i="1"/>
  <c r="E57" i="1"/>
  <c r="E56" i="1"/>
  <c r="F56" i="1" s="1"/>
  <c r="F55" i="1"/>
  <c r="E55" i="1"/>
  <c r="F54" i="1"/>
  <c r="E54" i="1"/>
  <c r="F53" i="1"/>
  <c r="E53" i="1"/>
  <c r="E52" i="1"/>
  <c r="F52" i="1" s="1"/>
  <c r="F51" i="1"/>
  <c r="E51" i="1"/>
  <c r="F50" i="1"/>
  <c r="E50" i="1"/>
  <c r="F49" i="1"/>
  <c r="E49" i="1"/>
  <c r="E48" i="1"/>
  <c r="F48" i="1" s="1"/>
  <c r="F47" i="1"/>
  <c r="E47" i="1"/>
  <c r="F46" i="1"/>
  <c r="E46" i="1"/>
  <c r="F45" i="1"/>
  <c r="E45" i="1"/>
  <c r="E44" i="1"/>
  <c r="F44" i="1" s="1"/>
  <c r="F43" i="1"/>
  <c r="E43" i="1"/>
  <c r="F42" i="1"/>
  <c r="E42" i="1"/>
  <c r="F41" i="1"/>
  <c r="E41" i="1"/>
  <c r="E40" i="1"/>
  <c r="F40" i="1" s="1"/>
  <c r="F39" i="1"/>
  <c r="E39" i="1"/>
  <c r="F38" i="1"/>
  <c r="E38" i="1"/>
  <c r="F35" i="1"/>
  <c r="E35" i="1"/>
  <c r="D32" i="1"/>
  <c r="E32" i="1" s="1"/>
  <c r="C32" i="1"/>
  <c r="F32" i="1" s="1"/>
  <c r="F31" i="1"/>
  <c r="E31" i="1"/>
  <c r="F30" i="1"/>
  <c r="E30" i="1"/>
  <c r="E29" i="1"/>
  <c r="F29" i="1" s="1"/>
  <c r="F26" i="1"/>
  <c r="E26" i="1"/>
  <c r="D26" i="1"/>
  <c r="C26" i="1"/>
  <c r="F25" i="1"/>
  <c r="E25" i="1"/>
  <c r="E24" i="1"/>
  <c r="F24" i="1" s="1"/>
  <c r="F21" i="1"/>
  <c r="E21" i="1"/>
  <c r="D21" i="1"/>
  <c r="C21" i="1"/>
  <c r="F20" i="1"/>
  <c r="E20" i="1"/>
  <c r="E19" i="1"/>
  <c r="F19" i="1" s="1"/>
  <c r="F18" i="1"/>
  <c r="E18" i="1"/>
  <c r="F17" i="1"/>
  <c r="E17" i="1"/>
  <c r="D14" i="1"/>
  <c r="D80" i="1" s="1"/>
  <c r="E80" i="1" s="1"/>
  <c r="C14" i="1"/>
  <c r="E14" i="1" s="1"/>
  <c r="F13" i="1"/>
  <c r="E13" i="1"/>
  <c r="F12" i="1"/>
  <c r="E12" i="1"/>
  <c r="F11" i="1"/>
  <c r="E11" i="1"/>
  <c r="E10" i="1"/>
  <c r="F10" i="1" s="1"/>
  <c r="F80" i="1" l="1"/>
  <c r="F14" i="1"/>
</calcChain>
</file>

<file path=xl/sharedStrings.xml><?xml version="1.0" encoding="utf-8"?>
<sst xmlns="http://schemas.openxmlformats.org/spreadsheetml/2006/main" count="141" uniqueCount="126">
  <si>
    <t>TWELVE MONTHS ACTUAL FILING</t>
  </si>
  <si>
    <t>FISCAL YEAR 2020</t>
  </si>
  <si>
    <t>REPORT 175 - HOSPITAL OPERATING EXPENSES BY EXPENSE CATEGORY</t>
  </si>
  <si>
    <t>(1)</t>
  </si>
  <si>
    <t>(2)</t>
  </si>
  <si>
    <t>(3)</t>
  </si>
  <si>
    <t>(4)</t>
  </si>
  <si>
    <t>(5)</t>
  </si>
  <si>
    <t>(6)</t>
  </si>
  <si>
    <t>LINE</t>
  </si>
  <si>
    <t>DESCRIPTION</t>
  </si>
  <si>
    <t>ACTUAL FY2019</t>
  </si>
  <si>
    <t>ACTUAL FY2020</t>
  </si>
  <si>
    <t>AMOUNT DIFFERENCE</t>
  </si>
  <si>
    <t>% DIFFERENCE</t>
  </si>
  <si>
    <t>A</t>
  </si>
  <si>
    <t>Salaries &amp; Wages</t>
  </si>
  <si>
    <t>1</t>
  </si>
  <si>
    <t>Nursing Salaries</t>
  </si>
  <si>
    <t>2</t>
  </si>
  <si>
    <t>Physician Salaries</t>
  </si>
  <si>
    <t>3</t>
  </si>
  <si>
    <t xml:space="preserve">Other Medical Personnel Salaries </t>
  </si>
  <si>
    <t>4</t>
  </si>
  <si>
    <t>Non Medical Personnel Salaries</t>
  </si>
  <si>
    <t>Total Salaries &amp; Wages</t>
  </si>
  <si>
    <t>B</t>
  </si>
  <si>
    <t>Fringe Benefits</t>
  </si>
  <si>
    <t>Nursing Fringe Benefits</t>
  </si>
  <si>
    <t>Physician Fringe Benefits</t>
  </si>
  <si>
    <t>Other Medical Personnel Fringe Benefits</t>
  </si>
  <si>
    <t>Non Medical Personnel Fringe Benefits</t>
  </si>
  <si>
    <t>Total Fringe Benefits</t>
  </si>
  <si>
    <t>C</t>
  </si>
  <si>
    <t>Supplies and Drugs</t>
  </si>
  <si>
    <t>Supplies</t>
  </si>
  <si>
    <t>Drugs</t>
  </si>
  <si>
    <t>Total Supplies and Drugs</t>
  </si>
  <si>
    <t>D</t>
  </si>
  <si>
    <t>Depreciation and Amortization</t>
  </si>
  <si>
    <t>Depreciation-Building</t>
  </si>
  <si>
    <t>Depreciation-Equipment</t>
  </si>
  <si>
    <t>Amortization</t>
  </si>
  <si>
    <t>Total Depreciation and Amortization</t>
  </si>
  <si>
    <t>E</t>
  </si>
  <si>
    <t>Interest Expense</t>
  </si>
  <si>
    <t>F</t>
  </si>
  <si>
    <t>Other Operating Expenses</t>
  </si>
  <si>
    <t>Contract Labor -Nursing Fees</t>
  </si>
  <si>
    <t>Contract Labor - Physician Fees</t>
  </si>
  <si>
    <t>Contract Labor - Other Medical Personnel</t>
  </si>
  <si>
    <t xml:space="preserve">Contract Labor - Non Medical Personnel </t>
  </si>
  <si>
    <t>5</t>
  </si>
  <si>
    <t>Water</t>
  </si>
  <si>
    <t>6</t>
  </si>
  <si>
    <t>Natural Gas</t>
  </si>
  <si>
    <t>7</t>
  </si>
  <si>
    <t>Oil</t>
  </si>
  <si>
    <t>8</t>
  </si>
  <si>
    <t>Electricity</t>
  </si>
  <si>
    <t>9</t>
  </si>
  <si>
    <t>Telephone</t>
  </si>
  <si>
    <t>10</t>
  </si>
  <si>
    <t>Other Utilities</t>
  </si>
  <si>
    <t>11</t>
  </si>
  <si>
    <t xml:space="preserve">Malpractice Insurance </t>
  </si>
  <si>
    <t>12</t>
  </si>
  <si>
    <t>Accounting Fees</t>
  </si>
  <si>
    <t>13</t>
  </si>
  <si>
    <t>Legal Fees</t>
  </si>
  <si>
    <t>14</t>
  </si>
  <si>
    <t>Consulting Fees</t>
  </si>
  <si>
    <t>15</t>
  </si>
  <si>
    <t>Dues and Membership</t>
  </si>
  <si>
    <t>16</t>
  </si>
  <si>
    <t>Equipment Leases</t>
  </si>
  <si>
    <t>17</t>
  </si>
  <si>
    <t>Building Leases</t>
  </si>
  <si>
    <t>18</t>
  </si>
  <si>
    <t>Repairs and Maintenance</t>
  </si>
  <si>
    <t>19</t>
  </si>
  <si>
    <t>Insurance</t>
  </si>
  <si>
    <t>20</t>
  </si>
  <si>
    <t>Travel</t>
  </si>
  <si>
    <t>21</t>
  </si>
  <si>
    <t>Conferences</t>
  </si>
  <si>
    <t>22</t>
  </si>
  <si>
    <t>Property Tax</t>
  </si>
  <si>
    <t>23</t>
  </si>
  <si>
    <t>Sales Tax</t>
  </si>
  <si>
    <t>24</t>
  </si>
  <si>
    <t>General Supplies</t>
  </si>
  <si>
    <t>25</t>
  </si>
  <si>
    <t>Licenses and Subscriptions</t>
  </si>
  <si>
    <t>26</t>
  </si>
  <si>
    <t>Postage and Shipping</t>
  </si>
  <si>
    <t>27</t>
  </si>
  <si>
    <t>Advertising</t>
  </si>
  <si>
    <t>28</t>
  </si>
  <si>
    <t>Corporate parent/system fees</t>
  </si>
  <si>
    <t>29</t>
  </si>
  <si>
    <t>Computer Software</t>
  </si>
  <si>
    <t>30</t>
  </si>
  <si>
    <t>Computer hardware &amp; small equipment</t>
  </si>
  <si>
    <t>31</t>
  </si>
  <si>
    <t xml:space="preserve">Dietary / Food Services </t>
  </si>
  <si>
    <t>32</t>
  </si>
  <si>
    <t>Lab Fees / Red Cross charges</t>
  </si>
  <si>
    <t>33</t>
  </si>
  <si>
    <t>Billing &amp; Collection / Bank Fees</t>
  </si>
  <si>
    <t>34</t>
  </si>
  <si>
    <t>Recruiting / Employee Education &amp; Recognition</t>
  </si>
  <si>
    <t>35</t>
  </si>
  <si>
    <t>Laundry / Linen</t>
  </si>
  <si>
    <t>36</t>
  </si>
  <si>
    <t>Professional / Physician Fees</t>
  </si>
  <si>
    <t>37</t>
  </si>
  <si>
    <t>Waste disposal</t>
  </si>
  <si>
    <t>38</t>
  </si>
  <si>
    <t>Purchased Services - Medical</t>
  </si>
  <si>
    <t>39</t>
  </si>
  <si>
    <t>Purchased Services - Non Medical</t>
  </si>
  <si>
    <t>40</t>
  </si>
  <si>
    <t xml:space="preserve">Other Operating Expenses </t>
  </si>
  <si>
    <t>Total Other Operating Expenses</t>
  </si>
  <si>
    <t>Total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</si>
</sst>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\(\$#,##0\)"/>
    <numFmt numFmtId="165" formatCode="#0.00%"/>
  </numFmts>
  <fonts count="6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21" fillId="0" borderId="1" xfId="0" applyNumberFormat="1" applyFont="1" applyBorder="1"/>
    <xf numFmtId="164" fontId="22" fillId="0" borderId="1" xfId="0" applyNumberFormat="1" applyFont="1" applyBorder="1"/>
    <xf numFmtId="164" fontId="23" fillId="0" borderId="1" xfId="0" applyNumberFormat="1" applyFont="1" applyBorder="1"/>
    <xf numFmtId="165" fontId="24" fillId="0" borderId="1" xfId="0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164" fontId="29" fillId="0" borderId="1" xfId="0" applyNumberFormat="1" applyFont="1" applyBorder="1"/>
    <xf numFmtId="164" fontId="30" fillId="0" borderId="1" xfId="0" applyNumberFormat="1" applyFont="1" applyBorder="1"/>
    <xf numFmtId="164" fontId="31" fillId="0" borderId="1" xfId="0" applyNumberFormat="1" applyFont="1" applyBorder="1"/>
    <xf numFmtId="165" fontId="32" fillId="0" borderId="1" xfId="0" applyNumberFormat="1" applyFont="1" applyBorder="1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164" fontId="37" fillId="0" borderId="1" xfId="0" applyNumberFormat="1" applyFont="1" applyBorder="1"/>
    <xf numFmtId="164" fontId="38" fillId="0" borderId="1" xfId="0" applyNumberFormat="1" applyFont="1" applyBorder="1"/>
    <xf numFmtId="164" fontId="39" fillId="0" borderId="1" xfId="0" applyNumberFormat="1" applyFont="1" applyBorder="1"/>
    <xf numFmtId="165" fontId="40" fillId="0" borderId="1" xfId="0" applyNumberFormat="1" applyFont="1" applyBorder="1"/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wrapText="1"/>
    </xf>
    <xf numFmtId="164" fontId="45" fillId="0" borderId="1" xfId="0" applyNumberFormat="1" applyFont="1" applyBorder="1"/>
    <xf numFmtId="164" fontId="46" fillId="0" borderId="1" xfId="0" applyNumberFormat="1" applyFont="1" applyBorder="1"/>
    <xf numFmtId="164" fontId="47" fillId="0" borderId="1" xfId="0" applyNumberFormat="1" applyFont="1" applyBorder="1"/>
    <xf numFmtId="165" fontId="48" fillId="0" borderId="1" xfId="0" applyNumberFormat="1" applyFont="1" applyBorder="1"/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wrapText="1"/>
    </xf>
    <xf numFmtId="164" fontId="55" fillId="0" borderId="1" xfId="0" applyNumberFormat="1" applyFont="1" applyBorder="1"/>
    <xf numFmtId="164" fontId="56" fillId="0" borderId="1" xfId="0" applyNumberFormat="1" applyFont="1" applyBorder="1"/>
    <xf numFmtId="164" fontId="57" fillId="0" borderId="1" xfId="0" applyNumberFormat="1" applyFont="1" applyBorder="1"/>
    <xf numFmtId="165" fontId="58" fillId="0" borderId="1" xfId="0" applyNumberFormat="1" applyFont="1" applyBorder="1"/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wrapText="1"/>
    </xf>
    <xf numFmtId="164" fontId="61" fillId="0" borderId="1" xfId="0" applyNumberFormat="1" applyFont="1" applyBorder="1"/>
    <xf numFmtId="164" fontId="62" fillId="0" borderId="1" xfId="0" applyNumberFormat="1" applyFont="1" applyBorder="1"/>
    <xf numFmtId="164" fontId="63" fillId="0" borderId="1" xfId="0" applyNumberFormat="1" applyFont="1" applyBorder="1"/>
    <xf numFmtId="165" fontId="64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2" borderId="2" xfId="0" applyNumberFormat="1" applyFont="1" applyFill="1" applyBorder="1"/>
    <xf numFmtId="0" fontId="0" fillId="2" borderId="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workbookViewId="0">
      <selection sqref="A1:F1"/>
    </sheetView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409"/>
      <c r="B1" s="410"/>
      <c r="C1" s="410"/>
      <c r="D1" s="410"/>
      <c r="E1" s="410"/>
      <c r="F1" s="411"/>
    </row>
    <row r="2" spans="1:6" x14ac:dyDescent="0.3">
      <c r="A2" s="412" t="s">
        <v>0</v>
      </c>
      <c r="B2" s="410"/>
      <c r="C2" s="410"/>
      <c r="D2" s="410"/>
      <c r="E2" s="410"/>
      <c r="F2" s="411"/>
    </row>
    <row r="3" spans="1:6" x14ac:dyDescent="0.3">
      <c r="A3" s="413" t="s">
        <v>1</v>
      </c>
      <c r="B3" s="410"/>
      <c r="C3" s="410"/>
      <c r="D3" s="410"/>
      <c r="E3" s="410"/>
      <c r="F3" s="411"/>
    </row>
    <row r="4" spans="1:6" x14ac:dyDescent="0.3">
      <c r="A4" s="414" t="s">
        <v>2</v>
      </c>
      <c r="B4" s="410"/>
      <c r="C4" s="410"/>
      <c r="D4" s="410"/>
      <c r="E4" s="410"/>
      <c r="F4" s="411"/>
    </row>
    <row r="5" spans="1:6" x14ac:dyDescent="0.3">
      <c r="A5" s="415"/>
      <c r="B5" s="410"/>
      <c r="C5" s="410"/>
      <c r="D5" s="410"/>
      <c r="E5" s="410"/>
      <c r="F5" s="411"/>
    </row>
    <row r="6" spans="1:6" x14ac:dyDescent="0.3">
      <c r="A6" s="1" t="s">
        <v>3</v>
      </c>
      <c r="B6" s="2" t="s">
        <v>4</v>
      </c>
      <c r="C6" s="3" t="s">
        <v>5</v>
      </c>
      <c r="D6" s="4" t="s">
        <v>6</v>
      </c>
      <c r="E6" s="5" t="s">
        <v>7</v>
      </c>
      <c r="F6" s="6" t="s">
        <v>8</v>
      </c>
    </row>
    <row r="7" spans="1:6" ht="28.8" x14ac:dyDescent="0.3">
      <c r="A7" s="7" t="s">
        <v>9</v>
      </c>
      <c r="B7" s="8" t="s">
        <v>10</v>
      </c>
      <c r="C7" s="9" t="s">
        <v>11</v>
      </c>
      <c r="D7" s="10" t="s">
        <v>12</v>
      </c>
      <c r="E7" s="11" t="s">
        <v>13</v>
      </c>
      <c r="F7" s="12" t="s">
        <v>14</v>
      </c>
    </row>
    <row r="9" spans="1:6" x14ac:dyDescent="0.3">
      <c r="A9" s="13" t="s">
        <v>15</v>
      </c>
      <c r="B9" s="14" t="s">
        <v>16</v>
      </c>
      <c r="C9" s="15"/>
      <c r="D9" s="16"/>
      <c r="E9" s="17"/>
      <c r="F9" s="18"/>
    </row>
    <row r="10" spans="1:6" x14ac:dyDescent="0.3">
      <c r="A10" s="19" t="s">
        <v>17</v>
      </c>
      <c r="B10" s="20" t="s">
        <v>18</v>
      </c>
      <c r="C10" s="21">
        <v>1584298665</v>
      </c>
      <c r="D10" s="22">
        <v>1651781012.0899999</v>
      </c>
      <c r="E10" s="23">
        <f>D10-C10</f>
        <v>67482347.089999914</v>
      </c>
      <c r="F10" s="24">
        <f>IF(C10 = 0, 0, E10 / C10)</f>
        <v>4.2594460615795519E-2</v>
      </c>
    </row>
    <row r="11" spans="1:6" x14ac:dyDescent="0.3">
      <c r="A11" s="25" t="s">
        <v>19</v>
      </c>
      <c r="B11" s="26" t="s">
        <v>20</v>
      </c>
      <c r="C11" s="27">
        <v>361833474</v>
      </c>
      <c r="D11" s="28">
        <v>415493009.13999999</v>
      </c>
      <c r="E11" s="29">
        <f>D11 - C11</f>
        <v>53659535.139999986</v>
      </c>
      <c r="F11" s="30">
        <f>IF(C11 = 0, 0, E11 / C11)</f>
        <v>0.148298980044063</v>
      </c>
    </row>
    <row r="12" spans="1:6" x14ac:dyDescent="0.3">
      <c r="A12" s="31" t="s">
        <v>21</v>
      </c>
      <c r="B12" s="32" t="s">
        <v>22</v>
      </c>
      <c r="C12" s="33">
        <v>988654658</v>
      </c>
      <c r="D12" s="34">
        <v>1062525856.74</v>
      </c>
      <c r="E12" s="35">
        <f>D12 - C12</f>
        <v>73871198.74000001</v>
      </c>
      <c r="F12" s="36">
        <f>IF(C12 = 0, 0, E12 / C12)</f>
        <v>7.4718910331579111E-2</v>
      </c>
    </row>
    <row r="13" spans="1:6" x14ac:dyDescent="0.3">
      <c r="A13" s="37" t="s">
        <v>23</v>
      </c>
      <c r="B13" s="38" t="s">
        <v>24</v>
      </c>
      <c r="C13" s="39">
        <v>1342970105</v>
      </c>
      <c r="D13" s="40">
        <v>1422357283.71</v>
      </c>
      <c r="E13" s="41">
        <f>D13 - C13</f>
        <v>79387178.710000038</v>
      </c>
      <c r="F13" s="42">
        <f>IF(C13 = 0, 0, E13 / C13)</f>
        <v>5.9113139164032276E-2</v>
      </c>
    </row>
    <row r="14" spans="1:6" x14ac:dyDescent="0.3">
      <c r="A14" s="43"/>
      <c r="B14" s="44" t="s">
        <v>25</v>
      </c>
      <c r="C14" s="45">
        <f>SUM(C10:C13)</f>
        <v>4277756902</v>
      </c>
      <c r="D14" s="46">
        <f>SUM(D10:D13)</f>
        <v>4552157161.6800003</v>
      </c>
      <c r="E14" s="47">
        <f>D14 - C14</f>
        <v>274400259.68000031</v>
      </c>
      <c r="F14" s="48">
        <f>IF(C14 = 0, 0, E14 / C14)</f>
        <v>6.4145828284844483E-2</v>
      </c>
    </row>
    <row r="16" spans="1:6" x14ac:dyDescent="0.3">
      <c r="A16" s="49" t="s">
        <v>26</v>
      </c>
      <c r="B16" s="50" t="s">
        <v>27</v>
      </c>
      <c r="C16" s="51"/>
      <c r="D16" s="52"/>
      <c r="E16" s="53"/>
      <c r="F16" s="54"/>
    </row>
    <row r="17" spans="1:6" x14ac:dyDescent="0.3">
      <c r="A17" s="55" t="s">
        <v>17</v>
      </c>
      <c r="B17" s="56" t="s">
        <v>28</v>
      </c>
      <c r="C17" s="57">
        <v>372003962</v>
      </c>
      <c r="D17" s="58">
        <v>433153592.88999999</v>
      </c>
      <c r="E17" s="59">
        <f>D17 - C17</f>
        <v>61149630.889999986</v>
      </c>
      <c r="F17" s="60">
        <f>IF(C17 = 0, 0, E17 / C17)</f>
        <v>0.1643789774744388</v>
      </c>
    </row>
    <row r="18" spans="1:6" x14ac:dyDescent="0.3">
      <c r="A18" s="61" t="s">
        <v>19</v>
      </c>
      <c r="B18" s="62" t="s">
        <v>29</v>
      </c>
      <c r="C18" s="63">
        <v>86117204</v>
      </c>
      <c r="D18" s="64">
        <v>113526266.66</v>
      </c>
      <c r="E18" s="65">
        <f>D18 - C18</f>
        <v>27409062.659999996</v>
      </c>
      <c r="F18" s="66">
        <f>IF(C18 = 0, 0, E18 / C18)</f>
        <v>0.31827627218366261</v>
      </c>
    </row>
    <row r="19" spans="1:6" x14ac:dyDescent="0.3">
      <c r="A19" s="67" t="s">
        <v>21</v>
      </c>
      <c r="B19" s="68" t="s">
        <v>30</v>
      </c>
      <c r="C19" s="69">
        <v>230246446</v>
      </c>
      <c r="D19" s="70">
        <v>273238648.31999999</v>
      </c>
      <c r="E19" s="71">
        <f>D19 - C19</f>
        <v>42992202.319999993</v>
      </c>
      <c r="F19" s="72">
        <f>IF(C19 = 0, 0, E19 / C19)</f>
        <v>0.18672254476405684</v>
      </c>
    </row>
    <row r="20" spans="1:6" x14ac:dyDescent="0.3">
      <c r="A20" s="73" t="s">
        <v>23</v>
      </c>
      <c r="B20" s="74" t="s">
        <v>31</v>
      </c>
      <c r="C20" s="75">
        <v>291228574</v>
      </c>
      <c r="D20" s="76">
        <v>370539458.13999999</v>
      </c>
      <c r="E20" s="77">
        <f>D20 - C20</f>
        <v>79310884.139999986</v>
      </c>
      <c r="F20" s="78">
        <f>IF(C20 = 0, 0, E20 / C20)</f>
        <v>0.27233208284019544</v>
      </c>
    </row>
    <row r="21" spans="1:6" x14ac:dyDescent="0.3">
      <c r="A21" s="79"/>
      <c r="B21" s="80" t="s">
        <v>32</v>
      </c>
      <c r="C21" s="81">
        <f>SUM(C17:C20)</f>
        <v>979596186</v>
      </c>
      <c r="D21" s="82">
        <f>SUM(D17:D20)</f>
        <v>1190457966.0099998</v>
      </c>
      <c r="E21" s="83">
        <f>D21 - C21</f>
        <v>210861780.00999975</v>
      </c>
      <c r="F21" s="84">
        <f>IF(C21 = 0, 0, E21 / C21)</f>
        <v>0.21525377806034021</v>
      </c>
    </row>
    <row r="23" spans="1:6" x14ac:dyDescent="0.3">
      <c r="A23" s="85" t="s">
        <v>33</v>
      </c>
      <c r="B23" s="86" t="s">
        <v>34</v>
      </c>
      <c r="C23" s="87"/>
      <c r="D23" s="88"/>
      <c r="E23" s="89"/>
      <c r="F23" s="90"/>
    </row>
    <row r="24" spans="1:6" x14ac:dyDescent="0.3">
      <c r="A24" s="91" t="s">
        <v>17</v>
      </c>
      <c r="B24" s="92" t="s">
        <v>35</v>
      </c>
      <c r="C24" s="93">
        <v>1164898962</v>
      </c>
      <c r="D24" s="94">
        <v>1128840130.9300001</v>
      </c>
      <c r="E24" s="95">
        <f>D24 - C24</f>
        <v>-36058831.069999933</v>
      </c>
      <c r="F24" s="96">
        <f>IF(C24 = 0, 0, E24 / C24)</f>
        <v>-3.0954470942347646E-2</v>
      </c>
    </row>
    <row r="25" spans="1:6" x14ac:dyDescent="0.3">
      <c r="A25" s="97" t="s">
        <v>19</v>
      </c>
      <c r="B25" s="98" t="s">
        <v>36</v>
      </c>
      <c r="C25" s="99">
        <v>968548613</v>
      </c>
      <c r="D25" s="100">
        <v>1062094391.21</v>
      </c>
      <c r="E25" s="101">
        <f>D25 - C25</f>
        <v>93545778.210000038</v>
      </c>
      <c r="F25" s="102">
        <f>IF(C25 = 0, 0, E25 / C25)</f>
        <v>9.6583462052823199E-2</v>
      </c>
    </row>
    <row r="26" spans="1:6" x14ac:dyDescent="0.3">
      <c r="A26" s="103"/>
      <c r="B26" s="104" t="s">
        <v>37</v>
      </c>
      <c r="C26" s="105">
        <f>SUM(C24:C25)</f>
        <v>2133447575</v>
      </c>
      <c r="D26" s="106">
        <f>SUM(D24:D25)</f>
        <v>2190934522.1400003</v>
      </c>
      <c r="E26" s="107">
        <f>D26 - C26</f>
        <v>57486947.140000343</v>
      </c>
      <c r="F26" s="108">
        <f>IF(C26 = 0, 0, E26 / C26)</f>
        <v>2.6945563515897664E-2</v>
      </c>
    </row>
    <row r="28" spans="1:6" x14ac:dyDescent="0.3">
      <c r="A28" s="109" t="s">
        <v>38</v>
      </c>
      <c r="B28" s="110" t="s">
        <v>39</v>
      </c>
      <c r="C28" s="111"/>
      <c r="D28" s="112"/>
      <c r="E28" s="113"/>
      <c r="F28" s="114"/>
    </row>
    <row r="29" spans="1:6" x14ac:dyDescent="0.3">
      <c r="A29" s="115" t="s">
        <v>17</v>
      </c>
      <c r="B29" s="116" t="s">
        <v>40</v>
      </c>
      <c r="C29" s="117">
        <v>301382751</v>
      </c>
      <c r="D29" s="118">
        <v>298927434.29000002</v>
      </c>
      <c r="E29" s="119">
        <f>D29 - C29</f>
        <v>-2455316.7099999785</v>
      </c>
      <c r="F29" s="120">
        <f>IF(C29 = 0, 0, E29 / C29)</f>
        <v>-8.1468388680279134E-3</v>
      </c>
    </row>
    <row r="30" spans="1:6" x14ac:dyDescent="0.3">
      <c r="A30" s="121" t="s">
        <v>19</v>
      </c>
      <c r="B30" s="122" t="s">
        <v>41</v>
      </c>
      <c r="C30" s="123">
        <v>272994734</v>
      </c>
      <c r="D30" s="124">
        <v>289981122.88999999</v>
      </c>
      <c r="E30" s="125">
        <f>D30 - C30</f>
        <v>16986388.889999986</v>
      </c>
      <c r="F30" s="126">
        <f>IF(C30 = 0, 0, E30 / C30)</f>
        <v>6.2222404956719733E-2</v>
      </c>
    </row>
    <row r="31" spans="1:6" x14ac:dyDescent="0.3">
      <c r="A31" s="127" t="s">
        <v>21</v>
      </c>
      <c r="B31" s="128" t="s">
        <v>42</v>
      </c>
      <c r="C31" s="129">
        <v>9848065</v>
      </c>
      <c r="D31" s="130">
        <v>6647705.4199999999</v>
      </c>
      <c r="E31" s="131">
        <f>D31 - C31</f>
        <v>-3200359.58</v>
      </c>
      <c r="F31" s="132">
        <f>IF(C31 = 0, 0, E31 / C31)</f>
        <v>-0.32497344199088857</v>
      </c>
    </row>
    <row r="32" spans="1:6" x14ac:dyDescent="0.3">
      <c r="A32" s="133"/>
      <c r="B32" s="134" t="s">
        <v>43</v>
      </c>
      <c r="C32" s="135">
        <f>SUM(C29:C31)</f>
        <v>584225550</v>
      </c>
      <c r="D32" s="136">
        <f>SUM(D29:D31)</f>
        <v>595556262.60000002</v>
      </c>
      <c r="E32" s="137">
        <f>D32 - C32</f>
        <v>11330712.600000024</v>
      </c>
      <c r="F32" s="138">
        <f>IF(C32 = 0, 0, E32 / C32)</f>
        <v>1.9394414708497471E-2</v>
      </c>
    </row>
    <row r="34" spans="1:6" x14ac:dyDescent="0.3">
      <c r="A34" s="139" t="s">
        <v>44</v>
      </c>
      <c r="B34" s="140" t="s">
        <v>45</v>
      </c>
      <c r="C34" s="141"/>
      <c r="D34" s="142"/>
      <c r="E34" s="143"/>
      <c r="F34" s="144"/>
    </row>
    <row r="35" spans="1:6" x14ac:dyDescent="0.3">
      <c r="A35" s="145" t="s">
        <v>17</v>
      </c>
      <c r="B35" s="146" t="s">
        <v>45</v>
      </c>
      <c r="C35" s="147">
        <v>120998532</v>
      </c>
      <c r="D35" s="148">
        <v>109826252.2</v>
      </c>
      <c r="E35" s="149">
        <f>D35 - C35</f>
        <v>-11172279.799999997</v>
      </c>
      <c r="F35" s="150">
        <f>IF(C35 = 0, 0, E35 / C35)</f>
        <v>-9.2334011126680424E-2</v>
      </c>
    </row>
    <row r="37" spans="1:6" x14ac:dyDescent="0.3">
      <c r="A37" s="151" t="s">
        <v>46</v>
      </c>
      <c r="B37" s="152" t="s">
        <v>47</v>
      </c>
      <c r="C37" s="153"/>
      <c r="D37" s="154"/>
      <c r="E37" s="155"/>
      <c r="F37" s="156"/>
    </row>
    <row r="38" spans="1:6" x14ac:dyDescent="0.3">
      <c r="A38" s="157" t="s">
        <v>17</v>
      </c>
      <c r="B38" s="158" t="s">
        <v>48</v>
      </c>
      <c r="C38" s="159">
        <v>68834972</v>
      </c>
      <c r="D38" s="160">
        <v>95020846</v>
      </c>
      <c r="E38" s="161">
        <f t="shared" ref="E38:E78" si="0">D38 - C38</f>
        <v>26185874</v>
      </c>
      <c r="F38" s="162">
        <f t="shared" ref="F38:F78" si="1">IF(C38 = 0, 0, E38 / C38)</f>
        <v>0.38041526333445735</v>
      </c>
    </row>
    <row r="39" spans="1:6" x14ac:dyDescent="0.3">
      <c r="A39" s="163" t="s">
        <v>19</v>
      </c>
      <c r="B39" s="164" t="s">
        <v>49</v>
      </c>
      <c r="C39" s="165">
        <v>418009927</v>
      </c>
      <c r="D39" s="166">
        <v>448537396.36000001</v>
      </c>
      <c r="E39" s="167">
        <f t="shared" si="0"/>
        <v>30527469.360000014</v>
      </c>
      <c r="F39" s="168">
        <f t="shared" si="1"/>
        <v>7.3030488962526521E-2</v>
      </c>
    </row>
    <row r="40" spans="1:6" x14ac:dyDescent="0.3">
      <c r="A40" s="169" t="s">
        <v>21</v>
      </c>
      <c r="B40" s="170" t="s">
        <v>50</v>
      </c>
      <c r="C40" s="171">
        <v>69818295</v>
      </c>
      <c r="D40" s="172">
        <v>86012797</v>
      </c>
      <c r="E40" s="173">
        <f t="shared" si="0"/>
        <v>16194502</v>
      </c>
      <c r="F40" s="174">
        <f t="shared" si="1"/>
        <v>0.23195212658802394</v>
      </c>
    </row>
    <row r="41" spans="1:6" x14ac:dyDescent="0.3">
      <c r="A41" s="175" t="s">
        <v>23</v>
      </c>
      <c r="B41" s="176" t="s">
        <v>51</v>
      </c>
      <c r="C41" s="177">
        <v>340484660</v>
      </c>
      <c r="D41" s="178">
        <v>385595351.81</v>
      </c>
      <c r="E41" s="179">
        <f t="shared" si="0"/>
        <v>45110691.810000002</v>
      </c>
      <c r="F41" s="180">
        <f t="shared" si="1"/>
        <v>0.1324896452310069</v>
      </c>
    </row>
    <row r="42" spans="1:6" x14ac:dyDescent="0.3">
      <c r="A42" s="181" t="s">
        <v>52</v>
      </c>
      <c r="B42" s="182" t="s">
        <v>53</v>
      </c>
      <c r="C42" s="183">
        <v>12733863</v>
      </c>
      <c r="D42" s="184">
        <v>12703926.99</v>
      </c>
      <c r="E42" s="185">
        <f t="shared" si="0"/>
        <v>-29936.009999999776</v>
      </c>
      <c r="F42" s="186">
        <f t="shared" si="1"/>
        <v>-2.3508977597764148E-3</v>
      </c>
    </row>
    <row r="43" spans="1:6" x14ac:dyDescent="0.3">
      <c r="A43" s="187" t="s">
        <v>54</v>
      </c>
      <c r="B43" s="188" t="s">
        <v>55</v>
      </c>
      <c r="C43" s="189">
        <v>22028955</v>
      </c>
      <c r="D43" s="190">
        <v>19556562.41</v>
      </c>
      <c r="E43" s="191">
        <f t="shared" si="0"/>
        <v>-2472392.59</v>
      </c>
      <c r="F43" s="192">
        <f t="shared" si="1"/>
        <v>-0.11223376642241994</v>
      </c>
    </row>
    <row r="44" spans="1:6" x14ac:dyDescent="0.3">
      <c r="A44" s="193" t="s">
        <v>56</v>
      </c>
      <c r="B44" s="194" t="s">
        <v>57</v>
      </c>
      <c r="C44" s="195">
        <v>4050745</v>
      </c>
      <c r="D44" s="196">
        <v>2990645.06</v>
      </c>
      <c r="E44" s="197">
        <f t="shared" si="0"/>
        <v>-1060099.94</v>
      </c>
      <c r="F44" s="198">
        <f t="shared" si="1"/>
        <v>-0.26170493082136742</v>
      </c>
    </row>
    <row r="45" spans="1:6" x14ac:dyDescent="0.3">
      <c r="A45" s="199" t="s">
        <v>58</v>
      </c>
      <c r="B45" s="200" t="s">
        <v>59</v>
      </c>
      <c r="C45" s="201">
        <v>94535062</v>
      </c>
      <c r="D45" s="202">
        <v>88723790.920000002</v>
      </c>
      <c r="E45" s="203">
        <f t="shared" si="0"/>
        <v>-5811271.0799999982</v>
      </c>
      <c r="F45" s="204">
        <f t="shared" si="1"/>
        <v>-6.1472124279137813E-2</v>
      </c>
    </row>
    <row r="46" spans="1:6" x14ac:dyDescent="0.3">
      <c r="A46" s="205" t="s">
        <v>60</v>
      </c>
      <c r="B46" s="206" t="s">
        <v>61</v>
      </c>
      <c r="C46" s="207">
        <v>12269034</v>
      </c>
      <c r="D46" s="208">
        <v>13214585.449999999</v>
      </c>
      <c r="E46" s="209">
        <f t="shared" si="0"/>
        <v>945551.44999999925</v>
      </c>
      <c r="F46" s="210">
        <f t="shared" si="1"/>
        <v>7.7068125330812448E-2</v>
      </c>
    </row>
    <row r="47" spans="1:6" x14ac:dyDescent="0.3">
      <c r="A47" s="211" t="s">
        <v>62</v>
      </c>
      <c r="B47" s="212" t="s">
        <v>63</v>
      </c>
      <c r="C47" s="213">
        <v>9932651</v>
      </c>
      <c r="D47" s="214">
        <v>14880023</v>
      </c>
      <c r="E47" s="215">
        <f t="shared" si="0"/>
        <v>4947372</v>
      </c>
      <c r="F47" s="216">
        <f t="shared" si="1"/>
        <v>0.49809179845340384</v>
      </c>
    </row>
    <row r="48" spans="1:6" x14ac:dyDescent="0.3">
      <c r="A48" s="217" t="s">
        <v>64</v>
      </c>
      <c r="B48" s="218" t="s">
        <v>65</v>
      </c>
      <c r="C48" s="219">
        <v>127927626</v>
      </c>
      <c r="D48" s="220">
        <v>143723459.55000001</v>
      </c>
      <c r="E48" s="221">
        <f t="shared" si="0"/>
        <v>15795833.550000012</v>
      </c>
      <c r="F48" s="222">
        <f t="shared" si="1"/>
        <v>0.12347476494248405</v>
      </c>
    </row>
    <row r="49" spans="1:6" x14ac:dyDescent="0.3">
      <c r="A49" s="223" t="s">
        <v>66</v>
      </c>
      <c r="B49" s="224" t="s">
        <v>67</v>
      </c>
      <c r="C49" s="225">
        <v>4515782</v>
      </c>
      <c r="D49" s="226">
        <v>3647562</v>
      </c>
      <c r="E49" s="227">
        <f t="shared" si="0"/>
        <v>-868220</v>
      </c>
      <c r="F49" s="228">
        <f t="shared" si="1"/>
        <v>-0.19226348836148424</v>
      </c>
    </row>
    <row r="50" spans="1:6" x14ac:dyDescent="0.3">
      <c r="A50" s="229" t="s">
        <v>68</v>
      </c>
      <c r="B50" s="230" t="s">
        <v>69</v>
      </c>
      <c r="C50" s="231">
        <v>13206990</v>
      </c>
      <c r="D50" s="232">
        <v>10660751.390000001</v>
      </c>
      <c r="E50" s="233">
        <f t="shared" si="0"/>
        <v>-2546238.6099999994</v>
      </c>
      <c r="F50" s="234">
        <f t="shared" si="1"/>
        <v>-0.19279477079940238</v>
      </c>
    </row>
    <row r="51" spans="1:6" x14ac:dyDescent="0.3">
      <c r="A51" s="235" t="s">
        <v>70</v>
      </c>
      <c r="B51" s="236" t="s">
        <v>71</v>
      </c>
      <c r="C51" s="237">
        <v>32855291</v>
      </c>
      <c r="D51" s="238">
        <v>26516189.579999998</v>
      </c>
      <c r="E51" s="239">
        <f t="shared" si="0"/>
        <v>-6339101.4200000018</v>
      </c>
      <c r="F51" s="240">
        <f t="shared" si="1"/>
        <v>-0.19294004792104874</v>
      </c>
    </row>
    <row r="52" spans="1:6" x14ac:dyDescent="0.3">
      <c r="A52" s="241" t="s">
        <v>72</v>
      </c>
      <c r="B52" s="242" t="s">
        <v>73</v>
      </c>
      <c r="C52" s="243">
        <v>24940120</v>
      </c>
      <c r="D52" s="244">
        <v>24831731.289999999</v>
      </c>
      <c r="E52" s="245">
        <f t="shared" si="0"/>
        <v>-108388.71000000089</v>
      </c>
      <c r="F52" s="246">
        <f t="shared" si="1"/>
        <v>-4.3459578382141258E-3</v>
      </c>
    </row>
    <row r="53" spans="1:6" x14ac:dyDescent="0.3">
      <c r="A53" s="247" t="s">
        <v>74</v>
      </c>
      <c r="B53" s="248" t="s">
        <v>75</v>
      </c>
      <c r="C53" s="249">
        <v>40752922</v>
      </c>
      <c r="D53" s="250">
        <v>49508471.140000001</v>
      </c>
      <c r="E53" s="251">
        <f t="shared" si="0"/>
        <v>8755549.1400000006</v>
      </c>
      <c r="F53" s="252">
        <f t="shared" si="1"/>
        <v>0.21484469604412662</v>
      </c>
    </row>
    <row r="54" spans="1:6" x14ac:dyDescent="0.3">
      <c r="A54" s="253" t="s">
        <v>76</v>
      </c>
      <c r="B54" s="254" t="s">
        <v>77</v>
      </c>
      <c r="C54" s="255">
        <v>114887693</v>
      </c>
      <c r="D54" s="256">
        <v>118546004.84999999</v>
      </c>
      <c r="E54" s="257">
        <f t="shared" si="0"/>
        <v>3658311.849999994</v>
      </c>
      <c r="F54" s="258">
        <f t="shared" si="1"/>
        <v>3.1842504227149848E-2</v>
      </c>
    </row>
    <row r="55" spans="1:6" x14ac:dyDescent="0.3">
      <c r="A55" s="259" t="s">
        <v>78</v>
      </c>
      <c r="B55" s="260" t="s">
        <v>79</v>
      </c>
      <c r="C55" s="261">
        <v>169119428</v>
      </c>
      <c r="D55" s="262">
        <v>175771607.69999999</v>
      </c>
      <c r="E55" s="263">
        <f t="shared" si="0"/>
        <v>6652179.6999999881</v>
      </c>
      <c r="F55" s="264">
        <f t="shared" si="1"/>
        <v>3.9334213571252073E-2</v>
      </c>
    </row>
    <row r="56" spans="1:6" x14ac:dyDescent="0.3">
      <c r="A56" s="265" t="s">
        <v>80</v>
      </c>
      <c r="B56" s="266" t="s">
        <v>81</v>
      </c>
      <c r="C56" s="267">
        <v>22274255</v>
      </c>
      <c r="D56" s="268">
        <v>26265556.510000002</v>
      </c>
      <c r="E56" s="269">
        <f t="shared" si="0"/>
        <v>3991301.5100000016</v>
      </c>
      <c r="F56" s="270">
        <f t="shared" si="1"/>
        <v>0.17918900138298685</v>
      </c>
    </row>
    <row r="57" spans="1:6" x14ac:dyDescent="0.3">
      <c r="A57" s="271" t="s">
        <v>82</v>
      </c>
      <c r="B57" s="272" t="s">
        <v>83</v>
      </c>
      <c r="C57" s="273">
        <v>7295147</v>
      </c>
      <c r="D57" s="274">
        <v>5065924.9800000004</v>
      </c>
      <c r="E57" s="275">
        <f t="shared" si="0"/>
        <v>-2229222.0199999996</v>
      </c>
      <c r="F57" s="276">
        <f t="shared" si="1"/>
        <v>-0.30557602471889866</v>
      </c>
    </row>
    <row r="58" spans="1:6" x14ac:dyDescent="0.3">
      <c r="A58" s="277" t="s">
        <v>84</v>
      </c>
      <c r="B58" s="278" t="s">
        <v>85</v>
      </c>
      <c r="C58" s="279">
        <v>8455820</v>
      </c>
      <c r="D58" s="280">
        <v>5947738.1100000003</v>
      </c>
      <c r="E58" s="281">
        <f t="shared" si="0"/>
        <v>-2508081.8899999997</v>
      </c>
      <c r="F58" s="282">
        <f t="shared" si="1"/>
        <v>-0.29661013242949824</v>
      </c>
    </row>
    <row r="59" spans="1:6" x14ac:dyDescent="0.3">
      <c r="A59" s="283" t="s">
        <v>86</v>
      </c>
      <c r="B59" s="284" t="s">
        <v>87</v>
      </c>
      <c r="C59" s="285">
        <v>24469315</v>
      </c>
      <c r="D59" s="286">
        <v>24929025.100000001</v>
      </c>
      <c r="E59" s="287">
        <f t="shared" si="0"/>
        <v>459710.10000000149</v>
      </c>
      <c r="F59" s="288">
        <f t="shared" si="1"/>
        <v>1.8787207569970859E-2</v>
      </c>
    </row>
    <row r="60" spans="1:6" x14ac:dyDescent="0.3">
      <c r="A60" s="289" t="s">
        <v>88</v>
      </c>
      <c r="B60" s="290" t="s">
        <v>89</v>
      </c>
      <c r="C60" s="291">
        <v>3054948</v>
      </c>
      <c r="D60" s="292">
        <v>2363125</v>
      </c>
      <c r="E60" s="293">
        <f t="shared" si="0"/>
        <v>-691823</v>
      </c>
      <c r="F60" s="294">
        <f t="shared" si="1"/>
        <v>-0.22645982844879847</v>
      </c>
    </row>
    <row r="61" spans="1:6" x14ac:dyDescent="0.3">
      <c r="A61" s="295" t="s">
        <v>90</v>
      </c>
      <c r="B61" s="296" t="s">
        <v>91</v>
      </c>
      <c r="C61" s="297">
        <v>70423900</v>
      </c>
      <c r="D61" s="298">
        <v>62527566.090000004</v>
      </c>
      <c r="E61" s="299">
        <f t="shared" si="0"/>
        <v>-7896333.9099999964</v>
      </c>
      <c r="F61" s="300">
        <f t="shared" si="1"/>
        <v>-0.11212576852460594</v>
      </c>
    </row>
    <row r="62" spans="1:6" x14ac:dyDescent="0.3">
      <c r="A62" s="301" t="s">
        <v>92</v>
      </c>
      <c r="B62" s="302" t="s">
        <v>93</v>
      </c>
      <c r="C62" s="303">
        <v>9473166</v>
      </c>
      <c r="D62" s="304">
        <v>8832194.2599999998</v>
      </c>
      <c r="E62" s="305">
        <f t="shared" si="0"/>
        <v>-640971.74000000022</v>
      </c>
      <c r="F62" s="306">
        <f t="shared" si="1"/>
        <v>-6.76618292131691E-2</v>
      </c>
    </row>
    <row r="63" spans="1:6" x14ac:dyDescent="0.3">
      <c r="A63" s="307" t="s">
        <v>94</v>
      </c>
      <c r="B63" s="308" t="s">
        <v>95</v>
      </c>
      <c r="C63" s="309">
        <v>12272989</v>
      </c>
      <c r="D63" s="310">
        <v>14325731.75</v>
      </c>
      <c r="E63" s="311">
        <f t="shared" si="0"/>
        <v>2052742.75</v>
      </c>
      <c r="F63" s="312">
        <f t="shared" si="1"/>
        <v>0.16725695346097028</v>
      </c>
    </row>
    <row r="64" spans="1:6" x14ac:dyDescent="0.3">
      <c r="A64" s="313" t="s">
        <v>96</v>
      </c>
      <c r="B64" s="314" t="s">
        <v>97</v>
      </c>
      <c r="C64" s="315">
        <v>14048264</v>
      </c>
      <c r="D64" s="316">
        <v>15146532.800000001</v>
      </c>
      <c r="E64" s="317">
        <f t="shared" si="0"/>
        <v>1098268.8000000007</v>
      </c>
      <c r="F64" s="318">
        <f t="shared" si="1"/>
        <v>7.817825747010454E-2</v>
      </c>
    </row>
    <row r="65" spans="1:6" x14ac:dyDescent="0.3">
      <c r="A65" s="319" t="s">
        <v>98</v>
      </c>
      <c r="B65" s="320" t="s">
        <v>99</v>
      </c>
      <c r="C65" s="321">
        <v>1167654403</v>
      </c>
      <c r="D65" s="322">
        <v>1464208882.0799999</v>
      </c>
      <c r="E65" s="323">
        <f t="shared" si="0"/>
        <v>296554479.07999992</v>
      </c>
      <c r="F65" s="324">
        <f t="shared" si="1"/>
        <v>0.25397453074991738</v>
      </c>
    </row>
    <row r="66" spans="1:6" x14ac:dyDescent="0.3">
      <c r="A66" s="325" t="s">
        <v>100</v>
      </c>
      <c r="B66" s="326" t="s">
        <v>101</v>
      </c>
      <c r="C66" s="327">
        <v>40202703</v>
      </c>
      <c r="D66" s="328">
        <v>37192294</v>
      </c>
      <c r="E66" s="329">
        <f t="shared" si="0"/>
        <v>-3010409</v>
      </c>
      <c r="F66" s="330">
        <f t="shared" si="1"/>
        <v>-7.4880761126932191E-2</v>
      </c>
    </row>
    <row r="67" spans="1:6" x14ac:dyDescent="0.3">
      <c r="A67" s="331" t="s">
        <v>102</v>
      </c>
      <c r="B67" s="332" t="s">
        <v>103</v>
      </c>
      <c r="C67" s="333">
        <v>10943413</v>
      </c>
      <c r="D67" s="334">
        <v>16666085.470000001</v>
      </c>
      <c r="E67" s="335">
        <f t="shared" si="0"/>
        <v>5722672.4700000007</v>
      </c>
      <c r="F67" s="336">
        <f t="shared" si="1"/>
        <v>0.52293306210777213</v>
      </c>
    </row>
    <row r="68" spans="1:6" x14ac:dyDescent="0.3">
      <c r="A68" s="337" t="s">
        <v>104</v>
      </c>
      <c r="B68" s="338" t="s">
        <v>105</v>
      </c>
      <c r="C68" s="339">
        <v>68283926</v>
      </c>
      <c r="D68" s="340">
        <v>72248181</v>
      </c>
      <c r="E68" s="341">
        <f t="shared" si="0"/>
        <v>3964255</v>
      </c>
      <c r="F68" s="342">
        <f t="shared" si="1"/>
        <v>5.8055463887650517E-2</v>
      </c>
    </row>
    <row r="69" spans="1:6" x14ac:dyDescent="0.3">
      <c r="A69" s="343" t="s">
        <v>106</v>
      </c>
      <c r="B69" s="344" t="s">
        <v>107</v>
      </c>
      <c r="C69" s="345">
        <v>76271847</v>
      </c>
      <c r="D69" s="346">
        <v>92960303.290000007</v>
      </c>
      <c r="E69" s="347">
        <f t="shared" si="0"/>
        <v>16688456.290000007</v>
      </c>
      <c r="F69" s="348">
        <f t="shared" si="1"/>
        <v>0.21880230971724085</v>
      </c>
    </row>
    <row r="70" spans="1:6" x14ac:dyDescent="0.3">
      <c r="A70" s="349" t="s">
        <v>108</v>
      </c>
      <c r="B70" s="350" t="s">
        <v>109</v>
      </c>
      <c r="C70" s="351">
        <v>19758689</v>
      </c>
      <c r="D70" s="352">
        <v>19077326.010000002</v>
      </c>
      <c r="E70" s="353">
        <f t="shared" si="0"/>
        <v>-681362.98999999836</v>
      </c>
      <c r="F70" s="354">
        <f t="shared" si="1"/>
        <v>-3.4484220587711986E-2</v>
      </c>
    </row>
    <row r="71" spans="1:6" x14ac:dyDescent="0.3">
      <c r="A71" s="355" t="s">
        <v>110</v>
      </c>
      <c r="B71" s="356" t="s">
        <v>111</v>
      </c>
      <c r="C71" s="357">
        <v>13829259</v>
      </c>
      <c r="D71" s="358">
        <v>9859628.3000000007</v>
      </c>
      <c r="E71" s="359">
        <f t="shared" si="0"/>
        <v>-3969630.6999999993</v>
      </c>
      <c r="F71" s="360">
        <f t="shared" si="1"/>
        <v>-0.28704579905546634</v>
      </c>
    </row>
    <row r="72" spans="1:6" x14ac:dyDescent="0.3">
      <c r="A72" s="361" t="s">
        <v>112</v>
      </c>
      <c r="B72" s="362" t="s">
        <v>113</v>
      </c>
      <c r="C72" s="363">
        <v>32807527</v>
      </c>
      <c r="D72" s="364">
        <v>35272962.509999998</v>
      </c>
      <c r="E72" s="365">
        <f t="shared" si="0"/>
        <v>2465435.5099999979</v>
      </c>
      <c r="F72" s="366">
        <f t="shared" si="1"/>
        <v>7.5148471568734762E-2</v>
      </c>
    </row>
    <row r="73" spans="1:6" x14ac:dyDescent="0.3">
      <c r="A73" s="367" t="s">
        <v>114</v>
      </c>
      <c r="B73" s="368" t="s">
        <v>115</v>
      </c>
      <c r="C73" s="369">
        <v>153833234</v>
      </c>
      <c r="D73" s="370">
        <v>209879133.81999999</v>
      </c>
      <c r="E73" s="371">
        <f t="shared" si="0"/>
        <v>56045899.819999993</v>
      </c>
      <c r="F73" s="372">
        <f t="shared" si="1"/>
        <v>0.36432894481045619</v>
      </c>
    </row>
    <row r="74" spans="1:6" x14ac:dyDescent="0.3">
      <c r="A74" s="373" t="s">
        <v>116</v>
      </c>
      <c r="B74" s="374" t="s">
        <v>117</v>
      </c>
      <c r="C74" s="375">
        <v>9503820</v>
      </c>
      <c r="D74" s="376">
        <v>10709018.57</v>
      </c>
      <c r="E74" s="377">
        <f t="shared" si="0"/>
        <v>1205198.5700000003</v>
      </c>
      <c r="F74" s="378">
        <f t="shared" si="1"/>
        <v>0.12681201558952088</v>
      </c>
    </row>
    <row r="75" spans="1:6" x14ac:dyDescent="0.3">
      <c r="A75" s="379" t="s">
        <v>118</v>
      </c>
      <c r="B75" s="380" t="s">
        <v>119</v>
      </c>
      <c r="C75" s="381">
        <v>321835921</v>
      </c>
      <c r="D75" s="382">
        <v>369793180.86000001</v>
      </c>
      <c r="E75" s="383">
        <f t="shared" si="0"/>
        <v>47957259.860000014</v>
      </c>
      <c r="F75" s="384">
        <f t="shared" si="1"/>
        <v>0.14901152025227171</v>
      </c>
    </row>
    <row r="76" spans="1:6" x14ac:dyDescent="0.3">
      <c r="A76" s="385" t="s">
        <v>120</v>
      </c>
      <c r="B76" s="386" t="s">
        <v>121</v>
      </c>
      <c r="C76" s="387">
        <v>280110631</v>
      </c>
      <c r="D76" s="388">
        <v>316115019.41000003</v>
      </c>
      <c r="E76" s="389">
        <f t="shared" si="0"/>
        <v>36004388.410000026</v>
      </c>
      <c r="F76" s="390">
        <f t="shared" si="1"/>
        <v>0.12853631538890084</v>
      </c>
    </row>
    <row r="77" spans="1:6" x14ac:dyDescent="0.3">
      <c r="A77" s="391" t="s">
        <v>122</v>
      </c>
      <c r="B77" s="392" t="s">
        <v>123</v>
      </c>
      <c r="C77" s="393">
        <v>511941577</v>
      </c>
      <c r="D77" s="394">
        <v>470762305.51999998</v>
      </c>
      <c r="E77" s="395">
        <f t="shared" si="0"/>
        <v>-41179271.480000019</v>
      </c>
      <c r="F77" s="396">
        <f t="shared" si="1"/>
        <v>-8.0437443118631519E-2</v>
      </c>
    </row>
    <row r="78" spans="1:6" x14ac:dyDescent="0.3">
      <c r="A78" s="397"/>
      <c r="B78" s="398" t="s">
        <v>124</v>
      </c>
      <c r="C78" s="399">
        <f>SUM(C38:C77)</f>
        <v>4459648770</v>
      </c>
      <c r="D78" s="400">
        <f>SUM(D38:D77)</f>
        <v>5010589417.9400005</v>
      </c>
      <c r="E78" s="401">
        <f t="shared" si="0"/>
        <v>550940647.94000053</v>
      </c>
      <c r="F78" s="402">
        <f t="shared" si="1"/>
        <v>0.12353902209657658</v>
      </c>
    </row>
    <row r="80" spans="1:6" x14ac:dyDescent="0.3">
      <c r="A80" s="403"/>
      <c r="B80" s="404" t="s">
        <v>125</v>
      </c>
      <c r="C80" s="405">
        <f>C14+C21+C26+C32+C35+C78</f>
        <v>12555673515</v>
      </c>
      <c r="D80" s="406">
        <f>D14+D21+D26+D32+D35+D78</f>
        <v>13649521582.570002</v>
      </c>
      <c r="E80" s="407">
        <f>D80 - C80</f>
        <v>1093848067.5700016</v>
      </c>
      <c r="F80" s="408">
        <f>IF(C80 = 0, 0, E80 / C80)</f>
        <v>8.7119824059076104E-2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Mgt_Report175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Ciesones, Ron</cp:lastModifiedBy>
  <dcterms:created xsi:type="dcterms:W3CDTF">2022-01-11T11:43:14Z</dcterms:created>
  <dcterms:modified xsi:type="dcterms:W3CDTF">2022-01-11T16:44:24Z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2.4.0</vt:lpwstr>
  </property>
</Properties>
</file>