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TOCME-05\gp_IT\CaseManager\REPORTS\Web Stats\"/>
    </mc:Choice>
  </mc:AlternateContent>
  <xr:revisionPtr revIDLastSave="0" documentId="14_{9E895478-F2A9-4870-8718-997A4DF4E4E9}" xr6:coauthVersionLast="47" xr6:coauthVersionMax="47" xr10:uidLastSave="{00000000-0000-0000-0000-000000000000}"/>
  <bookViews>
    <workbookView xWindow="-24120" yWindow="465" windowWidth="24240" windowHeight="13020" xr2:uid="{00000000-000D-0000-FFFF-FFFF00000000}"/>
  </bookViews>
  <sheets>
    <sheet name="CY" sheetId="8" r:id="rId1"/>
    <sheet name="FY" sheetId="15" r:id="rId2"/>
    <sheet name="AccessionsCremationsChart" sheetId="16" r:id="rId3"/>
    <sheet name="FY_CY Changes" sheetId="13" r:id="rId4"/>
    <sheet name="Suicides" sheetId="14" r:id="rId5"/>
  </sheets>
  <definedNames>
    <definedName name="_xlnm.Print_Area" localSheetId="0">CY!$A$1:$X$39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8" i="14" l="1"/>
  <c r="AF38" i="14"/>
  <c r="AH38" i="14" s="1"/>
  <c r="N38" i="13"/>
  <c r="O38" i="13"/>
  <c r="K38" i="13"/>
  <c r="F38" i="8"/>
  <c r="F39" i="8"/>
  <c r="F37" i="8"/>
  <c r="J38" i="8" l="1"/>
  <c r="N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 i="13"/>
  <c r="AF39" i="14"/>
  <c r="I38" i="15"/>
  <c r="I37" i="15"/>
  <c r="J39" i="8"/>
  <c r="AG18" i="14"/>
  <c r="AF35" i="14"/>
  <c r="AF36" i="14"/>
  <c r="AF37" i="14"/>
  <c r="AH37" i="14" s="1"/>
  <c r="AG35" i="14"/>
  <c r="AG36" i="14"/>
  <c r="AG37" i="14"/>
  <c r="AG39" i="14"/>
  <c r="O35" i="13"/>
  <c r="O36" i="13"/>
  <c r="O37" i="13"/>
  <c r="K36" i="13"/>
  <c r="K37" i="13"/>
  <c r="G36" i="13"/>
  <c r="G37" i="13"/>
  <c r="G38" i="13"/>
  <c r="C36" i="13"/>
  <c r="C37" i="13"/>
  <c r="C38" i="13"/>
  <c r="F37" i="15"/>
  <c r="F38" i="15"/>
  <c r="F36" i="15"/>
  <c r="F32" i="15"/>
  <c r="F33" i="15"/>
  <c r="F34" i="15"/>
  <c r="F35" i="15"/>
  <c r="I36" i="15"/>
  <c r="J37" i="8"/>
  <c r="F36" i="8"/>
  <c r="J36" i="8"/>
  <c r="K35" i="13"/>
  <c r="G35" i="13"/>
  <c r="C35" i="13"/>
  <c r="I35" i="15"/>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 i="15"/>
  <c r="F8" i="8"/>
  <c r="F4" i="8"/>
  <c r="F5" i="8"/>
  <c r="F6" i="8"/>
  <c r="F7" i="8"/>
  <c r="F9" i="8"/>
  <c r="F10" i="8"/>
  <c r="F11" i="8"/>
  <c r="F12" i="8"/>
  <c r="F13" i="8"/>
  <c r="F14" i="8"/>
  <c r="F15" i="8"/>
  <c r="F16" i="8"/>
  <c r="F17" i="8"/>
  <c r="F18" i="8"/>
  <c r="F19" i="8"/>
  <c r="F20" i="8"/>
  <c r="F21" i="8"/>
  <c r="AH39" i="14" l="1"/>
  <c r="AH35" i="14"/>
  <c r="AH36" i="14"/>
  <c r="J35" i="8"/>
  <c r="K34" i="13" l="1"/>
  <c r="O34" i="13"/>
  <c r="AF34" i="14"/>
  <c r="AG34" i="14"/>
  <c r="AF26" i="14"/>
  <c r="G33" i="13" l="1"/>
  <c r="G34" i="13"/>
  <c r="C32" i="13"/>
  <c r="C33" i="13"/>
  <c r="C34" i="13"/>
  <c r="I34" i="15" l="1"/>
  <c r="I33" i="15"/>
  <c r="J34" i="8"/>
  <c r="AG23" i="14"/>
  <c r="AG22" i="14"/>
  <c r="AF25" i="14"/>
  <c r="J14" i="8"/>
  <c r="J15" i="8"/>
  <c r="J16" i="8"/>
  <c r="J17" i="8"/>
  <c r="J18" i="8"/>
  <c r="J19" i="8"/>
  <c r="J20" i="8"/>
  <c r="J21" i="8"/>
  <c r="J22" i="8"/>
  <c r="J23" i="8"/>
  <c r="J24" i="8"/>
  <c r="J25" i="8"/>
  <c r="J26" i="8"/>
  <c r="J27" i="8"/>
  <c r="J28" i="8"/>
  <c r="J29" i="8"/>
  <c r="J30" i="8"/>
  <c r="J31" i="8"/>
  <c r="J32" i="8"/>
  <c r="J33" i="8"/>
  <c r="I13" i="15"/>
  <c r="I14" i="15"/>
  <c r="I15" i="15"/>
  <c r="I16" i="15"/>
  <c r="I17" i="15"/>
  <c r="I18" i="15"/>
  <c r="I19" i="15"/>
  <c r="I20" i="15"/>
  <c r="I21" i="15"/>
  <c r="I22" i="15"/>
  <c r="I23" i="15"/>
  <c r="I24" i="15"/>
  <c r="I25" i="15"/>
  <c r="I26" i="15"/>
  <c r="I27" i="15"/>
  <c r="I28" i="15"/>
  <c r="I29" i="15"/>
  <c r="I30" i="15"/>
  <c r="I31" i="15"/>
  <c r="I32" i="15"/>
  <c r="I12" i="15"/>
  <c r="AH34" i="14" l="1"/>
  <c r="AG33" i="14" l="1"/>
  <c r="AF33" i="14"/>
  <c r="K33" i="13"/>
  <c r="O33" i="13"/>
  <c r="AH33" i="14" l="1"/>
  <c r="AF5" i="14"/>
  <c r="AG5" i="14"/>
  <c r="AF6" i="14"/>
  <c r="AG6" i="14"/>
  <c r="AF7" i="14"/>
  <c r="AG7" i="14"/>
  <c r="AF8" i="14"/>
  <c r="AG8" i="14"/>
  <c r="AF9" i="14"/>
  <c r="AG9" i="14"/>
  <c r="AF10" i="14"/>
  <c r="AG10" i="14"/>
  <c r="AF11" i="14"/>
  <c r="AG11" i="14"/>
  <c r="AF12" i="14"/>
  <c r="AG12" i="14"/>
  <c r="AF13" i="14"/>
  <c r="AG13" i="14"/>
  <c r="AF14" i="14"/>
  <c r="AG14" i="14"/>
  <c r="AF15" i="14"/>
  <c r="AG15" i="14"/>
  <c r="AF16" i="14"/>
  <c r="AG16" i="14"/>
  <c r="AF17" i="14"/>
  <c r="AG17" i="14"/>
  <c r="AF18" i="14"/>
  <c r="AH18" i="14" s="1"/>
  <c r="AF19" i="14"/>
  <c r="AG19" i="14"/>
  <c r="AF20" i="14"/>
  <c r="AG20" i="14"/>
  <c r="AF21" i="14"/>
  <c r="AG21" i="14"/>
  <c r="AF22" i="14"/>
  <c r="AH22" i="14" s="1"/>
  <c r="AF23" i="14"/>
  <c r="AH23" i="14" s="1"/>
  <c r="AF24" i="14"/>
  <c r="AG24" i="14"/>
  <c r="AG25" i="14"/>
  <c r="AG26" i="14"/>
  <c r="AH26" i="14" s="1"/>
  <c r="AF27" i="14"/>
  <c r="AG27" i="14"/>
  <c r="AF28" i="14"/>
  <c r="AG28" i="14"/>
  <c r="AF29" i="14"/>
  <c r="AG29" i="14"/>
  <c r="AF30" i="14"/>
  <c r="AG30" i="14"/>
  <c r="AF31" i="14"/>
  <c r="AG31" i="14"/>
  <c r="AF32" i="14"/>
  <c r="AG32" i="14"/>
  <c r="AG4" i="14"/>
  <c r="AF4" i="14"/>
  <c r="AH10" i="14" l="1"/>
  <c r="AH28" i="14"/>
  <c r="AH11" i="14"/>
  <c r="AH31" i="14"/>
  <c r="AH20" i="14"/>
  <c r="AH14" i="14"/>
  <c r="AH12" i="14"/>
  <c r="AH17" i="14"/>
  <c r="AH29" i="14"/>
  <c r="AH16" i="14"/>
  <c r="AH19" i="14"/>
  <c r="AH15" i="14"/>
  <c r="AH13" i="14"/>
  <c r="AH30" i="14"/>
  <c r="AH21" i="14"/>
  <c r="AH25" i="14"/>
  <c r="AH24" i="14"/>
  <c r="AH32" i="14"/>
  <c r="AH27" i="14"/>
  <c r="K32" i="13"/>
  <c r="O32" i="13"/>
  <c r="G32" i="13" l="1"/>
  <c r="O31" i="13" l="1"/>
  <c r="K31" i="13"/>
  <c r="G31" i="13"/>
  <c r="C31" i="13"/>
  <c r="O3" i="13" l="1"/>
  <c r="O30" i="13" l="1"/>
  <c r="K30" i="13"/>
  <c r="G30" i="13"/>
  <c r="C30" i="13"/>
  <c r="O29" i="13"/>
  <c r="K29" i="13"/>
  <c r="G29" i="13"/>
  <c r="C29" i="13"/>
  <c r="O28" i="13" l="1"/>
  <c r="K28" i="13"/>
  <c r="O27" i="13" l="1"/>
  <c r="K27" i="13"/>
  <c r="G28" i="13"/>
  <c r="C28" i="13"/>
  <c r="G27" i="13"/>
  <c r="C27" i="13"/>
  <c r="O26" i="13" l="1"/>
  <c r="K26" i="13"/>
  <c r="G26" i="13"/>
  <c r="C26" i="13"/>
  <c r="C25" i="13"/>
  <c r="G25" i="13"/>
  <c r="O25" i="13"/>
  <c r="K25" i="13"/>
  <c r="O24" i="13"/>
  <c r="K24" i="13"/>
  <c r="G24" i="13"/>
  <c r="C24" i="13"/>
  <c r="O23" i="13"/>
  <c r="K23" i="13"/>
  <c r="G23" i="13"/>
  <c r="C23" i="13"/>
  <c r="K22" i="13"/>
  <c r="O22" i="13"/>
  <c r="G22" i="13"/>
  <c r="C22" i="13"/>
  <c r="O21" i="13"/>
  <c r="K21" i="13"/>
  <c r="O20" i="13"/>
  <c r="G21" i="13"/>
  <c r="C21" i="13"/>
  <c r="K20" i="13"/>
  <c r="K3" i="13"/>
  <c r="G3" i="13"/>
  <c r="C3" i="13"/>
  <c r="G20" i="13"/>
  <c r="C20" i="13"/>
  <c r="O19" i="13"/>
  <c r="K19" i="13"/>
  <c r="O18" i="13"/>
  <c r="K18" i="13"/>
  <c r="O17" i="13"/>
  <c r="K17" i="13"/>
  <c r="O16" i="13"/>
  <c r="K16" i="13"/>
  <c r="O15" i="13"/>
  <c r="K15" i="13"/>
  <c r="O14" i="13"/>
  <c r="K14" i="13"/>
  <c r="O13" i="13"/>
  <c r="K13" i="13"/>
  <c r="O12" i="13"/>
  <c r="K12" i="13"/>
  <c r="O11" i="13"/>
  <c r="K11" i="13"/>
  <c r="O10" i="13"/>
  <c r="K10" i="13"/>
  <c r="O9" i="13"/>
  <c r="K9" i="13"/>
  <c r="O8" i="13"/>
  <c r="K8" i="13"/>
  <c r="O7" i="13"/>
  <c r="K7" i="13"/>
  <c r="O6" i="13"/>
  <c r="K6" i="13"/>
  <c r="O5" i="13"/>
  <c r="K5" i="13"/>
  <c r="O4" i="13"/>
  <c r="K4" i="13"/>
  <c r="C19" i="13"/>
  <c r="C18" i="13"/>
  <c r="C17" i="13"/>
  <c r="C16" i="13"/>
  <c r="C15" i="13"/>
  <c r="C14" i="13"/>
  <c r="C13" i="13"/>
  <c r="C12" i="13"/>
  <c r="C11" i="13"/>
  <c r="C10" i="13"/>
  <c r="C9" i="13"/>
  <c r="C8" i="13"/>
  <c r="C7" i="13"/>
  <c r="C6" i="13"/>
  <c r="C5" i="13"/>
  <c r="C4" i="13"/>
  <c r="G4" i="13"/>
  <c r="G5" i="13"/>
  <c r="G6" i="13"/>
  <c r="G7" i="13"/>
  <c r="G8" i="13"/>
  <c r="G9" i="13"/>
  <c r="G10" i="13"/>
  <c r="G11" i="13"/>
  <c r="G12" i="13"/>
  <c r="G13" i="13"/>
  <c r="G14" i="13"/>
  <c r="G15" i="13"/>
  <c r="G16" i="13"/>
  <c r="G17" i="13"/>
  <c r="G18" i="13"/>
  <c r="G19" i="13"/>
  <c r="J4" i="8"/>
  <c r="J5" i="8"/>
  <c r="J6" i="8"/>
  <c r="J7" i="8"/>
  <c r="J8" i="8"/>
  <c r="J9" i="8"/>
  <c r="J10" i="8"/>
  <c r="J11" i="8"/>
  <c r="J12" i="8"/>
  <c r="J13" i="8"/>
  <c r="F22" i="8"/>
  <c r="F23" i="8"/>
  <c r="F26" i="8"/>
  <c r="F28" i="8"/>
  <c r="F30" i="8"/>
  <c r="F27" i="8"/>
  <c r="F25" i="8"/>
  <c r="F24" i="8"/>
  <c r="F34" i="8"/>
  <c r="F33" i="8"/>
  <c r="F32" i="8"/>
  <c r="F31" i="8"/>
  <c r="F29" i="8"/>
  <c r="F35" i="8"/>
</calcChain>
</file>

<file path=xl/sharedStrings.xml><?xml version="1.0" encoding="utf-8"?>
<sst xmlns="http://schemas.openxmlformats.org/spreadsheetml/2006/main" count="106" uniqueCount="56">
  <si>
    <t>Cremations</t>
  </si>
  <si>
    <t>Accessions</t>
  </si>
  <si>
    <t>Firearms</t>
  </si>
  <si>
    <t>Autopsies</t>
  </si>
  <si>
    <t>Exam-inations</t>
  </si>
  <si>
    <t>Other Cases</t>
  </si>
  <si>
    <t>TOTAL</t>
  </si>
  <si>
    <t>ALL</t>
  </si>
  <si>
    <t>% incl crem</t>
  </si>
  <si>
    <t>F</t>
  </si>
  <si>
    <t>M</t>
  </si>
  <si>
    <t>% chg</t>
  </si>
  <si>
    <t>Accidental Drug Deaths</t>
  </si>
  <si>
    <t>Suicides</t>
  </si>
  <si>
    <t>Autop-sies</t>
  </si>
  <si>
    <t>Homi-cides</t>
  </si>
  <si>
    <t>Acci-dents</t>
  </si>
  <si>
    <t>Undeter-mined</t>
  </si>
  <si>
    <t>&lt; age 20</t>
  </si>
  <si>
    <t>&lt; age 17</t>
  </si>
  <si>
    <t>Year</t>
  </si>
  <si>
    <t>Fiscal Years 7/1-6/30</t>
  </si>
  <si>
    <t>Calendar Years 1/1-12/31</t>
  </si>
  <si>
    <t>Fiscal Years      7/1-6/30</t>
  </si>
  <si>
    <t>Calendar Years      1/1-12/31</t>
  </si>
  <si>
    <t>10-14</t>
  </si>
  <si>
    <t>15-19</t>
  </si>
  <si>
    <t>20-24</t>
  </si>
  <si>
    <t>25-29</t>
  </si>
  <si>
    <t>30-34</t>
  </si>
  <si>
    <t>35-39</t>
  </si>
  <si>
    <t>40-44</t>
  </si>
  <si>
    <t>45-49</t>
  </si>
  <si>
    <t>50-54</t>
  </si>
  <si>
    <t>55-59</t>
  </si>
  <si>
    <t>60-64</t>
  </si>
  <si>
    <t>65-69</t>
  </si>
  <si>
    <t>70-74</t>
  </si>
  <si>
    <t>75-79</t>
  </si>
  <si>
    <t>80+</t>
  </si>
  <si>
    <t>Total</t>
  </si>
  <si>
    <t xml:space="preserve">   </t>
  </si>
  <si>
    <t>Suicides by Calendar Year, Ages &amp; Gender</t>
  </si>
  <si>
    <t>Grand
Total</t>
  </si>
  <si>
    <t>Motor Vehicle Collisions</t>
  </si>
  <si>
    <t>*Due to evolving changes in the criteria and nomenclature for the certification of sudden unexplained infant deaths, most deaths that were previously classified as “SIDS” are now certified as “sudden unexplained infant death” (SUID).”</t>
  </si>
  <si>
    <t>Clinicals
on non-
deceased</t>
  </si>
  <si>
    <t>Other Cases include: 
        Clinical on Deceased
        Consent Autopsy
        Other</t>
  </si>
  <si>
    <t>SIDS*</t>
  </si>
  <si>
    <t>Inv DC**</t>
  </si>
  <si>
    <t>**No Exam, DC Signed</t>
  </si>
  <si>
    <t>% Cases</t>
  </si>
  <si>
    <t>Hospital Autopsy of ME Case</t>
  </si>
  <si>
    <t>Unclaimed Remains</t>
  </si>
  <si>
    <t>Ex-humations</t>
  </si>
  <si>
    <t>SUIDS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</si>
</sst>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MS Sans Serif"/>
    </font>
    <font>
      <b/>
      <sz val="16"/>
      <name val="Arial"/>
      <family val="2"/>
    </font>
    <font>
      <sz val="8"/>
      <name val="Arial"/>
      <family val="2"/>
    </font>
    <font>
      <sz val="10"/>
      <name val="Arial"/>
      <family val="2"/>
    </font>
    <font>
      <sz val="8"/>
      <name val="MS Sans Serif"/>
    </font>
    <font>
      <b/>
      <sz val="14"/>
      <name val="Arial"/>
      <family val="2"/>
    </font>
    <font>
      <sz val="8"/>
      <name val="Arial"/>
      <family val="2"/>
    </font>
    <font>
      <b/>
      <sz val="12"/>
      <name val="Arial"/>
      <family val="2"/>
    </font>
    <font>
      <b/>
      <sz val="10"/>
      <name val="MS Sans Serif"/>
    </font>
    <font>
      <sz val="14"/>
      <name val="Calibri"/>
      <family val="2"/>
      <scheme val="minor"/>
    </font>
    <font>
      <sz val="10"/>
      <color rgb="FFFF0000"/>
      <name val="MS Sans Serif"/>
    </font>
    <font>
      <sz val="10"/>
      <name val="MS Sans Serif"/>
    </font>
    <font>
      <sz val="10"/>
      <name val="ariel"/>
    </font>
  </fonts>
  <fills count="5">
    <fill>
      <patternFill patternType="none"/>
    </fill>
    <fill>
      <patternFill patternType="gray125"/>
    </fill>
    <fill>
      <patternFill patternType="solid">
        <fgColor indexed="41"/>
        <bgColor indexed="64"/>
      </patternFill>
    </fill>
    <fill>
      <patternFill patternType="solid">
        <fgColor theme="1"/>
        <bgColor indexed="64"/>
      </patternFill>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9" fontId="11" fillId="0" borderId="0" applyFont="0" applyFill="0" applyBorder="0" applyAlignment="0" applyProtection="0"/>
  </cellStyleXfs>
  <cellXfs count="87">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0" fontId="2" fillId="0" borderId="9" xfId="0" applyFont="1" applyBorder="1" applyAlignment="1">
      <alignment horizontal="center"/>
    </xf>
    <xf numFmtId="0" fontId="2" fillId="0" borderId="10" xfId="0" applyFont="1" applyBorder="1" applyAlignment="1">
      <alignment horizontal="center" wrapText="1"/>
    </xf>
    <xf numFmtId="0" fontId="2" fillId="0" borderId="11" xfId="0" applyFont="1" applyBorder="1" applyAlignment="1">
      <alignment horizontal="center"/>
    </xf>
    <xf numFmtId="10" fontId="0" fillId="0" borderId="0" xfId="0" applyNumberFormat="1"/>
    <xf numFmtId="0" fontId="2" fillId="2" borderId="7" xfId="0" applyFont="1" applyFill="1" applyBorder="1" applyAlignment="1">
      <alignment horizontal="centerContinuous"/>
    </xf>
    <xf numFmtId="0" fontId="2" fillId="2" borderId="13" xfId="0" applyFont="1" applyFill="1" applyBorder="1" applyAlignment="1">
      <alignment horizontal="centerContinuous"/>
    </xf>
    <xf numFmtId="0" fontId="2" fillId="2" borderId="8" xfId="0" applyFont="1" applyFill="1" applyBorder="1" applyAlignment="1">
      <alignment horizontal="centerContinuous"/>
    </xf>
    <xf numFmtId="0" fontId="2" fillId="2" borderId="1" xfId="0" applyFont="1" applyFill="1" applyBorder="1" applyAlignment="1">
      <alignment horizontal="center"/>
    </xf>
    <xf numFmtId="0" fontId="2" fillId="0" borderId="0" xfId="0" applyFont="1" applyAlignment="1">
      <alignment horizontal="center"/>
    </xf>
    <xf numFmtId="3" fontId="2" fillId="0" borderId="3" xfId="0" applyNumberFormat="1" applyFont="1" applyBorder="1" applyAlignment="1">
      <alignment horizontal="center"/>
    </xf>
    <xf numFmtId="3" fontId="2" fillId="0" borderId="15" xfId="0" applyNumberFormat="1" applyFont="1" applyBorder="1" applyAlignment="1">
      <alignment horizontal="center"/>
    </xf>
    <xf numFmtId="3" fontId="2" fillId="0" borderId="2" xfId="0" applyNumberFormat="1" applyFont="1" applyBorder="1" applyAlignment="1">
      <alignment horizontal="center"/>
    </xf>
    <xf numFmtId="3" fontId="2" fillId="0" borderId="4" xfId="0" applyNumberFormat="1" applyFont="1" applyBorder="1" applyAlignment="1">
      <alignment horizontal="center"/>
    </xf>
    <xf numFmtId="3" fontId="2" fillId="0" borderId="0" xfId="0" applyNumberFormat="1" applyFont="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3" fontId="2" fillId="0" borderId="8" xfId="0" applyNumberFormat="1" applyFont="1" applyBorder="1" applyAlignment="1">
      <alignment horizontal="center"/>
    </xf>
    <xf numFmtId="3" fontId="2" fillId="0" borderId="7" xfId="0" applyNumberFormat="1" applyFont="1" applyBorder="1" applyAlignment="1">
      <alignment horizontal="center"/>
    </xf>
    <xf numFmtId="3" fontId="2" fillId="0" borderId="13" xfId="0" applyNumberFormat="1" applyFont="1" applyBorder="1" applyAlignment="1">
      <alignment horizontal="center"/>
    </xf>
    <xf numFmtId="0" fontId="2" fillId="0" borderId="3" xfId="0" applyFont="1" applyBorder="1" applyAlignment="1">
      <alignment horizontal="center"/>
    </xf>
    <xf numFmtId="9" fontId="2" fillId="0" borderId="3" xfId="0" applyNumberFormat="1" applyFont="1" applyBorder="1" applyAlignment="1">
      <alignment horizontal="center"/>
    </xf>
    <xf numFmtId="3" fontId="2" fillId="2" borderId="3" xfId="0" applyNumberFormat="1" applyFont="1" applyFill="1" applyBorder="1" applyAlignment="1">
      <alignment horizontal="center"/>
    </xf>
    <xf numFmtId="0" fontId="2" fillId="0" borderId="0" xfId="0" applyFont="1" applyAlignment="1">
      <alignment horizontal="centerContinuous"/>
    </xf>
    <xf numFmtId="0" fontId="2" fillId="0" borderId="0" xfId="0" applyFont="1"/>
    <xf numFmtId="0" fontId="2" fillId="0" borderId="2" xfId="0" applyFont="1" applyBorder="1"/>
    <xf numFmtId="3" fontId="2" fillId="2" borderId="17"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3" fontId="2" fillId="0" borderId="16" xfId="0" applyNumberFormat="1" applyFont="1" applyBorder="1" applyAlignment="1">
      <alignment horizontal="center"/>
    </xf>
    <xf numFmtId="3" fontId="2" fillId="2" borderId="16" xfId="0" applyNumberFormat="1" applyFont="1" applyFill="1" applyBorder="1" applyAlignment="1">
      <alignment horizontal="center"/>
    </xf>
    <xf numFmtId="3" fontId="2" fillId="2" borderId="14" xfId="0" applyNumberFormat="1" applyFont="1" applyFill="1" applyBorder="1" applyAlignment="1">
      <alignment horizontal="center"/>
    </xf>
    <xf numFmtId="3" fontId="2" fillId="2" borderId="8" xfId="0" applyNumberFormat="1" applyFont="1" applyFill="1" applyBorder="1" applyAlignment="1">
      <alignment horizontal="center"/>
    </xf>
    <xf numFmtId="0" fontId="2" fillId="2" borderId="1" xfId="0" applyFont="1" applyFill="1" applyBorder="1" applyAlignment="1">
      <alignment horizontal="center" wrapText="1"/>
    </xf>
    <xf numFmtId="0" fontId="7" fillId="0" borderId="0" xfId="0" applyFont="1"/>
    <xf numFmtId="0" fontId="7" fillId="3" borderId="3" xfId="0" applyFont="1" applyFill="1" applyBorder="1"/>
    <xf numFmtId="0" fontId="2" fillId="0" borderId="18" xfId="0" applyFont="1" applyBorder="1" applyAlignment="1">
      <alignment horizontal="center"/>
    </xf>
    <xf numFmtId="0" fontId="6" fillId="0" borderId="3" xfId="0" applyFont="1" applyBorder="1" applyAlignment="1">
      <alignment horizontal="center"/>
    </xf>
    <xf numFmtId="0" fontId="3" fillId="0" borderId="3" xfId="0" applyFont="1" applyBorder="1" applyAlignment="1">
      <alignment horizontal="center" wrapText="1"/>
    </xf>
    <xf numFmtId="0" fontId="0" fillId="0" borderId="3" xfId="0" applyBorder="1" applyAlignment="1">
      <alignment horizontal="center" textRotation="90"/>
    </xf>
    <xf numFmtId="0" fontId="0" fillId="0" borderId="1" xfId="0" applyBorder="1" applyAlignment="1">
      <alignment horizontal="center"/>
    </xf>
    <xf numFmtId="0" fontId="0" fillId="0" borderId="6" xfId="0" applyBorder="1"/>
    <xf numFmtId="0" fontId="0" fillId="4" borderId="6" xfId="0" applyFill="1" applyBorder="1"/>
    <xf numFmtId="0" fontId="0" fillId="0" borderId="3" xfId="0" applyBorder="1"/>
    <xf numFmtId="0" fontId="0" fillId="4" borderId="3" xfId="0" applyFill="1" applyBorder="1"/>
    <xf numFmtId="0" fontId="0" fillId="0" borderId="1" xfId="0" applyBorder="1"/>
    <xf numFmtId="0" fontId="0" fillId="4" borderId="1" xfId="0" applyFill="1" applyBorder="1"/>
    <xf numFmtId="0" fontId="2" fillId="0" borderId="6" xfId="0" applyFont="1" applyBorder="1" applyAlignment="1">
      <alignment horizontal="center"/>
    </xf>
    <xf numFmtId="0" fontId="8" fillId="4" borderId="1" xfId="0" applyFont="1" applyFill="1" applyBorder="1" applyAlignment="1">
      <alignment horizontal="center"/>
    </xf>
    <xf numFmtId="0" fontId="8" fillId="0" borderId="1" xfId="0" applyFont="1" applyBorder="1" applyAlignment="1">
      <alignment horizontal="center"/>
    </xf>
    <xf numFmtId="0" fontId="0" fillId="0" borderId="0" xfId="0" applyAlignment="1">
      <alignment vertical="top" wrapText="1"/>
    </xf>
    <xf numFmtId="0" fontId="10" fillId="0" borderId="0" xfId="0" applyFont="1"/>
    <xf numFmtId="0" fontId="2" fillId="0" borderId="11" xfId="0" applyFont="1" applyBorder="1" applyAlignment="1">
      <alignment horizontal="center" wrapText="1"/>
    </xf>
    <xf numFmtId="3" fontId="0" fillId="0" borderId="0" xfId="0" applyNumberFormat="1"/>
    <xf numFmtId="0" fontId="0" fillId="4" borderId="15" xfId="0" applyFill="1" applyBorder="1"/>
    <xf numFmtId="0" fontId="0" fillId="4" borderId="4" xfId="0" applyFill="1" applyBorder="1"/>
    <xf numFmtId="0" fontId="3" fillId="0" borderId="0" xfId="0" applyFont="1" applyAlignment="1">
      <alignment vertical="top" wrapText="1"/>
    </xf>
    <xf numFmtId="0" fontId="3" fillId="0" borderId="0" xfId="0" applyFont="1" applyAlignment="1">
      <alignment horizontal="center"/>
    </xf>
    <xf numFmtId="9" fontId="0" fillId="0" borderId="0" xfId="1" applyFont="1"/>
    <xf numFmtId="0" fontId="0" fillId="0" borderId="3" xfId="0" applyBorder="1" applyAlignment="1">
      <alignment horizontal="center"/>
    </xf>
    <xf numFmtId="0" fontId="0" fillId="3" borderId="12" xfId="0" applyFill="1" applyBorder="1"/>
    <xf numFmtId="9" fontId="3" fillId="0" borderId="3" xfId="1" applyFont="1" applyBorder="1" applyAlignment="1">
      <alignment horizontal="center"/>
    </xf>
    <xf numFmtId="0" fontId="0" fillId="0" borderId="0" xfId="0" applyAlignment="1">
      <alignment horizontal="center"/>
    </xf>
    <xf numFmtId="0" fontId="0" fillId="3" borderId="0" xfId="0" applyFill="1"/>
    <xf numFmtId="0" fontId="3" fillId="0" borderId="3" xfId="0" applyFont="1" applyBorder="1" applyAlignment="1">
      <alignment horizontal="center"/>
    </xf>
    <xf numFmtId="3" fontId="3" fillId="0" borderId="3" xfId="0" applyNumberFormat="1" applyFont="1" applyBorder="1" applyAlignment="1">
      <alignment horizontal="center"/>
    </xf>
    <xf numFmtId="10" fontId="0" fillId="0" borderId="3" xfId="0" applyNumberFormat="1" applyBorder="1"/>
    <xf numFmtId="10" fontId="0" fillId="3" borderId="0" xfId="0" applyNumberFormat="1" applyFill="1"/>
    <xf numFmtId="3" fontId="12" fillId="0" borderId="3" xfId="0" applyNumberFormat="1" applyFont="1" applyBorder="1" applyAlignment="1">
      <alignment horizontal="center"/>
    </xf>
    <xf numFmtId="0" fontId="3" fillId="0" borderId="0" xfId="0" quotePrefix="1" applyFont="1" applyAlignment="1">
      <alignment horizontal="left" vertical="top" wrapText="1"/>
    </xf>
    <xf numFmtId="0" fontId="2" fillId="0" borderId="8" xfId="0" applyFont="1" applyBorder="1" applyAlignment="1">
      <alignment horizontal="center"/>
    </xf>
    <xf numFmtId="0" fontId="1" fillId="0" borderId="0" xfId="0" applyFont="1" applyAlignment="1">
      <alignment horizontal="center"/>
    </xf>
    <xf numFmtId="0" fontId="3" fillId="0" borderId="0" xfId="0" applyFont="1" applyAlignment="1">
      <alignment horizontal="left" vertical="top" wrapText="1"/>
    </xf>
    <xf numFmtId="0" fontId="3" fillId="0" borderId="0" xfId="0" quotePrefix="1" applyFont="1" applyAlignment="1">
      <alignment horizontal="left" vertical="top" wrapText="1"/>
    </xf>
    <xf numFmtId="0" fontId="3" fillId="0" borderId="0" xfId="0" applyFont="1" applyAlignment="1">
      <alignment vertical="top" wrapText="1"/>
    </xf>
    <xf numFmtId="0" fontId="5" fillId="0" borderId="0" xfId="0" applyFont="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9" fillId="0" borderId="2" xfId="0" applyFont="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Accessions and Cremations</a:t>
            </a:r>
          </a:p>
        </c:rich>
      </c:tx>
      <c:layout>
        <c:manualLayout>
          <c:xMode val="edge"/>
          <c:yMode val="edge"/>
          <c:x val="0.33723428699526437"/>
          <c:y val="5.2717078248430624E-2"/>
        </c:manualLayout>
      </c:layout>
      <c:overlay val="0"/>
      <c:spPr>
        <a:noFill/>
        <a:ln w="25400">
          <a:noFill/>
        </a:ln>
      </c:spPr>
    </c:title>
    <c:autoTitleDeleted val="0"/>
    <c:plotArea>
      <c:layout>
        <c:manualLayout>
          <c:layoutTarget val="inner"/>
          <c:xMode val="edge"/>
          <c:yMode val="edge"/>
          <c:x val="0.13456558244355579"/>
          <c:y val="0.30553811137576548"/>
          <c:w val="0.83242401506094454"/>
          <c:h val="0.50394956123586243"/>
        </c:manualLayout>
      </c:layout>
      <c:barChart>
        <c:barDir val="col"/>
        <c:grouping val="clustered"/>
        <c:varyColors val="0"/>
        <c:ser>
          <c:idx val="1"/>
          <c:order val="0"/>
          <c:tx>
            <c:v>Accessions</c:v>
          </c:tx>
          <c:spPr>
            <a:solidFill>
              <a:srgbClr val="2A6FF9"/>
            </a:solidFill>
            <a:ln w="12700">
              <a:solidFill>
                <a:srgbClr val="000000"/>
              </a:solidFill>
              <a:prstDash val="solid"/>
            </a:ln>
          </c:spPr>
          <c:invertIfNegative val="0"/>
          <c:dLbls>
            <c:delete val="1"/>
          </c:dLbls>
          <c:cat>
            <c:numRef>
              <c:f>CY!$A$4:$A$39</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CY!$B$4:$B$39</c:f>
              <c:numCache>
                <c:formatCode>#,##0</c:formatCode>
                <c:ptCount val="36"/>
                <c:pt idx="0">
                  <c:v>11882</c:v>
                </c:pt>
                <c:pt idx="1">
                  <c:v>12003</c:v>
                </c:pt>
                <c:pt idx="2">
                  <c:v>12579</c:v>
                </c:pt>
                <c:pt idx="3">
                  <c:v>13209</c:v>
                </c:pt>
                <c:pt idx="4">
                  <c:v>13338</c:v>
                </c:pt>
                <c:pt idx="5">
                  <c:v>13549</c:v>
                </c:pt>
                <c:pt idx="6">
                  <c:v>13614</c:v>
                </c:pt>
                <c:pt idx="7">
                  <c:v>14022</c:v>
                </c:pt>
                <c:pt idx="8">
                  <c:v>14279</c:v>
                </c:pt>
                <c:pt idx="9">
                  <c:v>14273</c:v>
                </c:pt>
                <c:pt idx="10">
                  <c:v>15342</c:v>
                </c:pt>
                <c:pt idx="11">
                  <c:v>15449</c:v>
                </c:pt>
                <c:pt idx="12">
                  <c:v>15504</c:v>
                </c:pt>
                <c:pt idx="13">
                  <c:v>15748</c:v>
                </c:pt>
                <c:pt idx="14">
                  <c:v>15920</c:v>
                </c:pt>
                <c:pt idx="15">
                  <c:v>16210</c:v>
                </c:pt>
                <c:pt idx="16">
                  <c:v>16193</c:v>
                </c:pt>
                <c:pt idx="17">
                  <c:v>16286</c:v>
                </c:pt>
                <c:pt idx="18">
                  <c:v>16631</c:v>
                </c:pt>
                <c:pt idx="19">
                  <c:v>17156</c:v>
                </c:pt>
                <c:pt idx="20">
                  <c:v>17331</c:v>
                </c:pt>
                <c:pt idx="21">
                  <c:v>18125</c:v>
                </c:pt>
                <c:pt idx="22">
                  <c:v>18400</c:v>
                </c:pt>
                <c:pt idx="23">
                  <c:v>18990</c:v>
                </c:pt>
                <c:pt idx="24">
                  <c:v>19538</c:v>
                </c:pt>
                <c:pt idx="25">
                  <c:v>20649</c:v>
                </c:pt>
                <c:pt idx="26">
                  <c:v>21046</c:v>
                </c:pt>
                <c:pt idx="27">
                  <c:v>22015</c:v>
                </c:pt>
                <c:pt idx="28">
                  <c:v>22482</c:v>
                </c:pt>
                <c:pt idx="29">
                  <c:v>23179</c:v>
                </c:pt>
                <c:pt idx="30">
                  <c:v>30129</c:v>
                </c:pt>
                <c:pt idx="31">
                  <c:v>27199</c:v>
                </c:pt>
                <c:pt idx="32">
                  <c:v>27282</c:v>
                </c:pt>
                <c:pt idx="33">
                  <c:v>25386</c:v>
                </c:pt>
                <c:pt idx="34">
                  <c:v>25445</c:v>
                </c:pt>
                <c:pt idx="35">
                  <c:v>25562</c:v>
                </c:pt>
              </c:numCache>
            </c:numRef>
          </c:val>
          <c:extLst>
            <c:ext xmlns:c16="http://schemas.microsoft.com/office/drawing/2014/chart" uri="{C3380CC4-5D6E-409C-BE32-E72D297353CC}">
              <c16:uniqueId val="{00000000-242E-4F98-AEBA-9BE677FED6FA}"/>
            </c:ext>
          </c:extLst>
        </c:ser>
        <c:ser>
          <c:idx val="2"/>
          <c:order val="1"/>
          <c:tx>
            <c:v>Cremations</c:v>
          </c:tx>
          <c:spPr>
            <a:solidFill>
              <a:srgbClr val="FFFF80"/>
            </a:solidFill>
            <a:ln w="12700">
              <a:solidFill>
                <a:srgbClr val="000000"/>
              </a:solidFill>
              <a:prstDash val="solid"/>
            </a:ln>
          </c:spPr>
          <c:invertIfNegative val="0"/>
          <c:dLbls>
            <c:delete val="1"/>
          </c:dLbls>
          <c:cat>
            <c:numRef>
              <c:f>CY!$A$4:$A$39</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CY!$I$4:$I$39</c:f>
              <c:numCache>
                <c:formatCode>#,##0</c:formatCode>
                <c:ptCount val="36"/>
                <c:pt idx="0">
                  <c:v>4628</c:v>
                </c:pt>
                <c:pt idx="1">
                  <c:v>5291</c:v>
                </c:pt>
                <c:pt idx="2">
                  <c:v>5953</c:v>
                </c:pt>
                <c:pt idx="3">
                  <c:v>6469</c:v>
                </c:pt>
                <c:pt idx="4">
                  <c:v>6826</c:v>
                </c:pt>
                <c:pt idx="5">
                  <c:v>7092</c:v>
                </c:pt>
                <c:pt idx="6">
                  <c:v>7333</c:v>
                </c:pt>
                <c:pt idx="7">
                  <c:v>7845</c:v>
                </c:pt>
                <c:pt idx="8">
                  <c:v>8124</c:v>
                </c:pt>
                <c:pt idx="9">
                  <c:v>8294</c:v>
                </c:pt>
                <c:pt idx="10">
                  <c:v>9274</c:v>
                </c:pt>
                <c:pt idx="11">
                  <c:v>9611</c:v>
                </c:pt>
                <c:pt idx="12">
                  <c:v>9836</c:v>
                </c:pt>
                <c:pt idx="13">
                  <c:v>10170</c:v>
                </c:pt>
                <c:pt idx="14">
                  <c:v>10305</c:v>
                </c:pt>
                <c:pt idx="15">
                  <c:v>10830</c:v>
                </c:pt>
                <c:pt idx="16">
                  <c:v>10906</c:v>
                </c:pt>
                <c:pt idx="17">
                  <c:v>11238</c:v>
                </c:pt>
                <c:pt idx="18">
                  <c:v>11799</c:v>
                </c:pt>
                <c:pt idx="19">
                  <c:v>12635</c:v>
                </c:pt>
                <c:pt idx="20">
                  <c:v>12785</c:v>
                </c:pt>
                <c:pt idx="21">
                  <c:v>13770</c:v>
                </c:pt>
                <c:pt idx="22">
                  <c:v>14153</c:v>
                </c:pt>
                <c:pt idx="23">
                  <c:v>14849</c:v>
                </c:pt>
                <c:pt idx="24">
                  <c:v>15682</c:v>
                </c:pt>
                <c:pt idx="25">
                  <c:v>16653</c:v>
                </c:pt>
                <c:pt idx="26">
                  <c:v>17135</c:v>
                </c:pt>
                <c:pt idx="27">
                  <c:v>18146</c:v>
                </c:pt>
                <c:pt idx="28">
                  <c:v>18736</c:v>
                </c:pt>
                <c:pt idx="29">
                  <c:v>19554</c:v>
                </c:pt>
                <c:pt idx="30">
                  <c:v>23966</c:v>
                </c:pt>
                <c:pt idx="31">
                  <c:v>22183</c:v>
                </c:pt>
                <c:pt idx="32">
                  <c:v>22681</c:v>
                </c:pt>
                <c:pt idx="33">
                  <c:v>21984</c:v>
                </c:pt>
                <c:pt idx="34">
                  <c:v>22287</c:v>
                </c:pt>
                <c:pt idx="35">
                  <c:v>22489</c:v>
                </c:pt>
              </c:numCache>
            </c:numRef>
          </c:val>
          <c:extLst>
            <c:ext xmlns:c16="http://schemas.microsoft.com/office/drawing/2014/chart" uri="{C3380CC4-5D6E-409C-BE32-E72D297353CC}">
              <c16:uniqueId val="{00000001-242E-4F98-AEBA-9BE677FED6FA}"/>
            </c:ext>
          </c:extLst>
        </c:ser>
        <c:dLbls>
          <c:showLegendKey val="0"/>
          <c:showVal val="1"/>
          <c:showCatName val="0"/>
          <c:showSerName val="0"/>
          <c:showPercent val="0"/>
          <c:showBubbleSize val="0"/>
        </c:dLbls>
        <c:gapWidth val="240"/>
        <c:axId val="417945104"/>
        <c:axId val="417948368"/>
        <c:extLst>
          <c:ext xmlns:c15="http://schemas.microsoft.com/office/drawing/2012/chart" uri="{02D57815-91ED-43cb-92C2-25804820EDAC}">
            <c15:filteredBarSeries>
              <c15:ser>
                <c:idx val="0"/>
                <c:order val="2"/>
                <c:tx>
                  <c:strRef>
                    <c:extLst>
                      <c:ext uri="{02D57815-91ED-43cb-92C2-25804820EDAC}">
                        <c15:formulaRef>
                          <c15:sqref>CY!$C$3</c15:sqref>
                        </c15:formulaRef>
                      </c:ext>
                    </c:extLst>
                    <c:strCache>
                      <c:ptCount val="1"/>
                      <c:pt idx="0">
                        <c:v>Autop-sies</c:v>
                      </c:pt>
                    </c:strCache>
                  </c:strRef>
                </c:tx>
                <c:spPr>
                  <a:solidFill>
                    <a:srgbClr val="92D050"/>
                  </a:solidFill>
                  <a:ln w="12700">
                    <a:solidFill>
                      <a:srgbClr val="000000"/>
                    </a:solidFill>
                  </a:ln>
                </c:spPr>
                <c:invertIfNegative val="0"/>
                <c:dLbls>
                  <c:spPr>
                    <a:noFill/>
                    <a:ln>
                      <a:noFill/>
                    </a:ln>
                    <a:effectLst/>
                  </c:spPr>
                  <c:txPr>
                    <a:bodyPr wrap="square" lIns="38100" tIns="19050" rIns="38100" bIns="19050" anchor="ctr">
                      <a:spAutoFit/>
                    </a:bodyPr>
                    <a:lstStyle/>
                    <a:p>
                      <a:pPr>
                        <a:defRPr>
                          <a:noFill/>
                        </a:defRPr>
                      </a:pPr>
                      <a:endParaRPr lang="en-US"/>
                    </a:p>
                  </c:txPr>
                  <c:showLegendKey val="0"/>
                  <c:showVal val="1"/>
                  <c:showCatName val="0"/>
                  <c:showSerName val="0"/>
                  <c:showPercent val="0"/>
                  <c:showBubbleSize val="0"/>
                  <c:showLeaderLines val="0"/>
                  <c:extLst>
                    <c:ext uri="{CE6537A1-D6FC-4f65-9D91-7224C49458BB}">
                      <c15:showLeaderLines val="1"/>
                    </c:ext>
                  </c:extLst>
                </c:dLbls>
                <c:cat>
                  <c:numRef>
                    <c:extLst>
                      <c:ext uri="{02D57815-91ED-43cb-92C2-25804820EDAC}">
                        <c15:formulaRef>
                          <c15:sqref>CY!$A$4:$A$39</c15:sqref>
                        </c15:formulaRef>
                      </c:ext>
                    </c:extLst>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extLst>
                      <c:ext uri="{02D57815-91ED-43cb-92C2-25804820EDAC}">
                        <c15:formulaRef>
                          <c15:sqref>CY!$C$4:$C$27</c15:sqref>
                        </c15:formulaRef>
                      </c:ext>
                    </c:extLst>
                    <c:numCache>
                      <c:formatCode>#,##0</c:formatCode>
                      <c:ptCount val="24"/>
                      <c:pt idx="0">
                        <c:v>1264</c:v>
                      </c:pt>
                      <c:pt idx="1">
                        <c:v>1325</c:v>
                      </c:pt>
                      <c:pt idx="2">
                        <c:v>1215</c:v>
                      </c:pt>
                      <c:pt idx="3">
                        <c:v>1367</c:v>
                      </c:pt>
                      <c:pt idx="4">
                        <c:v>1241</c:v>
                      </c:pt>
                      <c:pt idx="5">
                        <c:v>1211</c:v>
                      </c:pt>
                      <c:pt idx="6">
                        <c:v>1123</c:v>
                      </c:pt>
                      <c:pt idx="7">
                        <c:v>1229</c:v>
                      </c:pt>
                      <c:pt idx="8">
                        <c:v>1234</c:v>
                      </c:pt>
                      <c:pt idx="9">
                        <c:v>1157</c:v>
                      </c:pt>
                      <c:pt idx="10">
                        <c:v>1267</c:v>
                      </c:pt>
                      <c:pt idx="11">
                        <c:v>1247</c:v>
                      </c:pt>
                      <c:pt idx="12">
                        <c:v>1226</c:v>
                      </c:pt>
                      <c:pt idx="13">
                        <c:v>1170</c:v>
                      </c:pt>
                      <c:pt idx="14">
                        <c:v>1238</c:v>
                      </c:pt>
                      <c:pt idx="15">
                        <c:v>1250</c:v>
                      </c:pt>
                      <c:pt idx="16">
                        <c:v>1330</c:v>
                      </c:pt>
                      <c:pt idx="17">
                        <c:v>1407</c:v>
                      </c:pt>
                      <c:pt idx="18">
                        <c:v>1405</c:v>
                      </c:pt>
                      <c:pt idx="19">
                        <c:v>1334</c:v>
                      </c:pt>
                      <c:pt idx="20">
                        <c:v>1405</c:v>
                      </c:pt>
                      <c:pt idx="21">
                        <c:v>1385</c:v>
                      </c:pt>
                      <c:pt idx="22">
                        <c:v>1378</c:v>
                      </c:pt>
                      <c:pt idx="23">
                        <c:v>1449</c:v>
                      </c:pt>
                    </c:numCache>
                  </c:numRef>
                </c:val>
                <c:extLst>
                  <c:ext xmlns:c16="http://schemas.microsoft.com/office/drawing/2014/chart" uri="{C3380CC4-5D6E-409C-BE32-E72D297353CC}">
                    <c16:uniqueId val="{00000002-242E-4F98-AEBA-9BE677FED6FA}"/>
                  </c:ext>
                </c:extLst>
              </c15:ser>
            </c15:filteredBarSeries>
          </c:ext>
        </c:extLst>
      </c:barChart>
      <c:catAx>
        <c:axId val="417945104"/>
        <c:scaling>
          <c:orientation val="minMax"/>
        </c:scaling>
        <c:delete val="0"/>
        <c:axPos val="b"/>
        <c:title>
          <c:tx>
            <c:rich>
              <a:bodyPr/>
              <a:lstStyle/>
              <a:p>
                <a:pPr>
                  <a:defRPr sz="1625" b="1" i="0" u="none" strike="noStrike" baseline="0">
                    <a:solidFill>
                      <a:srgbClr val="000000"/>
                    </a:solidFill>
                    <a:latin typeface="Arial"/>
                    <a:ea typeface="Arial"/>
                    <a:cs typeface="Arial"/>
                  </a:defRPr>
                </a:pPr>
                <a:r>
                  <a:rPr lang="en-US"/>
                  <a:t>Calendar Year </a:t>
                </a:r>
              </a:p>
            </c:rich>
          </c:tx>
          <c:layout>
            <c:manualLayout>
              <c:xMode val="edge"/>
              <c:yMode val="edge"/>
              <c:x val="0.43437264159448175"/>
              <c:y val="0.913104663654396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1" i="0" u="none" strike="noStrike" baseline="0">
                <a:solidFill>
                  <a:srgbClr val="000000"/>
                </a:solidFill>
                <a:latin typeface="Arial"/>
                <a:ea typeface="Arial"/>
                <a:cs typeface="Arial"/>
              </a:defRPr>
            </a:pPr>
            <a:endParaRPr lang="en-US"/>
          </a:p>
        </c:txPr>
        <c:crossAx val="417948368"/>
        <c:crosses val="autoZero"/>
        <c:auto val="1"/>
        <c:lblAlgn val="ctr"/>
        <c:lblOffset val="100"/>
        <c:tickLblSkip val="1"/>
        <c:tickMarkSkip val="1"/>
        <c:noMultiLvlLbl val="0"/>
      </c:catAx>
      <c:valAx>
        <c:axId val="417948368"/>
        <c:scaling>
          <c:orientation val="minMax"/>
        </c:scaling>
        <c:delete val="0"/>
        <c:axPos val="l"/>
        <c:majorGridlines/>
        <c:title>
          <c:tx>
            <c:rich>
              <a:bodyPr/>
              <a:lstStyle/>
              <a:p>
                <a:pPr>
                  <a:defRPr sz="1475" b="1" i="0" u="none" strike="noStrike" baseline="0">
                    <a:solidFill>
                      <a:srgbClr val="000000"/>
                    </a:solidFill>
                    <a:latin typeface="Arial"/>
                    <a:ea typeface="Arial"/>
                    <a:cs typeface="Arial"/>
                  </a:defRPr>
                </a:pPr>
                <a:r>
                  <a:rPr lang="en-US"/>
                  <a:t>Number of Cases</a:t>
                </a:r>
              </a:p>
            </c:rich>
          </c:tx>
          <c:layout>
            <c:manualLayout>
              <c:xMode val="edge"/>
              <c:yMode val="edge"/>
              <c:x val="2.9057619106512209E-2"/>
              <c:y val="0.3552314928441813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417945104"/>
        <c:crosses val="autoZero"/>
        <c:crossBetween val="between"/>
      </c:valAx>
      <c:spPr>
        <a:gradFill rotWithShape="0">
          <a:gsLst>
            <a:gs pos="0">
              <a:srgbClr val="FFFFFF"/>
            </a:gs>
            <a:gs pos="100000">
              <a:srgbClr val="FFFFFF">
                <a:gamma/>
                <a:shade val="36078"/>
                <a:invGamma/>
              </a:srgbClr>
            </a:gs>
          </a:gsLst>
          <a:lin ang="5400000" scaled="1"/>
        </a:gradFill>
        <a:ln w="3175">
          <a:solidFill>
            <a:srgbClr val="424242"/>
          </a:solidFill>
          <a:prstDash val="solid"/>
        </a:ln>
      </c:spPr>
    </c:plotArea>
    <c:legend>
      <c:legendPos val="r"/>
      <c:layout>
        <c:manualLayout>
          <c:xMode val="edge"/>
          <c:yMode val="edge"/>
          <c:x val="0.44800252847975153"/>
          <c:y val="0.14598545902252766"/>
          <c:w val="0.13925118522488353"/>
          <c:h val="9.837653504990708E-2"/>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Arial"/>
          <a:ea typeface="Arial"/>
          <a:cs typeface="Arial"/>
        </a:defRPr>
      </a:pPr>
      <a:endParaRPr lang="en-US"/>
    </a:p>
  </c:txPr>
  <c:printSettings>
    <c:headerFooter alignWithMargins="0"/>
    <c:pageMargins b="0.25" l="0.25" r="0.25" t="0.25" header="0" footer="0"/>
    <c:pageSetup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83609</xdr:colOff>
      <xdr:row>38</xdr:row>
      <xdr:rowOff>60325</xdr:rowOff>
    </xdr:to>
    <xdr:graphicFrame macro="">
      <xdr:nvGraphicFramePr>
        <xdr:cNvPr id="2" name="Chart 7">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6"/>
  <sheetViews>
    <sheetView tabSelected="1" zoomScaleNormal="100" workbookViewId="0">
      <pane xSplit="1" ySplit="3" topLeftCell="B17" activePane="bottomRight" state="frozen"/>
      <selection pane="topRight" activeCell="B1" sqref="B1"/>
      <selection pane="bottomLeft" activeCell="A4" sqref="A4"/>
      <selection pane="bottomRight" activeCell="A30" sqref="A30:XFD30"/>
    </sheetView>
  </sheetViews>
  <sheetFormatPr defaultRowHeight="12.6"/>
  <cols>
    <col min="1" max="1" width="7.33203125" customWidth="1"/>
    <col min="2" max="2" width="9.44140625" customWidth="1"/>
    <col min="3" max="3" width="5.6640625" customWidth="1"/>
    <col min="4" max="5" width="6.44140625" customWidth="1"/>
    <col min="6" max="6" width="5.44140625" customWidth="1"/>
    <col min="7" max="7" width="6.88671875" customWidth="1"/>
    <col min="8" max="8" width="5.44140625" customWidth="1"/>
    <col min="9" max="9" width="6.44140625" customWidth="1"/>
    <col min="10" max="10" width="5.33203125" customWidth="1"/>
    <col min="11" max="11" width="7.88671875" customWidth="1"/>
    <col min="12" max="12" width="7.21875" customWidth="1"/>
    <col min="13" max="13" width="5.44140625" customWidth="1"/>
    <col min="14" max="14" width="6" customWidth="1"/>
    <col min="15" max="15" width="5.5546875" customWidth="1"/>
    <col min="16" max="16" width="6.21875" customWidth="1"/>
    <col min="17" max="17" width="8.88671875" customWidth="1"/>
    <col min="18" max="18" width="7.5546875" customWidth="1"/>
    <col min="19" max="19" width="3.88671875" customWidth="1"/>
    <col min="20" max="21" width="3.5546875" customWidth="1"/>
    <col min="22" max="22" width="4.6640625" customWidth="1"/>
    <col min="23" max="23" width="5.77734375" customWidth="1"/>
    <col min="24" max="24" width="7.5546875" customWidth="1"/>
  </cols>
  <sheetData>
    <row r="1" spans="1:24" ht="21">
      <c r="A1" s="73" t="s">
        <v>22</v>
      </c>
      <c r="B1" s="73"/>
      <c r="C1" s="73"/>
      <c r="D1" s="73"/>
      <c r="E1" s="73"/>
      <c r="F1" s="73"/>
      <c r="G1" s="73"/>
      <c r="H1" s="73"/>
      <c r="I1" s="73"/>
      <c r="J1" s="73"/>
      <c r="K1" s="73"/>
      <c r="L1" s="73"/>
      <c r="M1" s="73"/>
      <c r="N1" s="73"/>
      <c r="O1" s="73"/>
      <c r="P1" s="73"/>
      <c r="Q1" s="73"/>
      <c r="R1" s="73"/>
      <c r="S1" s="73"/>
      <c r="T1" s="73"/>
      <c r="U1" s="73"/>
      <c r="V1" s="73"/>
      <c r="W1" s="73"/>
      <c r="X1" s="73"/>
    </row>
    <row r="2" spans="1:24">
      <c r="A2" s="25"/>
      <c r="B2" s="25"/>
      <c r="C2" s="25"/>
      <c r="D2" s="25"/>
      <c r="E2" s="25"/>
      <c r="F2" s="26"/>
      <c r="G2" s="26"/>
      <c r="H2" s="11"/>
      <c r="I2" s="25"/>
      <c r="J2" s="25"/>
      <c r="K2" s="25"/>
      <c r="L2" s="25"/>
      <c r="M2" s="26"/>
      <c r="N2" s="26"/>
      <c r="O2" s="26"/>
      <c r="P2" s="26"/>
      <c r="Q2" s="26"/>
      <c r="R2" s="26"/>
      <c r="S2" s="7" t="s">
        <v>2</v>
      </c>
      <c r="T2" s="8"/>
      <c r="U2" s="9"/>
      <c r="V2" s="27"/>
      <c r="W2" s="26"/>
      <c r="X2" s="26"/>
    </row>
    <row r="3" spans="1:24" ht="44.4" customHeight="1" thickBot="1">
      <c r="A3" s="22" t="s">
        <v>20</v>
      </c>
      <c r="B3" s="2" t="s">
        <v>1</v>
      </c>
      <c r="C3" s="2" t="s">
        <v>14</v>
      </c>
      <c r="D3" s="2" t="s">
        <v>4</v>
      </c>
      <c r="E3" s="54" t="s">
        <v>49</v>
      </c>
      <c r="F3" s="5" t="s">
        <v>6</v>
      </c>
      <c r="G3" s="54" t="s">
        <v>52</v>
      </c>
      <c r="H3" s="54" t="s">
        <v>5</v>
      </c>
      <c r="I3" s="2" t="s">
        <v>0</v>
      </c>
      <c r="J3" s="2" t="s">
        <v>8</v>
      </c>
      <c r="K3" s="2" t="s">
        <v>53</v>
      </c>
      <c r="L3" s="2" t="s">
        <v>54</v>
      </c>
      <c r="M3" s="2" t="s">
        <v>15</v>
      </c>
      <c r="N3" s="1" t="s">
        <v>13</v>
      </c>
      <c r="O3" s="2" t="s">
        <v>16</v>
      </c>
      <c r="P3" s="2" t="s">
        <v>17</v>
      </c>
      <c r="Q3" s="2" t="s">
        <v>12</v>
      </c>
      <c r="R3" s="2" t="s">
        <v>44</v>
      </c>
      <c r="S3" s="10" t="s">
        <v>7</v>
      </c>
      <c r="T3" s="35" t="s">
        <v>18</v>
      </c>
      <c r="U3" s="35" t="s">
        <v>19</v>
      </c>
      <c r="V3" s="2" t="s">
        <v>48</v>
      </c>
      <c r="W3" s="2" t="s">
        <v>55</v>
      </c>
      <c r="X3" s="2" t="s">
        <v>46</v>
      </c>
    </row>
    <row r="4" spans="1:24">
      <c r="A4" s="49">
        <v>1990</v>
      </c>
      <c r="B4" s="12">
        <v>11882</v>
      </c>
      <c r="C4" s="18">
        <v>1264</v>
      </c>
      <c r="D4" s="18">
        <v>129</v>
      </c>
      <c r="E4" s="18"/>
      <c r="F4" s="12">
        <f t="shared" ref="F4:F21" si="0">SUM(C4:E4)</f>
        <v>1393</v>
      </c>
      <c r="G4" s="18"/>
      <c r="H4" s="18"/>
      <c r="I4" s="12">
        <v>4628</v>
      </c>
      <c r="J4" s="23">
        <f t="shared" ref="J4:J36" si="1">I4/B4</f>
        <v>0.38949671772428884</v>
      </c>
      <c r="K4" s="11"/>
      <c r="L4" s="11"/>
      <c r="M4" s="16">
        <v>186</v>
      </c>
      <c r="N4" s="17">
        <v>340</v>
      </c>
      <c r="O4" s="17">
        <v>792</v>
      </c>
      <c r="P4" s="17">
        <v>109</v>
      </c>
      <c r="Q4" s="17"/>
      <c r="R4" s="17"/>
      <c r="S4" s="28">
        <v>260</v>
      </c>
      <c r="T4" s="28">
        <v>42</v>
      </c>
      <c r="U4" s="29">
        <v>21</v>
      </c>
      <c r="V4" s="18">
        <v>49</v>
      </c>
      <c r="W4" s="15"/>
      <c r="X4" s="15">
        <v>7</v>
      </c>
    </row>
    <row r="5" spans="1:24">
      <c r="A5" s="22">
        <v>1991</v>
      </c>
      <c r="B5" s="12">
        <v>12003</v>
      </c>
      <c r="C5" s="12">
        <v>1325</v>
      </c>
      <c r="D5" s="12">
        <v>130</v>
      </c>
      <c r="E5" s="12"/>
      <c r="F5" s="12">
        <f t="shared" si="0"/>
        <v>1455</v>
      </c>
      <c r="G5" s="12"/>
      <c r="H5" s="12"/>
      <c r="I5" s="12">
        <v>5291</v>
      </c>
      <c r="J5" s="23">
        <f t="shared" si="1"/>
        <v>0.44080646505040405</v>
      </c>
      <c r="K5" s="72"/>
      <c r="L5" s="72"/>
      <c r="M5" s="19">
        <v>205</v>
      </c>
      <c r="N5" s="12">
        <v>367</v>
      </c>
      <c r="O5" s="12">
        <v>719</v>
      </c>
      <c r="P5" s="12">
        <v>99</v>
      </c>
      <c r="Q5" s="12"/>
      <c r="R5" s="12"/>
      <c r="S5" s="30">
        <v>288</v>
      </c>
      <c r="T5" s="30">
        <v>45</v>
      </c>
      <c r="U5" s="29">
        <v>20</v>
      </c>
      <c r="V5" s="18">
        <v>36</v>
      </c>
      <c r="W5" s="15"/>
      <c r="X5" s="15">
        <v>10</v>
      </c>
    </row>
    <row r="6" spans="1:24">
      <c r="A6" s="22">
        <v>1992</v>
      </c>
      <c r="B6" s="12">
        <v>12579</v>
      </c>
      <c r="C6" s="12">
        <v>1215</v>
      </c>
      <c r="D6" s="12">
        <v>124</v>
      </c>
      <c r="E6" s="12"/>
      <c r="F6" s="12">
        <f t="shared" si="0"/>
        <v>1339</v>
      </c>
      <c r="G6" s="12"/>
      <c r="H6" s="12"/>
      <c r="I6" s="12">
        <v>5953</v>
      </c>
      <c r="J6" s="23">
        <f t="shared" si="1"/>
        <v>0.47324906590348992</v>
      </c>
      <c r="K6" s="72"/>
      <c r="L6" s="72"/>
      <c r="M6" s="19">
        <v>188</v>
      </c>
      <c r="N6" s="12">
        <v>324</v>
      </c>
      <c r="O6" s="12">
        <v>718</v>
      </c>
      <c r="P6" s="12">
        <v>65</v>
      </c>
      <c r="Q6" s="18"/>
      <c r="R6" s="18"/>
      <c r="S6" s="30">
        <v>274</v>
      </c>
      <c r="T6" s="30">
        <v>38</v>
      </c>
      <c r="U6" s="29">
        <v>12</v>
      </c>
      <c r="V6" s="18">
        <v>37</v>
      </c>
      <c r="W6" s="15"/>
      <c r="X6" s="15">
        <v>5</v>
      </c>
    </row>
    <row r="7" spans="1:24">
      <c r="A7" s="22">
        <v>1993</v>
      </c>
      <c r="B7" s="12">
        <v>13209</v>
      </c>
      <c r="C7" s="12">
        <v>1367</v>
      </c>
      <c r="D7" s="12">
        <v>135</v>
      </c>
      <c r="E7" s="12"/>
      <c r="F7" s="12">
        <f t="shared" si="0"/>
        <v>1502</v>
      </c>
      <c r="G7" s="12"/>
      <c r="H7" s="12"/>
      <c r="I7" s="12">
        <v>6469</v>
      </c>
      <c r="J7" s="23">
        <f t="shared" si="1"/>
        <v>0.48974184268301918</v>
      </c>
      <c r="K7" s="72"/>
      <c r="L7" s="72"/>
      <c r="M7" s="19">
        <v>218</v>
      </c>
      <c r="N7" s="12">
        <v>325</v>
      </c>
      <c r="O7" s="12">
        <v>814</v>
      </c>
      <c r="P7" s="12">
        <v>82</v>
      </c>
      <c r="Q7" s="18"/>
      <c r="R7" s="18"/>
      <c r="S7" s="30">
        <v>313</v>
      </c>
      <c r="T7" s="30">
        <v>44</v>
      </c>
      <c r="U7" s="29">
        <v>19</v>
      </c>
      <c r="V7" s="18">
        <v>26</v>
      </c>
      <c r="W7" s="15"/>
      <c r="X7" s="15">
        <v>14</v>
      </c>
    </row>
    <row r="8" spans="1:24">
      <c r="A8" s="22">
        <v>1994</v>
      </c>
      <c r="B8" s="12">
        <v>13338</v>
      </c>
      <c r="C8" s="12">
        <v>1241</v>
      </c>
      <c r="D8" s="12">
        <v>204</v>
      </c>
      <c r="E8" s="12"/>
      <c r="F8" s="12">
        <f>SUM(C8:E8)</f>
        <v>1445</v>
      </c>
      <c r="G8" s="12"/>
      <c r="H8" s="12"/>
      <c r="I8" s="12">
        <v>6826</v>
      </c>
      <c r="J8" s="23">
        <f t="shared" si="1"/>
        <v>0.51177088019193284</v>
      </c>
      <c r="K8" s="72"/>
      <c r="L8" s="72"/>
      <c r="M8" s="19">
        <v>219</v>
      </c>
      <c r="N8" s="12">
        <v>326</v>
      </c>
      <c r="O8" s="12">
        <v>844</v>
      </c>
      <c r="P8" s="12">
        <v>45</v>
      </c>
      <c r="Q8" s="18"/>
      <c r="R8" s="18"/>
      <c r="S8" s="30">
        <v>302</v>
      </c>
      <c r="T8" s="30">
        <v>52</v>
      </c>
      <c r="U8" s="29">
        <v>21</v>
      </c>
      <c r="V8" s="18">
        <v>43</v>
      </c>
      <c r="W8" s="15"/>
      <c r="X8" s="15">
        <v>12</v>
      </c>
    </row>
    <row r="9" spans="1:24">
      <c r="A9" s="22">
        <v>1995</v>
      </c>
      <c r="B9" s="12">
        <v>13549</v>
      </c>
      <c r="C9" s="12">
        <v>1211</v>
      </c>
      <c r="D9" s="12">
        <v>206</v>
      </c>
      <c r="E9" s="12"/>
      <c r="F9" s="12">
        <f t="shared" si="0"/>
        <v>1417</v>
      </c>
      <c r="G9" s="12"/>
      <c r="H9" s="12"/>
      <c r="I9" s="12">
        <v>7092</v>
      </c>
      <c r="J9" s="23">
        <f t="shared" si="1"/>
        <v>0.52343346372426014</v>
      </c>
      <c r="K9" s="72"/>
      <c r="L9" s="72"/>
      <c r="M9" s="19">
        <v>161</v>
      </c>
      <c r="N9" s="12">
        <v>333</v>
      </c>
      <c r="O9" s="12">
        <v>862</v>
      </c>
      <c r="P9" s="12">
        <v>60</v>
      </c>
      <c r="Q9" s="18"/>
      <c r="R9" s="18"/>
      <c r="S9" s="30">
        <v>258</v>
      </c>
      <c r="T9" s="30">
        <v>29</v>
      </c>
      <c r="U9" s="29">
        <v>8</v>
      </c>
      <c r="V9" s="18">
        <v>24</v>
      </c>
      <c r="W9" s="15"/>
      <c r="X9" s="15">
        <v>9</v>
      </c>
    </row>
    <row r="10" spans="1:24">
      <c r="A10" s="22">
        <v>1996</v>
      </c>
      <c r="B10" s="12">
        <v>13614</v>
      </c>
      <c r="C10" s="12">
        <v>1123</v>
      </c>
      <c r="D10" s="12">
        <v>174</v>
      </c>
      <c r="E10" s="12"/>
      <c r="F10" s="12">
        <f t="shared" si="0"/>
        <v>1297</v>
      </c>
      <c r="G10" s="12"/>
      <c r="H10" s="12"/>
      <c r="I10" s="12">
        <v>7333</v>
      </c>
      <c r="J10" s="23">
        <f t="shared" si="1"/>
        <v>0.53863669751726162</v>
      </c>
      <c r="K10" s="72"/>
      <c r="L10" s="72"/>
      <c r="M10" s="19">
        <v>171</v>
      </c>
      <c r="N10" s="12">
        <v>304</v>
      </c>
      <c r="O10" s="12">
        <v>803</v>
      </c>
      <c r="P10" s="12">
        <v>62</v>
      </c>
      <c r="Q10" s="18"/>
      <c r="R10" s="18"/>
      <c r="S10" s="30">
        <v>248</v>
      </c>
      <c r="T10" s="30">
        <v>36</v>
      </c>
      <c r="U10" s="29">
        <v>12</v>
      </c>
      <c r="V10" s="18">
        <v>21</v>
      </c>
      <c r="W10" s="15"/>
      <c r="X10" s="15">
        <v>23</v>
      </c>
    </row>
    <row r="11" spans="1:24">
      <c r="A11" s="22">
        <v>1997</v>
      </c>
      <c r="B11" s="12">
        <v>14022</v>
      </c>
      <c r="C11" s="12">
        <v>1229</v>
      </c>
      <c r="D11" s="12">
        <v>200</v>
      </c>
      <c r="E11" s="12"/>
      <c r="F11" s="12">
        <f t="shared" si="0"/>
        <v>1429</v>
      </c>
      <c r="G11" s="12"/>
      <c r="H11" s="12"/>
      <c r="I11" s="12">
        <v>7845</v>
      </c>
      <c r="J11" s="23">
        <f t="shared" si="1"/>
        <v>0.55947796320068466</v>
      </c>
      <c r="K11" s="72"/>
      <c r="L11" s="72"/>
      <c r="M11" s="19">
        <v>138</v>
      </c>
      <c r="N11" s="12">
        <v>293</v>
      </c>
      <c r="O11" s="12">
        <v>817</v>
      </c>
      <c r="P11" s="12">
        <v>60</v>
      </c>
      <c r="Q11" s="18"/>
      <c r="R11" s="18"/>
      <c r="S11" s="30">
        <v>193</v>
      </c>
      <c r="T11" s="30">
        <v>22</v>
      </c>
      <c r="U11" s="29">
        <v>10</v>
      </c>
      <c r="V11" s="18">
        <v>21</v>
      </c>
      <c r="W11" s="15"/>
      <c r="X11" s="15">
        <v>15</v>
      </c>
    </row>
    <row r="12" spans="1:24">
      <c r="A12" s="22">
        <v>1998</v>
      </c>
      <c r="B12" s="12">
        <v>14279</v>
      </c>
      <c r="C12" s="12">
        <v>1234</v>
      </c>
      <c r="D12" s="12">
        <v>220</v>
      </c>
      <c r="E12" s="12"/>
      <c r="F12" s="12">
        <f t="shared" si="0"/>
        <v>1454</v>
      </c>
      <c r="G12" s="12"/>
      <c r="H12" s="12"/>
      <c r="I12" s="12">
        <v>8124</v>
      </c>
      <c r="J12" s="23">
        <f t="shared" si="1"/>
        <v>0.56894740528048182</v>
      </c>
      <c r="K12" s="72"/>
      <c r="L12" s="72"/>
      <c r="M12" s="19">
        <v>155</v>
      </c>
      <c r="N12" s="12">
        <v>281</v>
      </c>
      <c r="O12" s="12">
        <v>900</v>
      </c>
      <c r="P12" s="12">
        <v>67</v>
      </c>
      <c r="Q12" s="18"/>
      <c r="R12" s="18"/>
      <c r="S12" s="30">
        <v>188</v>
      </c>
      <c r="T12" s="30">
        <v>22</v>
      </c>
      <c r="U12" s="29">
        <v>3</v>
      </c>
      <c r="V12" s="18">
        <v>29</v>
      </c>
      <c r="W12" s="18"/>
      <c r="X12" s="12">
        <v>18</v>
      </c>
    </row>
    <row r="13" spans="1:24">
      <c r="A13" s="22">
        <v>1999</v>
      </c>
      <c r="B13" s="12">
        <v>14273</v>
      </c>
      <c r="C13" s="12">
        <v>1157</v>
      </c>
      <c r="D13" s="12">
        <v>268</v>
      </c>
      <c r="E13" s="12"/>
      <c r="F13" s="12">
        <f t="shared" si="0"/>
        <v>1425</v>
      </c>
      <c r="G13" s="12"/>
      <c r="H13" s="12"/>
      <c r="I13" s="12">
        <v>8294</v>
      </c>
      <c r="J13" s="23">
        <f t="shared" si="1"/>
        <v>0.58109717648707349</v>
      </c>
      <c r="K13" s="72"/>
      <c r="L13" s="72"/>
      <c r="M13" s="19">
        <v>124</v>
      </c>
      <c r="N13" s="12">
        <v>290</v>
      </c>
      <c r="O13" s="12">
        <v>850</v>
      </c>
      <c r="P13" s="12">
        <v>78</v>
      </c>
      <c r="Q13" s="31"/>
      <c r="R13" s="31"/>
      <c r="S13" s="32">
        <v>201</v>
      </c>
      <c r="T13" s="32">
        <v>18</v>
      </c>
      <c r="U13" s="33">
        <v>5</v>
      </c>
      <c r="V13" s="18">
        <v>21</v>
      </c>
      <c r="W13" s="18"/>
      <c r="X13" s="12">
        <v>23</v>
      </c>
    </row>
    <row r="14" spans="1:24">
      <c r="A14" s="22">
        <v>2000</v>
      </c>
      <c r="B14" s="20">
        <v>15342</v>
      </c>
      <c r="C14" s="12">
        <v>1267</v>
      </c>
      <c r="D14" s="12">
        <v>316</v>
      </c>
      <c r="E14" s="12"/>
      <c r="F14" s="12">
        <f t="shared" si="0"/>
        <v>1583</v>
      </c>
      <c r="G14" s="12"/>
      <c r="H14" s="12"/>
      <c r="I14" s="12">
        <v>9274</v>
      </c>
      <c r="J14" s="23">
        <f t="shared" si="1"/>
        <v>0.60448442184852036</v>
      </c>
      <c r="K14" s="72"/>
      <c r="L14" s="72"/>
      <c r="M14" s="19">
        <v>100</v>
      </c>
      <c r="N14" s="12">
        <v>320</v>
      </c>
      <c r="O14" s="12">
        <v>959</v>
      </c>
      <c r="P14" s="20">
        <v>73</v>
      </c>
      <c r="Q14" s="20"/>
      <c r="R14" s="20"/>
      <c r="S14" s="24">
        <v>182</v>
      </c>
      <c r="T14" s="24">
        <v>16</v>
      </c>
      <c r="U14" s="34">
        <v>3</v>
      </c>
      <c r="V14" s="15">
        <v>16</v>
      </c>
      <c r="W14" s="15"/>
      <c r="X14" s="12">
        <v>30</v>
      </c>
    </row>
    <row r="15" spans="1:24">
      <c r="A15" s="22">
        <v>2001</v>
      </c>
      <c r="B15" s="20">
        <v>15449</v>
      </c>
      <c r="C15" s="12">
        <v>1247</v>
      </c>
      <c r="D15" s="12">
        <v>303</v>
      </c>
      <c r="E15" s="12"/>
      <c r="F15" s="12">
        <f t="shared" si="0"/>
        <v>1550</v>
      </c>
      <c r="G15" s="12"/>
      <c r="H15" s="12"/>
      <c r="I15" s="12">
        <v>9611</v>
      </c>
      <c r="J15" s="23">
        <f t="shared" si="1"/>
        <v>0.62211146352514723</v>
      </c>
      <c r="K15" s="72"/>
      <c r="L15" s="72"/>
      <c r="M15" s="19">
        <v>123</v>
      </c>
      <c r="N15" s="12">
        <v>288</v>
      </c>
      <c r="O15" s="12">
        <v>884</v>
      </c>
      <c r="P15" s="20">
        <v>84</v>
      </c>
      <c r="Q15" s="20"/>
      <c r="R15" s="20"/>
      <c r="S15" s="24">
        <v>200</v>
      </c>
      <c r="T15" s="24">
        <v>18</v>
      </c>
      <c r="U15" s="34">
        <v>4</v>
      </c>
      <c r="V15" s="19">
        <v>21</v>
      </c>
      <c r="W15" s="19"/>
      <c r="X15" s="12">
        <v>78</v>
      </c>
    </row>
    <row r="16" spans="1:24">
      <c r="A16" s="22">
        <v>2002</v>
      </c>
      <c r="B16" s="20">
        <v>15504</v>
      </c>
      <c r="C16" s="12">
        <v>1226</v>
      </c>
      <c r="D16" s="12">
        <v>311</v>
      </c>
      <c r="E16" s="12"/>
      <c r="F16" s="12">
        <f t="shared" si="0"/>
        <v>1537</v>
      </c>
      <c r="G16" s="12"/>
      <c r="H16" s="12"/>
      <c r="I16" s="12">
        <v>9836</v>
      </c>
      <c r="J16" s="23">
        <f t="shared" si="1"/>
        <v>0.63441692466460264</v>
      </c>
      <c r="K16" s="72"/>
      <c r="L16" s="72"/>
      <c r="M16" s="19">
        <v>93</v>
      </c>
      <c r="N16" s="12">
        <v>286</v>
      </c>
      <c r="O16" s="12">
        <v>976</v>
      </c>
      <c r="P16" s="20">
        <v>86</v>
      </c>
      <c r="Q16" s="20"/>
      <c r="R16" s="20"/>
      <c r="S16" s="24">
        <v>150</v>
      </c>
      <c r="T16" s="24">
        <v>14</v>
      </c>
      <c r="U16" s="34">
        <v>4</v>
      </c>
      <c r="V16" s="19">
        <v>21</v>
      </c>
      <c r="W16" s="19"/>
      <c r="X16" s="12">
        <v>73</v>
      </c>
    </row>
    <row r="17" spans="1:28">
      <c r="A17" s="22">
        <v>2003</v>
      </c>
      <c r="B17" s="20">
        <v>15748</v>
      </c>
      <c r="C17" s="12">
        <v>1170</v>
      </c>
      <c r="D17" s="12">
        <v>338</v>
      </c>
      <c r="E17" s="12"/>
      <c r="F17" s="12">
        <f t="shared" si="0"/>
        <v>1508</v>
      </c>
      <c r="G17" s="12"/>
      <c r="H17" s="12"/>
      <c r="I17" s="12">
        <v>10170</v>
      </c>
      <c r="J17" s="23">
        <f t="shared" si="1"/>
        <v>0.64579629159258323</v>
      </c>
      <c r="K17" s="72"/>
      <c r="L17" s="72"/>
      <c r="M17" s="19">
        <v>126</v>
      </c>
      <c r="N17" s="12">
        <v>281</v>
      </c>
      <c r="O17" s="12">
        <v>812</v>
      </c>
      <c r="P17" s="20">
        <v>34</v>
      </c>
      <c r="Q17" s="20"/>
      <c r="R17" s="20"/>
      <c r="S17" s="24">
        <v>156</v>
      </c>
      <c r="T17" s="24">
        <v>14</v>
      </c>
      <c r="U17" s="34">
        <v>3</v>
      </c>
      <c r="V17" s="19">
        <v>17</v>
      </c>
      <c r="W17" s="19"/>
      <c r="X17" s="12">
        <v>25</v>
      </c>
    </row>
    <row r="18" spans="1:28">
      <c r="A18" s="22">
        <v>2004</v>
      </c>
      <c r="B18" s="20">
        <v>15920</v>
      </c>
      <c r="C18" s="12">
        <v>1238</v>
      </c>
      <c r="D18" s="12">
        <v>299</v>
      </c>
      <c r="E18" s="12"/>
      <c r="F18" s="12">
        <f t="shared" si="0"/>
        <v>1537</v>
      </c>
      <c r="G18" s="12"/>
      <c r="H18" s="12"/>
      <c r="I18" s="12">
        <v>10305</v>
      </c>
      <c r="J18" s="23">
        <f t="shared" si="1"/>
        <v>0.64729899497487442</v>
      </c>
      <c r="K18" s="72"/>
      <c r="L18" s="72"/>
      <c r="M18" s="19">
        <v>112</v>
      </c>
      <c r="N18" s="12">
        <v>318</v>
      </c>
      <c r="O18" s="12">
        <v>652</v>
      </c>
      <c r="P18" s="20">
        <v>50</v>
      </c>
      <c r="Q18" s="13">
        <v>256</v>
      </c>
      <c r="R18" s="13"/>
      <c r="S18" s="30">
        <v>177</v>
      </c>
      <c r="T18" s="30">
        <v>13</v>
      </c>
      <c r="U18" s="29">
        <v>1</v>
      </c>
      <c r="V18" s="19">
        <v>17</v>
      </c>
      <c r="W18" s="19"/>
      <c r="X18" s="12">
        <v>7</v>
      </c>
      <c r="AB18" s="55"/>
    </row>
    <row r="19" spans="1:28">
      <c r="A19" s="22">
        <v>2005</v>
      </c>
      <c r="B19" s="20">
        <v>16210</v>
      </c>
      <c r="C19" s="12">
        <v>1250</v>
      </c>
      <c r="D19" s="12">
        <v>254</v>
      </c>
      <c r="E19" s="12"/>
      <c r="F19" s="12">
        <f t="shared" si="0"/>
        <v>1504</v>
      </c>
      <c r="G19" s="12"/>
      <c r="H19" s="12"/>
      <c r="I19" s="12">
        <v>10830</v>
      </c>
      <c r="J19" s="23">
        <f t="shared" si="1"/>
        <v>0.66810610734114739</v>
      </c>
      <c r="K19" s="72"/>
      <c r="L19" s="72"/>
      <c r="M19" s="19">
        <v>119</v>
      </c>
      <c r="N19" s="12">
        <v>301</v>
      </c>
      <c r="O19" s="12">
        <v>686</v>
      </c>
      <c r="P19" s="20">
        <v>47</v>
      </c>
      <c r="Q19" s="20">
        <v>291</v>
      </c>
      <c r="R19" s="20"/>
      <c r="S19" s="24">
        <v>190</v>
      </c>
      <c r="T19" s="24">
        <v>10</v>
      </c>
      <c r="U19" s="34">
        <v>3</v>
      </c>
      <c r="V19" s="19">
        <v>8</v>
      </c>
      <c r="W19" s="19"/>
      <c r="X19" s="12">
        <v>9</v>
      </c>
      <c r="AB19" s="55"/>
    </row>
    <row r="20" spans="1:28">
      <c r="A20" s="22">
        <v>2006</v>
      </c>
      <c r="B20" s="20">
        <v>16193</v>
      </c>
      <c r="C20" s="12">
        <v>1330</v>
      </c>
      <c r="D20" s="12">
        <v>299</v>
      </c>
      <c r="E20" s="12"/>
      <c r="F20" s="12">
        <f t="shared" si="0"/>
        <v>1629</v>
      </c>
      <c r="G20" s="12"/>
      <c r="H20" s="12"/>
      <c r="I20" s="12">
        <v>10906</v>
      </c>
      <c r="J20" s="23">
        <f t="shared" si="1"/>
        <v>0.67350089544865066</v>
      </c>
      <c r="K20" s="72"/>
      <c r="L20" s="72"/>
      <c r="M20" s="19">
        <v>141</v>
      </c>
      <c r="N20" s="12">
        <v>283</v>
      </c>
      <c r="O20" s="12">
        <v>1039</v>
      </c>
      <c r="P20" s="20">
        <v>54</v>
      </c>
      <c r="Q20" s="20">
        <v>321</v>
      </c>
      <c r="R20" s="20"/>
      <c r="S20" s="24">
        <v>181</v>
      </c>
      <c r="T20" s="24">
        <v>24</v>
      </c>
      <c r="U20" s="34">
        <v>8</v>
      </c>
      <c r="V20" s="19">
        <v>12</v>
      </c>
      <c r="W20" s="19"/>
      <c r="X20" s="12">
        <v>17</v>
      </c>
      <c r="AB20" s="55"/>
    </row>
    <row r="21" spans="1:28">
      <c r="A21" s="22">
        <v>2007</v>
      </c>
      <c r="B21" s="20">
        <v>16286</v>
      </c>
      <c r="C21" s="12">
        <v>1407</v>
      </c>
      <c r="D21" s="12">
        <v>342</v>
      </c>
      <c r="E21" s="12"/>
      <c r="F21" s="12">
        <f t="shared" si="0"/>
        <v>1749</v>
      </c>
      <c r="G21" s="19"/>
      <c r="H21" s="19"/>
      <c r="I21" s="19">
        <v>11238</v>
      </c>
      <c r="J21" s="23">
        <f t="shared" si="1"/>
        <v>0.69004052560481399</v>
      </c>
      <c r="K21" s="72"/>
      <c r="L21" s="72"/>
      <c r="M21" s="19">
        <v>118</v>
      </c>
      <c r="N21" s="12">
        <v>262</v>
      </c>
      <c r="O21" s="12">
        <v>1111</v>
      </c>
      <c r="P21" s="20">
        <v>87</v>
      </c>
      <c r="Q21" s="20">
        <v>326</v>
      </c>
      <c r="R21" s="20"/>
      <c r="S21" s="24">
        <v>151</v>
      </c>
      <c r="T21" s="24">
        <v>14</v>
      </c>
      <c r="U21" s="34">
        <v>1</v>
      </c>
      <c r="V21" s="19">
        <v>9</v>
      </c>
      <c r="W21" s="19"/>
      <c r="X21" s="12">
        <v>16</v>
      </c>
      <c r="AB21" s="55"/>
    </row>
    <row r="22" spans="1:28">
      <c r="A22" s="22">
        <v>2008</v>
      </c>
      <c r="B22" s="12">
        <v>16631</v>
      </c>
      <c r="C22" s="12">
        <v>1405</v>
      </c>
      <c r="D22" s="12">
        <v>396</v>
      </c>
      <c r="E22" s="12"/>
      <c r="F22" s="12">
        <f t="shared" ref="F22:F35" si="2">SUM(C22:E22)</f>
        <v>1801</v>
      </c>
      <c r="G22" s="12"/>
      <c r="H22" s="12"/>
      <c r="I22" s="12">
        <v>11799</v>
      </c>
      <c r="J22" s="23">
        <f t="shared" si="1"/>
        <v>0.70945824063495877</v>
      </c>
      <c r="K22" s="22"/>
      <c r="L22" s="22"/>
      <c r="M22" s="12">
        <v>133</v>
      </c>
      <c r="N22" s="12">
        <v>308</v>
      </c>
      <c r="O22" s="12">
        <v>1173</v>
      </c>
      <c r="P22" s="12">
        <v>59</v>
      </c>
      <c r="Q22" s="12">
        <v>323</v>
      </c>
      <c r="R22" s="12"/>
      <c r="S22" s="24">
        <v>202</v>
      </c>
      <c r="T22" s="24">
        <v>13</v>
      </c>
      <c r="U22" s="34">
        <v>3</v>
      </c>
      <c r="V22" s="12">
        <v>15</v>
      </c>
      <c r="W22" s="12"/>
      <c r="X22" s="12">
        <v>18</v>
      </c>
      <c r="AB22" s="55"/>
    </row>
    <row r="23" spans="1:28">
      <c r="A23" s="22">
        <v>2009</v>
      </c>
      <c r="B23" s="12">
        <v>17156</v>
      </c>
      <c r="C23" s="12">
        <v>1334</v>
      </c>
      <c r="D23" s="12">
        <v>366</v>
      </c>
      <c r="E23" s="12"/>
      <c r="F23" s="12">
        <f t="shared" si="2"/>
        <v>1700</v>
      </c>
      <c r="G23" s="12"/>
      <c r="H23" s="12"/>
      <c r="I23" s="12">
        <v>12635</v>
      </c>
      <c r="J23" s="23">
        <f t="shared" si="1"/>
        <v>0.73647703427372346</v>
      </c>
      <c r="K23" s="72"/>
      <c r="L23" s="72"/>
      <c r="M23" s="19">
        <v>122</v>
      </c>
      <c r="N23" s="12">
        <v>315</v>
      </c>
      <c r="O23" s="12">
        <v>1083</v>
      </c>
      <c r="P23" s="20">
        <v>81</v>
      </c>
      <c r="Q23" s="20">
        <v>311</v>
      </c>
      <c r="R23" s="20"/>
      <c r="S23" s="24">
        <v>180</v>
      </c>
      <c r="T23" s="24">
        <v>14</v>
      </c>
      <c r="U23" s="34">
        <v>4</v>
      </c>
      <c r="V23" s="19">
        <v>21</v>
      </c>
      <c r="W23" s="19"/>
      <c r="X23" s="12">
        <v>11</v>
      </c>
      <c r="AB23" s="55"/>
    </row>
    <row r="24" spans="1:28">
      <c r="A24" s="22">
        <v>2010</v>
      </c>
      <c r="B24" s="12">
        <v>17331</v>
      </c>
      <c r="C24" s="12">
        <v>1405</v>
      </c>
      <c r="D24" s="12">
        <v>392</v>
      </c>
      <c r="E24" s="12">
        <v>835</v>
      </c>
      <c r="F24" s="12">
        <f t="shared" si="2"/>
        <v>2632</v>
      </c>
      <c r="G24" s="12"/>
      <c r="H24" s="12">
        <v>9</v>
      </c>
      <c r="I24" s="12">
        <v>12785</v>
      </c>
      <c r="J24" s="23">
        <f t="shared" si="1"/>
        <v>0.73769545900409672</v>
      </c>
      <c r="K24" s="72"/>
      <c r="L24" s="72"/>
      <c r="M24" s="19">
        <v>144</v>
      </c>
      <c r="N24" s="12">
        <v>357</v>
      </c>
      <c r="O24" s="12">
        <v>1126</v>
      </c>
      <c r="P24" s="20">
        <v>68</v>
      </c>
      <c r="Q24" s="20">
        <v>287</v>
      </c>
      <c r="R24" s="20">
        <v>335</v>
      </c>
      <c r="S24" s="24">
        <v>217</v>
      </c>
      <c r="T24" s="24">
        <v>13</v>
      </c>
      <c r="U24" s="34">
        <v>4</v>
      </c>
      <c r="V24" s="19">
        <v>14</v>
      </c>
      <c r="W24" s="19"/>
      <c r="X24" s="12">
        <v>0</v>
      </c>
      <c r="AB24" s="55"/>
    </row>
    <row r="25" spans="1:28">
      <c r="A25" s="22">
        <v>2011</v>
      </c>
      <c r="B25" s="12">
        <v>18125</v>
      </c>
      <c r="C25" s="12">
        <v>1385</v>
      </c>
      <c r="D25" s="12">
        <v>492</v>
      </c>
      <c r="E25" s="12">
        <v>833</v>
      </c>
      <c r="F25" s="12">
        <f t="shared" si="2"/>
        <v>2710</v>
      </c>
      <c r="G25" s="12"/>
      <c r="H25" s="12">
        <v>5</v>
      </c>
      <c r="I25" s="12">
        <v>13770</v>
      </c>
      <c r="J25" s="23">
        <f t="shared" si="1"/>
        <v>0.75972413793103444</v>
      </c>
      <c r="K25" s="72"/>
      <c r="L25" s="72"/>
      <c r="M25" s="19">
        <v>140</v>
      </c>
      <c r="N25" s="12">
        <v>374</v>
      </c>
      <c r="O25" s="12">
        <v>1128</v>
      </c>
      <c r="P25" s="20">
        <v>71</v>
      </c>
      <c r="Q25" s="20">
        <v>324</v>
      </c>
      <c r="R25" s="20">
        <v>248</v>
      </c>
      <c r="S25" s="24">
        <v>215</v>
      </c>
      <c r="T25" s="24">
        <v>13</v>
      </c>
      <c r="U25" s="34">
        <v>3</v>
      </c>
      <c r="V25" s="19">
        <v>17</v>
      </c>
      <c r="W25" s="19"/>
      <c r="X25" s="12">
        <v>0</v>
      </c>
      <c r="AB25" s="55"/>
    </row>
    <row r="26" spans="1:28">
      <c r="A26" s="22">
        <v>2012</v>
      </c>
      <c r="B26" s="12">
        <v>18400</v>
      </c>
      <c r="C26" s="12">
        <v>1378</v>
      </c>
      <c r="D26" s="12">
        <v>506</v>
      </c>
      <c r="E26" s="12">
        <v>850</v>
      </c>
      <c r="F26" s="12">
        <f t="shared" si="2"/>
        <v>2734</v>
      </c>
      <c r="G26" s="12"/>
      <c r="H26" s="12">
        <v>4</v>
      </c>
      <c r="I26" s="12">
        <v>14153</v>
      </c>
      <c r="J26" s="23">
        <f t="shared" si="1"/>
        <v>0.76918478260869561</v>
      </c>
      <c r="K26" s="72"/>
      <c r="L26" s="72"/>
      <c r="M26" s="19">
        <v>152</v>
      </c>
      <c r="N26" s="12">
        <v>381</v>
      </c>
      <c r="O26" s="12">
        <v>1190</v>
      </c>
      <c r="P26" s="20">
        <v>69</v>
      </c>
      <c r="Q26" s="20">
        <v>358</v>
      </c>
      <c r="R26" s="20">
        <v>288</v>
      </c>
      <c r="S26" s="24">
        <v>228</v>
      </c>
      <c r="T26" s="24">
        <v>34</v>
      </c>
      <c r="U26" s="34">
        <v>27</v>
      </c>
      <c r="V26" s="19">
        <v>13</v>
      </c>
      <c r="W26" s="19"/>
      <c r="X26" s="12">
        <v>0</v>
      </c>
      <c r="AB26" s="55"/>
    </row>
    <row r="27" spans="1:28">
      <c r="A27" s="22">
        <v>2013</v>
      </c>
      <c r="B27" s="12">
        <v>18990</v>
      </c>
      <c r="C27" s="12">
        <v>1449</v>
      </c>
      <c r="D27" s="12">
        <v>514</v>
      </c>
      <c r="E27" s="12">
        <v>851</v>
      </c>
      <c r="F27" s="12">
        <f t="shared" si="2"/>
        <v>2814</v>
      </c>
      <c r="G27" s="12"/>
      <c r="H27" s="12">
        <v>11</v>
      </c>
      <c r="I27" s="12">
        <v>14849</v>
      </c>
      <c r="J27" s="23">
        <f t="shared" si="1"/>
        <v>0.78193786203264881</v>
      </c>
      <c r="K27" s="72"/>
      <c r="L27" s="72"/>
      <c r="M27" s="19">
        <v>105</v>
      </c>
      <c r="N27" s="12">
        <v>339</v>
      </c>
      <c r="O27" s="12">
        <v>1359</v>
      </c>
      <c r="P27" s="20">
        <v>58</v>
      </c>
      <c r="Q27" s="20">
        <v>495</v>
      </c>
      <c r="R27" s="20">
        <v>306</v>
      </c>
      <c r="S27" s="24">
        <v>164</v>
      </c>
      <c r="T27" s="24">
        <v>10</v>
      </c>
      <c r="U27" s="34">
        <v>3</v>
      </c>
      <c r="V27" s="19">
        <v>18</v>
      </c>
      <c r="W27" s="19"/>
      <c r="X27" s="12">
        <v>0</v>
      </c>
      <c r="AB27" s="55"/>
    </row>
    <row r="28" spans="1:28">
      <c r="A28" s="22">
        <v>2014</v>
      </c>
      <c r="B28" s="12">
        <v>19538</v>
      </c>
      <c r="C28" s="12">
        <v>1717</v>
      </c>
      <c r="D28" s="12">
        <v>448</v>
      </c>
      <c r="E28" s="12">
        <v>827</v>
      </c>
      <c r="F28" s="12">
        <f t="shared" si="2"/>
        <v>2992</v>
      </c>
      <c r="G28" s="12"/>
      <c r="H28" s="12">
        <v>8</v>
      </c>
      <c r="I28" s="12">
        <v>15682</v>
      </c>
      <c r="J28" s="23">
        <f t="shared" si="1"/>
        <v>0.80264100726788823</v>
      </c>
      <c r="K28" s="22"/>
      <c r="L28" s="22"/>
      <c r="M28" s="12">
        <v>104</v>
      </c>
      <c r="N28" s="12">
        <v>378</v>
      </c>
      <c r="O28" s="12">
        <v>1407</v>
      </c>
      <c r="P28" s="12">
        <v>53</v>
      </c>
      <c r="Q28" s="12">
        <v>568</v>
      </c>
      <c r="R28" s="12">
        <v>261</v>
      </c>
      <c r="S28" s="24">
        <v>185</v>
      </c>
      <c r="T28" s="24">
        <v>13</v>
      </c>
      <c r="U28" s="24">
        <v>5</v>
      </c>
      <c r="V28" s="12">
        <v>13</v>
      </c>
      <c r="W28" s="12"/>
      <c r="X28" s="12">
        <v>0</v>
      </c>
      <c r="AB28" s="55"/>
    </row>
    <row r="29" spans="1:28">
      <c r="A29" s="22">
        <v>2015</v>
      </c>
      <c r="B29" s="12">
        <v>20649</v>
      </c>
      <c r="C29" s="12">
        <v>2227</v>
      </c>
      <c r="D29" s="12">
        <v>376</v>
      </c>
      <c r="E29" s="12">
        <v>958</v>
      </c>
      <c r="F29" s="12">
        <f t="shared" si="2"/>
        <v>3561</v>
      </c>
      <c r="G29" s="12"/>
      <c r="H29" s="12">
        <v>9</v>
      </c>
      <c r="I29" s="12">
        <v>16653</v>
      </c>
      <c r="J29" s="23">
        <f t="shared" si="1"/>
        <v>0.80647973267470585</v>
      </c>
      <c r="K29" s="22"/>
      <c r="L29" s="22"/>
      <c r="M29" s="12">
        <v>129</v>
      </c>
      <c r="N29" s="12">
        <v>385</v>
      </c>
      <c r="O29" s="12">
        <v>1633</v>
      </c>
      <c r="P29" s="12">
        <v>79</v>
      </c>
      <c r="Q29" s="12">
        <v>729</v>
      </c>
      <c r="R29" s="12">
        <v>287</v>
      </c>
      <c r="S29" s="24">
        <v>189</v>
      </c>
      <c r="T29" s="24">
        <v>12</v>
      </c>
      <c r="U29" s="24">
        <v>5</v>
      </c>
      <c r="V29" s="22">
        <v>8</v>
      </c>
      <c r="X29" s="12">
        <v>0</v>
      </c>
      <c r="AB29" s="55"/>
    </row>
    <row r="30" spans="1:28">
      <c r="A30" s="22">
        <v>2016</v>
      </c>
      <c r="B30" s="12">
        <v>21046</v>
      </c>
      <c r="C30" s="12">
        <v>2379</v>
      </c>
      <c r="D30" s="12">
        <v>331</v>
      </c>
      <c r="E30" s="12">
        <v>865</v>
      </c>
      <c r="F30" s="12">
        <f t="shared" si="2"/>
        <v>3575</v>
      </c>
      <c r="G30" s="12"/>
      <c r="H30" s="12">
        <v>2</v>
      </c>
      <c r="I30" s="12">
        <v>17135</v>
      </c>
      <c r="J30" s="23">
        <f t="shared" si="1"/>
        <v>0.81416896322341537</v>
      </c>
      <c r="K30" s="22"/>
      <c r="L30" s="22"/>
      <c r="M30" s="12">
        <v>87</v>
      </c>
      <c r="N30" s="12">
        <v>388</v>
      </c>
      <c r="O30" s="12">
        <v>1847</v>
      </c>
      <c r="P30" s="12">
        <v>65</v>
      </c>
      <c r="Q30" s="12">
        <v>917</v>
      </c>
      <c r="R30" s="12">
        <v>334</v>
      </c>
      <c r="S30" s="24">
        <v>167</v>
      </c>
      <c r="T30" s="24">
        <v>9</v>
      </c>
      <c r="U30" s="24">
        <v>2</v>
      </c>
      <c r="V30" s="22">
        <v>0</v>
      </c>
      <c r="W30" s="22">
        <v>8</v>
      </c>
      <c r="X30" s="12">
        <v>0</v>
      </c>
      <c r="AB30" s="55"/>
    </row>
    <row r="31" spans="1:28">
      <c r="A31" s="22">
        <v>2017</v>
      </c>
      <c r="B31" s="12">
        <v>22015</v>
      </c>
      <c r="C31" s="12">
        <v>2347</v>
      </c>
      <c r="D31" s="12">
        <v>362</v>
      </c>
      <c r="E31" s="12">
        <v>1022</v>
      </c>
      <c r="F31" s="12">
        <f t="shared" si="2"/>
        <v>3731</v>
      </c>
      <c r="G31" s="12"/>
      <c r="H31" s="12">
        <v>1</v>
      </c>
      <c r="I31" s="12">
        <v>18146</v>
      </c>
      <c r="J31" s="23">
        <f t="shared" si="1"/>
        <v>0.82425618896207131</v>
      </c>
      <c r="K31" s="22"/>
      <c r="L31" s="22"/>
      <c r="M31" s="12">
        <v>124</v>
      </c>
      <c r="N31" s="12">
        <v>402</v>
      </c>
      <c r="O31" s="12">
        <v>1939</v>
      </c>
      <c r="P31" s="12">
        <v>51</v>
      </c>
      <c r="Q31" s="12">
        <v>1038</v>
      </c>
      <c r="R31" s="12">
        <v>318</v>
      </c>
      <c r="S31" s="24">
        <v>194</v>
      </c>
      <c r="T31" s="24">
        <v>16</v>
      </c>
      <c r="U31" s="24">
        <v>6</v>
      </c>
      <c r="V31" s="22">
        <v>0</v>
      </c>
      <c r="W31" s="22">
        <v>11</v>
      </c>
      <c r="X31" s="22">
        <v>2</v>
      </c>
      <c r="AB31" s="55"/>
    </row>
    <row r="32" spans="1:28">
      <c r="A32" s="22">
        <v>2018</v>
      </c>
      <c r="B32" s="12">
        <v>22482</v>
      </c>
      <c r="C32" s="12">
        <v>2471</v>
      </c>
      <c r="D32" s="12">
        <v>408</v>
      </c>
      <c r="E32" s="12">
        <v>1041</v>
      </c>
      <c r="F32" s="12">
        <f t="shared" si="2"/>
        <v>3920</v>
      </c>
      <c r="G32" s="12"/>
      <c r="H32" s="12">
        <v>1</v>
      </c>
      <c r="I32" s="12">
        <v>18736</v>
      </c>
      <c r="J32" s="23">
        <f t="shared" si="1"/>
        <v>0.8333778133618005</v>
      </c>
      <c r="K32" s="22"/>
      <c r="L32" s="22"/>
      <c r="M32" s="12">
        <v>98</v>
      </c>
      <c r="N32" s="12">
        <v>420</v>
      </c>
      <c r="O32" s="12">
        <v>1978</v>
      </c>
      <c r="P32" s="12">
        <v>61</v>
      </c>
      <c r="Q32" s="12">
        <v>1017</v>
      </c>
      <c r="R32" s="12">
        <v>326</v>
      </c>
      <c r="S32" s="24">
        <v>190</v>
      </c>
      <c r="T32" s="24">
        <v>8</v>
      </c>
      <c r="U32" s="24">
        <v>3</v>
      </c>
      <c r="V32" s="22">
        <v>1</v>
      </c>
      <c r="W32" s="22">
        <v>7</v>
      </c>
      <c r="X32" s="22">
        <v>2</v>
      </c>
      <c r="AB32" s="55"/>
    </row>
    <row r="33" spans="1:28">
      <c r="A33" s="22">
        <v>2019</v>
      </c>
      <c r="B33" s="12">
        <v>23179</v>
      </c>
      <c r="C33" s="12">
        <v>2768</v>
      </c>
      <c r="D33" s="12">
        <v>386</v>
      </c>
      <c r="E33" s="12">
        <v>1162</v>
      </c>
      <c r="F33" s="12">
        <f t="shared" si="2"/>
        <v>4316</v>
      </c>
      <c r="G33" s="12"/>
      <c r="H33" s="12">
        <v>6</v>
      </c>
      <c r="I33" s="12">
        <v>19554</v>
      </c>
      <c r="J33" s="23">
        <f t="shared" si="1"/>
        <v>0.84360843867293667</v>
      </c>
      <c r="K33" s="22"/>
      <c r="L33" s="22"/>
      <c r="M33" s="12">
        <v>122</v>
      </c>
      <c r="N33" s="12">
        <v>426</v>
      </c>
      <c r="O33" s="12">
        <v>2150</v>
      </c>
      <c r="P33" s="12">
        <v>60</v>
      </c>
      <c r="Q33" s="12">
        <v>1200</v>
      </c>
      <c r="R33" s="12">
        <v>279</v>
      </c>
      <c r="S33" s="24">
        <v>189</v>
      </c>
      <c r="T33" s="24">
        <v>10</v>
      </c>
      <c r="U33" s="24">
        <v>3</v>
      </c>
      <c r="V33" s="22">
        <v>0</v>
      </c>
      <c r="W33" s="22">
        <v>8</v>
      </c>
      <c r="X33" s="22">
        <v>0</v>
      </c>
      <c r="AB33" s="55"/>
    </row>
    <row r="34" spans="1:28">
      <c r="A34" s="22">
        <v>2020</v>
      </c>
      <c r="B34" s="12">
        <v>30129</v>
      </c>
      <c r="C34" s="12">
        <v>2933</v>
      </c>
      <c r="D34" s="12">
        <v>572</v>
      </c>
      <c r="E34" s="12">
        <v>2122</v>
      </c>
      <c r="F34" s="12">
        <f t="shared" si="2"/>
        <v>5627</v>
      </c>
      <c r="G34" s="12"/>
      <c r="H34" s="12">
        <v>7</v>
      </c>
      <c r="I34" s="12">
        <v>23966</v>
      </c>
      <c r="J34" s="23">
        <f t="shared" si="1"/>
        <v>0.79544624780112183</v>
      </c>
      <c r="K34" s="22">
        <v>112</v>
      </c>
      <c r="L34" s="22">
        <v>2</v>
      </c>
      <c r="M34" s="12">
        <v>157</v>
      </c>
      <c r="N34" s="12">
        <v>359</v>
      </c>
      <c r="O34" s="12">
        <v>2494</v>
      </c>
      <c r="P34" s="12">
        <v>59</v>
      </c>
      <c r="Q34" s="12">
        <v>1374</v>
      </c>
      <c r="R34" s="12">
        <v>342</v>
      </c>
      <c r="S34" s="24">
        <v>218</v>
      </c>
      <c r="T34" s="24">
        <v>15</v>
      </c>
      <c r="U34" s="24">
        <v>7</v>
      </c>
      <c r="V34" s="22">
        <v>0</v>
      </c>
      <c r="W34" s="22">
        <v>14</v>
      </c>
      <c r="X34" s="22">
        <v>0</v>
      </c>
      <c r="AB34" s="55"/>
    </row>
    <row r="35" spans="1:28">
      <c r="A35" s="22">
        <v>2021</v>
      </c>
      <c r="B35" s="12">
        <v>27199</v>
      </c>
      <c r="C35" s="12">
        <v>3252</v>
      </c>
      <c r="D35" s="12">
        <v>511</v>
      </c>
      <c r="E35" s="12">
        <v>1853</v>
      </c>
      <c r="F35" s="12">
        <f t="shared" si="2"/>
        <v>5616</v>
      </c>
      <c r="G35" s="12"/>
      <c r="H35" s="12">
        <v>11</v>
      </c>
      <c r="I35" s="12">
        <v>22183</v>
      </c>
      <c r="J35" s="23">
        <f t="shared" si="1"/>
        <v>0.8155814552005588</v>
      </c>
      <c r="K35" s="22">
        <v>89</v>
      </c>
      <c r="L35" s="22">
        <v>1</v>
      </c>
      <c r="M35" s="12">
        <v>167</v>
      </c>
      <c r="N35" s="12">
        <v>392</v>
      </c>
      <c r="O35" s="12">
        <v>2646</v>
      </c>
      <c r="P35" s="12">
        <v>62</v>
      </c>
      <c r="Q35" s="12">
        <v>1524</v>
      </c>
      <c r="R35" s="12">
        <v>329</v>
      </c>
      <c r="S35" s="24">
        <v>247</v>
      </c>
      <c r="T35" s="24">
        <v>22</v>
      </c>
      <c r="U35" s="24">
        <v>7</v>
      </c>
      <c r="V35" s="22">
        <v>1</v>
      </c>
      <c r="W35" s="22">
        <v>10</v>
      </c>
      <c r="X35" s="22">
        <v>2</v>
      </c>
      <c r="AB35" s="55"/>
    </row>
    <row r="36" spans="1:28">
      <c r="A36" s="22">
        <v>2022</v>
      </c>
      <c r="B36" s="12">
        <v>27282</v>
      </c>
      <c r="C36" s="12">
        <v>3197</v>
      </c>
      <c r="D36" s="12">
        <v>653</v>
      </c>
      <c r="E36" s="12">
        <v>1775</v>
      </c>
      <c r="F36" s="12">
        <f t="shared" ref="F36" si="3">SUM(C36:E36)</f>
        <v>5625</v>
      </c>
      <c r="G36" s="12">
        <v>3</v>
      </c>
      <c r="H36" s="12">
        <v>14</v>
      </c>
      <c r="I36" s="12">
        <v>22681</v>
      </c>
      <c r="J36" s="23">
        <f t="shared" si="1"/>
        <v>0.83135400630452316</v>
      </c>
      <c r="K36" s="22">
        <v>112</v>
      </c>
      <c r="L36" s="22">
        <v>0</v>
      </c>
      <c r="M36" s="12">
        <v>155</v>
      </c>
      <c r="N36" s="12">
        <v>391</v>
      </c>
      <c r="O36" s="12">
        <v>2378</v>
      </c>
      <c r="P36" s="12">
        <v>73</v>
      </c>
      <c r="Q36" s="12">
        <v>1452</v>
      </c>
      <c r="R36" s="12">
        <v>431</v>
      </c>
      <c r="S36" s="24">
        <v>249</v>
      </c>
      <c r="T36" s="24">
        <v>16</v>
      </c>
      <c r="U36" s="24">
        <v>5</v>
      </c>
      <c r="V36" s="22">
        <v>0</v>
      </c>
      <c r="W36" s="22">
        <v>10</v>
      </c>
      <c r="X36" s="22">
        <v>5</v>
      </c>
      <c r="AB36" s="55"/>
    </row>
    <row r="37" spans="1:28">
      <c r="A37" s="22">
        <v>2023</v>
      </c>
      <c r="B37" s="12">
        <v>25386</v>
      </c>
      <c r="C37" s="12">
        <v>2842</v>
      </c>
      <c r="D37" s="12">
        <v>472</v>
      </c>
      <c r="E37" s="12">
        <v>1508</v>
      </c>
      <c r="F37" s="12">
        <f>SUM(C37:E37)</f>
        <v>4822</v>
      </c>
      <c r="G37" s="12">
        <v>4</v>
      </c>
      <c r="H37" s="12">
        <v>11</v>
      </c>
      <c r="I37" s="12">
        <v>21984</v>
      </c>
      <c r="J37" s="23">
        <f t="shared" ref="J37:J39" si="4">I37/B37</f>
        <v>0.86598912786575277</v>
      </c>
      <c r="K37" s="22">
        <v>114</v>
      </c>
      <c r="L37" s="22">
        <v>1</v>
      </c>
      <c r="M37" s="12">
        <v>154</v>
      </c>
      <c r="N37" s="12">
        <v>353</v>
      </c>
      <c r="O37" s="12">
        <v>2392</v>
      </c>
      <c r="P37" s="12">
        <v>74</v>
      </c>
      <c r="Q37" s="12">
        <v>1328</v>
      </c>
      <c r="R37" s="12">
        <v>365</v>
      </c>
      <c r="S37" s="24">
        <v>221</v>
      </c>
      <c r="T37" s="24">
        <v>18</v>
      </c>
      <c r="U37" s="24">
        <v>8</v>
      </c>
      <c r="V37" s="22">
        <v>0</v>
      </c>
      <c r="W37" s="22">
        <v>13</v>
      </c>
      <c r="X37" s="22">
        <v>0</v>
      </c>
      <c r="AB37" s="55"/>
    </row>
    <row r="38" spans="1:28">
      <c r="A38" s="22">
        <v>2024</v>
      </c>
      <c r="B38" s="12">
        <v>25445</v>
      </c>
      <c r="C38" s="12">
        <v>2749</v>
      </c>
      <c r="D38" s="12">
        <v>382</v>
      </c>
      <c r="E38" s="12">
        <v>1442</v>
      </c>
      <c r="F38" s="12">
        <f t="shared" ref="F38:F39" si="5">SUM(C38:E38)</f>
        <v>4573</v>
      </c>
      <c r="G38" s="12">
        <v>1</v>
      </c>
      <c r="H38" s="12">
        <v>3</v>
      </c>
      <c r="I38" s="12">
        <v>22287</v>
      </c>
      <c r="J38" s="23">
        <f t="shared" ref="J38" si="6">I38/B38</f>
        <v>0.87588917272548639</v>
      </c>
      <c r="K38" s="22">
        <v>112</v>
      </c>
      <c r="L38" s="22">
        <v>0</v>
      </c>
      <c r="M38" s="12">
        <v>106</v>
      </c>
      <c r="N38" s="12">
        <v>392</v>
      </c>
      <c r="O38" s="12">
        <v>2082</v>
      </c>
      <c r="P38" s="12">
        <v>61</v>
      </c>
      <c r="Q38" s="12">
        <v>982</v>
      </c>
      <c r="R38" s="12">
        <v>370</v>
      </c>
      <c r="S38" s="24">
        <v>217</v>
      </c>
      <c r="T38" s="24">
        <v>13</v>
      </c>
      <c r="U38" s="24">
        <v>7</v>
      </c>
      <c r="V38" s="22">
        <v>0</v>
      </c>
      <c r="W38" s="22">
        <v>10</v>
      </c>
      <c r="X38" s="22">
        <v>3</v>
      </c>
      <c r="AB38" s="55"/>
    </row>
    <row r="39" spans="1:28">
      <c r="A39" s="22">
        <v>2025</v>
      </c>
      <c r="B39" s="12">
        <v>25562</v>
      </c>
      <c r="C39" s="12">
        <v>2674</v>
      </c>
      <c r="D39" s="12">
        <v>282</v>
      </c>
      <c r="E39" s="12">
        <v>1327</v>
      </c>
      <c r="F39" s="12">
        <f t="shared" si="5"/>
        <v>4283</v>
      </c>
      <c r="G39" s="12">
        <v>4</v>
      </c>
      <c r="H39" s="12">
        <v>6</v>
      </c>
      <c r="I39" s="12">
        <v>22489</v>
      </c>
      <c r="J39" s="23">
        <f t="shared" si="4"/>
        <v>0.87978248963304906</v>
      </c>
      <c r="K39" s="22">
        <v>125</v>
      </c>
      <c r="L39" s="22">
        <v>1</v>
      </c>
      <c r="M39" s="12">
        <v>86</v>
      </c>
      <c r="N39" s="12">
        <v>353</v>
      </c>
      <c r="O39" s="12">
        <v>1953</v>
      </c>
      <c r="P39" s="12">
        <v>56</v>
      </c>
      <c r="Q39" s="12">
        <v>831</v>
      </c>
      <c r="R39" s="12">
        <v>314</v>
      </c>
      <c r="S39" s="24">
        <v>157</v>
      </c>
      <c r="T39" s="24">
        <v>16</v>
      </c>
      <c r="U39" s="24">
        <v>5</v>
      </c>
      <c r="V39" s="22"/>
      <c r="W39" s="22"/>
      <c r="X39" s="22">
        <v>1</v>
      </c>
      <c r="AB39" s="55"/>
    </row>
    <row r="41" spans="1:28" ht="12.75" customHeight="1">
      <c r="B41" s="75" t="s">
        <v>45</v>
      </c>
      <c r="C41" s="75"/>
      <c r="D41" s="75"/>
      <c r="E41" s="75"/>
      <c r="F41" s="75"/>
      <c r="G41" s="75"/>
      <c r="H41" s="75"/>
      <c r="I41" s="75"/>
      <c r="J41" s="75"/>
      <c r="K41" s="71"/>
      <c r="L41" s="71"/>
      <c r="M41" s="52"/>
      <c r="N41" s="74" t="s">
        <v>47</v>
      </c>
      <c r="O41" s="74"/>
      <c r="P41" s="74"/>
      <c r="Q41" s="74"/>
    </row>
    <row r="42" spans="1:28" ht="12.6" customHeight="1">
      <c r="B42" s="75"/>
      <c r="C42" s="75"/>
      <c r="D42" s="75"/>
      <c r="E42" s="75"/>
      <c r="F42" s="75"/>
      <c r="G42" s="75"/>
      <c r="H42" s="75"/>
      <c r="I42" s="75"/>
      <c r="J42" s="75"/>
      <c r="K42" s="71"/>
      <c r="L42" s="71"/>
      <c r="M42" s="52"/>
      <c r="N42" s="74"/>
      <c r="O42" s="74"/>
      <c r="P42" s="74"/>
      <c r="Q42" s="74"/>
    </row>
    <row r="43" spans="1:28" ht="12.6" customHeight="1">
      <c r="B43" s="75"/>
      <c r="C43" s="75"/>
      <c r="D43" s="75"/>
      <c r="E43" s="75"/>
      <c r="F43" s="75"/>
      <c r="G43" s="75"/>
      <c r="H43" s="75"/>
      <c r="I43" s="75"/>
      <c r="J43" s="75"/>
      <c r="K43" s="71"/>
      <c r="L43" s="71"/>
      <c r="M43" s="52"/>
      <c r="N43" s="74"/>
      <c r="O43" s="74"/>
      <c r="P43" s="74"/>
      <c r="Q43" s="74"/>
    </row>
    <row r="44" spans="1:28" ht="15" customHeight="1">
      <c r="B44" s="75"/>
      <c r="C44" s="75"/>
      <c r="D44" s="75"/>
      <c r="E44" s="75"/>
      <c r="F44" s="75"/>
      <c r="G44" s="75"/>
      <c r="H44" s="75"/>
      <c r="I44" s="75"/>
      <c r="J44" s="75"/>
      <c r="K44" s="71"/>
      <c r="L44" s="71"/>
      <c r="M44" s="52"/>
      <c r="N44" s="74"/>
      <c r="O44" s="74"/>
      <c r="P44" s="74"/>
      <c r="Q44" s="74"/>
    </row>
    <row r="45" spans="1:28" ht="17.399999999999999" customHeight="1">
      <c r="B45" s="58"/>
      <c r="C45" s="58"/>
      <c r="D45" s="58"/>
      <c r="E45" s="58"/>
      <c r="F45" s="58"/>
      <c r="G45" s="58"/>
      <c r="H45" s="58"/>
      <c r="I45" s="58"/>
      <c r="J45" s="58"/>
      <c r="K45" s="58"/>
      <c r="L45" s="58"/>
      <c r="M45" s="52"/>
      <c r="N45" s="74"/>
      <c r="O45" s="74"/>
      <c r="P45" s="74"/>
      <c r="Q45" s="74"/>
    </row>
    <row r="46" spans="1:28" ht="12.75" customHeight="1">
      <c r="B46" s="76" t="s">
        <v>50</v>
      </c>
      <c r="C46" s="76"/>
      <c r="D46" s="76"/>
      <c r="E46" s="52"/>
      <c r="F46" s="52"/>
      <c r="G46" s="52"/>
      <c r="H46" s="52"/>
      <c r="I46" s="52"/>
      <c r="J46" s="52"/>
      <c r="K46" s="52"/>
      <c r="L46" s="52"/>
      <c r="M46" s="52"/>
    </row>
  </sheetData>
  <mergeCells count="4">
    <mergeCell ref="A1:X1"/>
    <mergeCell ref="N41:Q45"/>
    <mergeCell ref="B41:J44"/>
    <mergeCell ref="B46:D46"/>
  </mergeCells>
  <phoneticPr fontId="1" type="noConversion"/>
  <printOptions horizontalCentered="1"/>
  <pageMargins left="0.25" right="0.25" top="0.75" bottom="0.75" header="0" footer="0"/>
  <pageSetup fitToWidth="2" fitToHeight="2" orientation="landscape" horizontalDpi="300" verticalDpi="300" r:id="rId1"/>
  <headerFooter alignWithMargins="0">
    <oddFooter>&amp;L&amp;A&amp;C&amp;F&amp;R&amp;D</oddFooter>
  </headerFooter>
  <ignoredErrors>
    <ignoredError sqref="F4:F3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zoomScaleNormal="100" workbookViewId="0">
      <pane xSplit="1" ySplit="2" topLeftCell="B21" activePane="bottomRight" state="frozen"/>
      <selection pane="topRight" activeCell="B1" sqref="B1"/>
      <selection pane="bottomLeft" activeCell="A3" sqref="A3"/>
      <selection pane="bottomRight" sqref="A1:I1"/>
    </sheetView>
  </sheetViews>
  <sheetFormatPr defaultRowHeight="12.6"/>
  <cols>
    <col min="1" max="1" width="9" customWidth="1"/>
    <col min="3" max="3" width="8.109375" customWidth="1"/>
    <col min="4" max="5" width="6.6640625" customWidth="1"/>
    <col min="6" max="6" width="5.5546875" customWidth="1"/>
    <col min="7" max="7" width="7.109375" customWidth="1"/>
    <col min="8" max="8" width="8.5546875" customWidth="1"/>
    <col min="9" max="9" width="6.6640625" customWidth="1"/>
  </cols>
  <sheetData>
    <row r="1" spans="1:9" ht="18" customHeight="1">
      <c r="A1" s="77" t="s">
        <v>21</v>
      </c>
      <c r="B1" s="78"/>
      <c r="C1" s="78"/>
      <c r="D1" s="78"/>
      <c r="E1" s="78"/>
      <c r="F1" s="78"/>
      <c r="G1" s="78"/>
      <c r="H1" s="78"/>
      <c r="I1" s="78"/>
    </row>
    <row r="2" spans="1:9" ht="21.6" thickBot="1">
      <c r="A2" s="38" t="s">
        <v>20</v>
      </c>
      <c r="B2" s="2" t="s">
        <v>1</v>
      </c>
      <c r="C2" s="3" t="s">
        <v>3</v>
      </c>
      <c r="D2" s="4" t="s">
        <v>4</v>
      </c>
      <c r="E2" s="4" t="s">
        <v>49</v>
      </c>
      <c r="F2" s="5" t="s">
        <v>6</v>
      </c>
      <c r="G2" s="4" t="s">
        <v>5</v>
      </c>
      <c r="H2" s="1" t="s">
        <v>0</v>
      </c>
      <c r="I2" s="2" t="s">
        <v>8</v>
      </c>
    </row>
    <row r="3" spans="1:9">
      <c r="A3" s="22">
        <v>1990</v>
      </c>
      <c r="B3" s="12">
        <v>12211</v>
      </c>
      <c r="C3" s="13">
        <v>1384</v>
      </c>
      <c r="D3" s="14">
        <v>109</v>
      </c>
      <c r="E3" s="14"/>
      <c r="F3" s="15">
        <f>SUM(C3:E3)</f>
        <v>1493</v>
      </c>
      <c r="G3" s="14">
        <v>39</v>
      </c>
      <c r="H3" s="12">
        <v>4367</v>
      </c>
      <c r="I3" s="23">
        <v>0.36</v>
      </c>
    </row>
    <row r="4" spans="1:9">
      <c r="A4" s="39">
        <v>1991</v>
      </c>
      <c r="B4" s="12">
        <v>11913</v>
      </c>
      <c r="C4" s="13">
        <v>1269</v>
      </c>
      <c r="D4" s="14">
        <v>120</v>
      </c>
      <c r="E4" s="14"/>
      <c r="F4" s="15">
        <f t="shared" ref="F4:F34" si="0">SUM(C4:E4)</f>
        <v>1389</v>
      </c>
      <c r="G4" s="14">
        <v>17</v>
      </c>
      <c r="H4" s="12">
        <v>4999</v>
      </c>
      <c r="I4" s="23">
        <v>0.42</v>
      </c>
    </row>
    <row r="5" spans="1:9">
      <c r="A5" s="22">
        <v>1992</v>
      </c>
      <c r="B5" s="12">
        <v>12326</v>
      </c>
      <c r="C5" s="13">
        <v>1270</v>
      </c>
      <c r="D5" s="14">
        <v>127</v>
      </c>
      <c r="E5" s="14"/>
      <c r="F5" s="15">
        <f t="shared" si="0"/>
        <v>1397</v>
      </c>
      <c r="G5" s="14">
        <v>40</v>
      </c>
      <c r="H5" s="12">
        <v>5574</v>
      </c>
      <c r="I5" s="23">
        <v>0.45</v>
      </c>
    </row>
    <row r="6" spans="1:9">
      <c r="A6" s="39">
        <v>1993</v>
      </c>
      <c r="B6" s="12">
        <v>13026</v>
      </c>
      <c r="C6" s="13">
        <v>1291</v>
      </c>
      <c r="D6" s="14">
        <v>123</v>
      </c>
      <c r="E6" s="14"/>
      <c r="F6" s="15">
        <f t="shared" si="0"/>
        <v>1414</v>
      </c>
      <c r="G6" s="14">
        <v>40</v>
      </c>
      <c r="H6" s="12">
        <v>6352</v>
      </c>
      <c r="I6" s="23">
        <v>0.49</v>
      </c>
    </row>
    <row r="7" spans="1:9">
      <c r="A7" s="22">
        <v>1994</v>
      </c>
      <c r="B7" s="12">
        <v>13246</v>
      </c>
      <c r="C7" s="13">
        <v>1307</v>
      </c>
      <c r="D7" s="14">
        <v>189</v>
      </c>
      <c r="E7" s="14"/>
      <c r="F7" s="15">
        <f t="shared" si="0"/>
        <v>1496</v>
      </c>
      <c r="G7" s="14">
        <v>40</v>
      </c>
      <c r="H7" s="12">
        <v>6622</v>
      </c>
      <c r="I7" s="23">
        <v>0.5</v>
      </c>
    </row>
    <row r="8" spans="1:9">
      <c r="A8" s="39">
        <v>1995</v>
      </c>
      <c r="B8" s="12">
        <v>13342</v>
      </c>
      <c r="C8" s="13">
        <v>1277</v>
      </c>
      <c r="D8" s="14">
        <v>193</v>
      </c>
      <c r="E8" s="14"/>
      <c r="F8" s="15">
        <f t="shared" si="0"/>
        <v>1470</v>
      </c>
      <c r="G8" s="14">
        <v>37</v>
      </c>
      <c r="H8" s="12">
        <v>6910</v>
      </c>
      <c r="I8" s="23">
        <v>0.52</v>
      </c>
    </row>
    <row r="9" spans="1:9">
      <c r="A9" s="22">
        <v>1996</v>
      </c>
      <c r="B9" s="12">
        <v>13455</v>
      </c>
      <c r="C9" s="13">
        <v>1113</v>
      </c>
      <c r="D9" s="14">
        <v>186</v>
      </c>
      <c r="E9" s="14"/>
      <c r="F9" s="15">
        <f t="shared" si="0"/>
        <v>1299</v>
      </c>
      <c r="G9" s="14">
        <v>23</v>
      </c>
      <c r="H9" s="12">
        <v>7078</v>
      </c>
      <c r="I9" s="23">
        <v>0.53</v>
      </c>
    </row>
    <row r="10" spans="1:9">
      <c r="A10" s="39">
        <v>1997</v>
      </c>
      <c r="B10" s="12">
        <v>13985</v>
      </c>
      <c r="C10" s="13">
        <v>1176</v>
      </c>
      <c r="D10" s="14">
        <v>192</v>
      </c>
      <c r="E10" s="14"/>
      <c r="F10" s="15">
        <f t="shared" si="0"/>
        <v>1368</v>
      </c>
      <c r="G10" s="14">
        <v>27</v>
      </c>
      <c r="H10" s="12">
        <v>7740</v>
      </c>
      <c r="I10" s="23">
        <v>0.55000000000000004</v>
      </c>
    </row>
    <row r="11" spans="1:9">
      <c r="A11" s="22">
        <v>1998</v>
      </c>
      <c r="B11" s="12">
        <v>13928</v>
      </c>
      <c r="C11" s="13">
        <v>1229</v>
      </c>
      <c r="D11" s="14">
        <v>215</v>
      </c>
      <c r="E11" s="14"/>
      <c r="F11" s="15">
        <f t="shared" si="0"/>
        <v>1444</v>
      </c>
      <c r="G11" s="14">
        <v>27</v>
      </c>
      <c r="H11" s="12">
        <v>7674</v>
      </c>
      <c r="I11" s="23">
        <v>0.55000000000000004</v>
      </c>
    </row>
    <row r="12" spans="1:9">
      <c r="A12" s="22">
        <v>1999</v>
      </c>
      <c r="B12" s="12">
        <v>14529</v>
      </c>
      <c r="C12" s="13">
        <v>1220</v>
      </c>
      <c r="D12" s="14">
        <v>213</v>
      </c>
      <c r="E12" s="14"/>
      <c r="F12" s="15">
        <f t="shared" si="0"/>
        <v>1433</v>
      </c>
      <c r="G12" s="14"/>
      <c r="H12" s="12">
        <v>8357</v>
      </c>
      <c r="I12" s="23">
        <f t="shared" ref="I12:I34" si="1">H12/B12</f>
        <v>0.57519443870878928</v>
      </c>
    </row>
    <row r="13" spans="1:9">
      <c r="A13" s="22">
        <v>2000</v>
      </c>
      <c r="B13" s="12">
        <v>14709</v>
      </c>
      <c r="C13" s="20">
        <v>1186</v>
      </c>
      <c r="D13" s="21">
        <v>290</v>
      </c>
      <c r="E13" s="21"/>
      <c r="F13" s="15">
        <f t="shared" si="0"/>
        <v>1476</v>
      </c>
      <c r="G13" s="21"/>
      <c r="H13" s="12">
        <v>8752</v>
      </c>
      <c r="I13" s="23">
        <f t="shared" si="1"/>
        <v>0.59500985791012306</v>
      </c>
    </row>
    <row r="14" spans="1:9">
      <c r="A14" s="22">
        <v>2001</v>
      </c>
      <c r="B14" s="20">
        <v>15756</v>
      </c>
      <c r="C14" s="20">
        <v>1271</v>
      </c>
      <c r="D14" s="21">
        <v>326</v>
      </c>
      <c r="E14" s="21"/>
      <c r="F14" s="15">
        <f t="shared" si="0"/>
        <v>1597</v>
      </c>
      <c r="G14" s="21"/>
      <c r="H14" s="12">
        <v>9709</v>
      </c>
      <c r="I14" s="23">
        <f t="shared" si="1"/>
        <v>0.61620969789286617</v>
      </c>
    </row>
    <row r="15" spans="1:9">
      <c r="A15" s="22">
        <v>2002</v>
      </c>
      <c r="B15" s="20">
        <v>15110</v>
      </c>
      <c r="C15" s="20">
        <v>1219</v>
      </c>
      <c r="D15" s="21">
        <v>318</v>
      </c>
      <c r="E15" s="21"/>
      <c r="F15" s="15">
        <f t="shared" si="0"/>
        <v>1537</v>
      </c>
      <c r="G15" s="21"/>
      <c r="H15" s="12">
        <v>9431</v>
      </c>
      <c r="I15" s="23">
        <f t="shared" si="1"/>
        <v>0.62415618795499672</v>
      </c>
    </row>
    <row r="16" spans="1:9">
      <c r="A16" s="22">
        <v>2003</v>
      </c>
      <c r="B16" s="20">
        <v>15734</v>
      </c>
      <c r="C16" s="20">
        <v>1190</v>
      </c>
      <c r="D16" s="21">
        <v>311</v>
      </c>
      <c r="E16" s="21"/>
      <c r="F16" s="15">
        <f t="shared" si="0"/>
        <v>1501</v>
      </c>
      <c r="G16" s="21"/>
      <c r="H16" s="12">
        <v>10014</v>
      </c>
      <c r="I16" s="23">
        <f t="shared" si="1"/>
        <v>0.63645608236939111</v>
      </c>
    </row>
    <row r="17" spans="1:9">
      <c r="A17" s="22">
        <v>2004</v>
      </c>
      <c r="B17" s="20">
        <v>15926</v>
      </c>
      <c r="C17" s="20">
        <v>1226</v>
      </c>
      <c r="D17" s="21">
        <v>318</v>
      </c>
      <c r="E17" s="21"/>
      <c r="F17" s="15">
        <f t="shared" si="0"/>
        <v>1544</v>
      </c>
      <c r="G17" s="12"/>
      <c r="H17" s="19">
        <v>10291</v>
      </c>
      <c r="I17" s="23">
        <f t="shared" si="1"/>
        <v>0.6461760642973754</v>
      </c>
    </row>
    <row r="18" spans="1:9">
      <c r="A18" s="22">
        <v>2005</v>
      </c>
      <c r="B18" s="20">
        <v>16312</v>
      </c>
      <c r="C18" s="20">
        <v>1272</v>
      </c>
      <c r="D18" s="21">
        <v>262</v>
      </c>
      <c r="E18" s="21"/>
      <c r="F18" s="15">
        <f t="shared" si="0"/>
        <v>1534</v>
      </c>
      <c r="G18" s="12"/>
      <c r="H18" s="19">
        <v>10675</v>
      </c>
      <c r="I18" s="23">
        <f t="shared" si="1"/>
        <v>0.65442618930848451</v>
      </c>
    </row>
    <row r="19" spans="1:9">
      <c r="A19" s="22">
        <v>2006</v>
      </c>
      <c r="B19" s="20">
        <v>16048</v>
      </c>
      <c r="C19" s="20">
        <v>1268</v>
      </c>
      <c r="D19" s="21">
        <v>278</v>
      </c>
      <c r="E19" s="21"/>
      <c r="F19" s="15">
        <f t="shared" si="0"/>
        <v>1546</v>
      </c>
      <c r="G19" s="12"/>
      <c r="H19" s="19">
        <v>10828</v>
      </c>
      <c r="I19" s="23">
        <f t="shared" si="1"/>
        <v>0.67472582253240276</v>
      </c>
    </row>
    <row r="20" spans="1:9">
      <c r="A20" s="22">
        <v>2007</v>
      </c>
      <c r="B20" s="20">
        <v>16192</v>
      </c>
      <c r="C20" s="20">
        <v>1376</v>
      </c>
      <c r="D20" s="21">
        <v>330</v>
      </c>
      <c r="E20" s="21"/>
      <c r="F20" s="15">
        <f t="shared" si="0"/>
        <v>1706</v>
      </c>
      <c r="G20" s="12"/>
      <c r="H20" s="19">
        <v>11044</v>
      </c>
      <c r="I20" s="23">
        <f t="shared" si="1"/>
        <v>0.68206521739130432</v>
      </c>
    </row>
    <row r="21" spans="1:9">
      <c r="A21" s="22">
        <v>2008</v>
      </c>
      <c r="B21" s="20">
        <v>16554</v>
      </c>
      <c r="C21" s="20">
        <v>1431</v>
      </c>
      <c r="D21" s="21">
        <v>360</v>
      </c>
      <c r="E21" s="21"/>
      <c r="F21" s="15">
        <f t="shared" si="0"/>
        <v>1791</v>
      </c>
      <c r="G21" s="12"/>
      <c r="H21" s="19">
        <v>11475</v>
      </c>
      <c r="I21" s="23">
        <f t="shared" si="1"/>
        <v>0.69318593693367159</v>
      </c>
    </row>
    <row r="22" spans="1:9">
      <c r="A22" s="22">
        <v>2009</v>
      </c>
      <c r="B22" s="20">
        <v>16874</v>
      </c>
      <c r="C22" s="20">
        <v>1359</v>
      </c>
      <c r="D22" s="21">
        <v>397</v>
      </c>
      <c r="E22" s="21"/>
      <c r="F22" s="15">
        <f t="shared" si="0"/>
        <v>1756</v>
      </c>
      <c r="G22" s="12"/>
      <c r="H22" s="19">
        <v>12362</v>
      </c>
      <c r="I22" s="23">
        <f t="shared" si="1"/>
        <v>0.73260637667417328</v>
      </c>
    </row>
    <row r="23" spans="1:9">
      <c r="A23" s="22">
        <v>2010</v>
      </c>
      <c r="B23" s="20">
        <v>17145</v>
      </c>
      <c r="C23" s="20">
        <v>1402</v>
      </c>
      <c r="D23" s="21">
        <v>396</v>
      </c>
      <c r="E23" s="21">
        <v>772</v>
      </c>
      <c r="F23" s="15">
        <f t="shared" si="0"/>
        <v>2570</v>
      </c>
      <c r="G23" s="12"/>
      <c r="H23" s="19">
        <v>12515</v>
      </c>
      <c r="I23" s="23">
        <f t="shared" si="1"/>
        <v>0.72995042286380873</v>
      </c>
    </row>
    <row r="24" spans="1:9">
      <c r="A24" s="22">
        <v>2011</v>
      </c>
      <c r="B24" s="20">
        <v>17826</v>
      </c>
      <c r="C24" s="20">
        <v>1353</v>
      </c>
      <c r="D24" s="21">
        <v>414</v>
      </c>
      <c r="E24" s="21">
        <v>833</v>
      </c>
      <c r="F24" s="15">
        <f t="shared" si="0"/>
        <v>2600</v>
      </c>
      <c r="G24" s="12">
        <v>8</v>
      </c>
      <c r="H24" s="19">
        <v>13387</v>
      </c>
      <c r="I24" s="23">
        <f t="shared" si="1"/>
        <v>0.75098171210591269</v>
      </c>
    </row>
    <row r="25" spans="1:9">
      <c r="A25" s="22">
        <v>2012</v>
      </c>
      <c r="B25" s="20">
        <v>18116</v>
      </c>
      <c r="C25" s="20">
        <v>1331</v>
      </c>
      <c r="D25" s="21">
        <v>502</v>
      </c>
      <c r="E25" s="21">
        <v>836</v>
      </c>
      <c r="F25" s="15">
        <f t="shared" si="0"/>
        <v>2669</v>
      </c>
      <c r="G25" s="12">
        <v>4</v>
      </c>
      <c r="H25" s="19">
        <v>13887</v>
      </c>
      <c r="I25" s="23">
        <f t="shared" si="1"/>
        <v>0.76655994700816954</v>
      </c>
    </row>
    <row r="26" spans="1:9">
      <c r="A26" s="22">
        <v>2013</v>
      </c>
      <c r="B26" s="20">
        <v>18816</v>
      </c>
      <c r="C26" s="20">
        <v>1415</v>
      </c>
      <c r="D26" s="21">
        <v>532</v>
      </c>
      <c r="E26" s="21">
        <v>872</v>
      </c>
      <c r="F26" s="15">
        <f t="shared" si="0"/>
        <v>2819</v>
      </c>
      <c r="G26" s="12">
        <v>9</v>
      </c>
      <c r="H26" s="19">
        <v>14537</v>
      </c>
      <c r="I26" s="23">
        <f t="shared" si="1"/>
        <v>0.77258715986394555</v>
      </c>
    </row>
    <row r="27" spans="1:9">
      <c r="A27" s="22">
        <v>2014</v>
      </c>
      <c r="B27" s="20">
        <v>19317</v>
      </c>
      <c r="C27" s="20">
        <v>1560</v>
      </c>
      <c r="D27" s="21">
        <v>495</v>
      </c>
      <c r="E27" s="21">
        <v>828</v>
      </c>
      <c r="F27" s="15">
        <f t="shared" si="0"/>
        <v>2883</v>
      </c>
      <c r="G27" s="12">
        <v>6</v>
      </c>
      <c r="H27" s="19">
        <v>15354</v>
      </c>
      <c r="I27" s="23">
        <f t="shared" si="1"/>
        <v>0.7948439198633328</v>
      </c>
    </row>
    <row r="28" spans="1:9">
      <c r="A28" s="22">
        <v>2015</v>
      </c>
      <c r="B28" s="12">
        <v>20242</v>
      </c>
      <c r="C28" s="20">
        <v>1987</v>
      </c>
      <c r="D28" s="21">
        <v>395</v>
      </c>
      <c r="E28" s="21">
        <v>901</v>
      </c>
      <c r="F28" s="15">
        <f t="shared" si="0"/>
        <v>3283</v>
      </c>
      <c r="G28" s="21">
        <v>8</v>
      </c>
      <c r="H28" s="12">
        <v>16304</v>
      </c>
      <c r="I28" s="23">
        <f t="shared" si="1"/>
        <v>0.80545400652109478</v>
      </c>
    </row>
    <row r="29" spans="1:9">
      <c r="A29" s="22">
        <v>2016</v>
      </c>
      <c r="B29" s="12">
        <v>20576</v>
      </c>
      <c r="C29" s="20">
        <v>2344</v>
      </c>
      <c r="D29" s="21">
        <v>368</v>
      </c>
      <c r="E29" s="21">
        <v>901</v>
      </c>
      <c r="F29" s="15">
        <f t="shared" si="0"/>
        <v>3613</v>
      </c>
      <c r="G29" s="21">
        <v>8</v>
      </c>
      <c r="H29" s="12">
        <v>16605</v>
      </c>
      <c r="I29" s="23">
        <f t="shared" si="1"/>
        <v>0.80700816485225502</v>
      </c>
    </row>
    <row r="30" spans="1:9">
      <c r="A30" s="22">
        <v>2017</v>
      </c>
      <c r="B30" s="12">
        <v>21748</v>
      </c>
      <c r="C30" s="20">
        <v>2401</v>
      </c>
      <c r="D30" s="21">
        <v>329</v>
      </c>
      <c r="E30" s="21">
        <v>968</v>
      </c>
      <c r="F30" s="15">
        <f t="shared" si="0"/>
        <v>3698</v>
      </c>
      <c r="G30" s="21">
        <v>2</v>
      </c>
      <c r="H30" s="12">
        <v>17904</v>
      </c>
      <c r="I30" s="23">
        <f t="shared" si="1"/>
        <v>0.82324811476917414</v>
      </c>
    </row>
    <row r="31" spans="1:9">
      <c r="A31" s="22">
        <v>2018</v>
      </c>
      <c r="B31" s="12">
        <v>22145</v>
      </c>
      <c r="C31" s="20">
        <v>2381</v>
      </c>
      <c r="D31" s="21">
        <v>377</v>
      </c>
      <c r="E31" s="21">
        <v>969</v>
      </c>
      <c r="F31" s="15">
        <f t="shared" si="0"/>
        <v>3727</v>
      </c>
      <c r="G31" s="21">
        <v>1</v>
      </c>
      <c r="H31" s="12">
        <v>18272</v>
      </c>
      <c r="I31" s="23">
        <f t="shared" si="1"/>
        <v>0.82510724768570787</v>
      </c>
    </row>
    <row r="32" spans="1:9">
      <c r="A32" s="22">
        <v>2019</v>
      </c>
      <c r="B32" s="12">
        <v>22747</v>
      </c>
      <c r="C32" s="20">
        <v>2525</v>
      </c>
      <c r="D32" s="21">
        <v>388</v>
      </c>
      <c r="E32" s="21">
        <v>1185</v>
      </c>
      <c r="F32" s="15">
        <f t="shared" si="0"/>
        <v>4098</v>
      </c>
      <c r="G32" s="21">
        <v>4</v>
      </c>
      <c r="H32" s="12">
        <v>19065</v>
      </c>
      <c r="I32" s="23">
        <f t="shared" si="1"/>
        <v>0.83813250098914138</v>
      </c>
    </row>
    <row r="33" spans="1:9">
      <c r="A33" s="22">
        <v>2020</v>
      </c>
      <c r="B33" s="12">
        <v>27937</v>
      </c>
      <c r="C33" s="20">
        <v>2909</v>
      </c>
      <c r="D33" s="21">
        <v>506</v>
      </c>
      <c r="E33" s="21">
        <v>1634</v>
      </c>
      <c r="F33" s="15">
        <f t="shared" si="0"/>
        <v>5049</v>
      </c>
      <c r="G33" s="21">
        <v>4</v>
      </c>
      <c r="H33" s="12">
        <v>22633</v>
      </c>
      <c r="I33" s="23">
        <f t="shared" si="1"/>
        <v>0.81014425314099581</v>
      </c>
    </row>
    <row r="34" spans="1:9">
      <c r="A34" s="22">
        <v>2021</v>
      </c>
      <c r="B34" s="12">
        <v>27477</v>
      </c>
      <c r="C34" s="20">
        <v>3105</v>
      </c>
      <c r="D34" s="21">
        <v>536</v>
      </c>
      <c r="E34" s="21">
        <v>2079</v>
      </c>
      <c r="F34" s="15">
        <f t="shared" si="0"/>
        <v>5720</v>
      </c>
      <c r="G34" s="21">
        <v>11</v>
      </c>
      <c r="H34" s="12">
        <v>22129</v>
      </c>
      <c r="I34" s="23">
        <f t="shared" si="1"/>
        <v>0.80536448666157145</v>
      </c>
    </row>
    <row r="35" spans="1:9">
      <c r="A35" s="22">
        <v>2022</v>
      </c>
      <c r="B35" s="12">
        <v>27484</v>
      </c>
      <c r="C35" s="20">
        <v>3234</v>
      </c>
      <c r="D35" s="21">
        <v>589</v>
      </c>
      <c r="E35" s="21">
        <v>1765</v>
      </c>
      <c r="F35" s="15">
        <f t="shared" ref="F35" si="2">SUM(C35:E35)</f>
        <v>5588</v>
      </c>
      <c r="G35" s="21">
        <v>11</v>
      </c>
      <c r="H35" s="12">
        <v>22660</v>
      </c>
      <c r="I35" s="23">
        <f t="shared" ref="I35:I38" si="3">H35/B35</f>
        <v>0.82447969727841652</v>
      </c>
    </row>
    <row r="36" spans="1:9">
      <c r="A36" s="22">
        <v>2023</v>
      </c>
      <c r="B36" s="12">
        <v>25927</v>
      </c>
      <c r="C36" s="20">
        <v>3026</v>
      </c>
      <c r="D36" s="21">
        <v>576</v>
      </c>
      <c r="E36" s="21">
        <v>1625</v>
      </c>
      <c r="F36" s="15">
        <f t="shared" ref="F36:F38" si="4">SUM(C36:E36)</f>
        <v>5227</v>
      </c>
      <c r="G36" s="21">
        <v>12</v>
      </c>
      <c r="H36" s="12">
        <v>22186</v>
      </c>
      <c r="I36" s="23">
        <f t="shared" si="3"/>
        <v>0.85571026343194356</v>
      </c>
    </row>
    <row r="37" spans="1:9">
      <c r="A37" s="22">
        <v>2024</v>
      </c>
      <c r="B37" s="12">
        <v>25585</v>
      </c>
      <c r="C37" s="20">
        <v>2868</v>
      </c>
      <c r="D37" s="21">
        <v>407</v>
      </c>
      <c r="E37" s="21">
        <v>1403</v>
      </c>
      <c r="F37" s="15">
        <f t="shared" si="4"/>
        <v>4678</v>
      </c>
      <c r="G37" s="21">
        <v>9</v>
      </c>
      <c r="H37" s="12">
        <v>22234</v>
      </c>
      <c r="I37" s="23">
        <f t="shared" si="3"/>
        <v>0.86902481923001762</v>
      </c>
    </row>
    <row r="38" spans="1:9">
      <c r="A38" s="22">
        <v>2025</v>
      </c>
      <c r="B38" s="12">
        <v>25455</v>
      </c>
      <c r="C38" s="20">
        <v>2679</v>
      </c>
      <c r="D38" s="21">
        <v>341</v>
      </c>
      <c r="E38" s="21">
        <v>1383</v>
      </c>
      <c r="F38" s="15">
        <f t="shared" si="4"/>
        <v>4403</v>
      </c>
      <c r="G38" s="21">
        <v>4</v>
      </c>
      <c r="H38" s="12">
        <v>22447</v>
      </c>
      <c r="I38" s="23">
        <f t="shared" si="3"/>
        <v>0.88183068159497147</v>
      </c>
    </row>
    <row r="40" spans="1:9" ht="13.2">
      <c r="B40" s="76" t="s">
        <v>50</v>
      </c>
      <c r="C40" s="76"/>
      <c r="D40" s="76"/>
    </row>
    <row r="42" spans="1:9">
      <c r="B42" s="74" t="s">
        <v>47</v>
      </c>
      <c r="C42" s="74"/>
      <c r="D42" s="74"/>
      <c r="E42" s="74"/>
    </row>
    <row r="43" spans="1:9">
      <c r="B43" s="74"/>
      <c r="C43" s="74"/>
      <c r="D43" s="74"/>
      <c r="E43" s="74"/>
    </row>
    <row r="44" spans="1:9">
      <c r="B44" s="74"/>
      <c r="C44" s="74"/>
      <c r="D44" s="74"/>
      <c r="E44" s="74"/>
    </row>
    <row r="45" spans="1:9">
      <c r="B45" s="74"/>
      <c r="C45" s="74"/>
      <c r="D45" s="74"/>
      <c r="E45" s="74"/>
    </row>
    <row r="46" spans="1:9">
      <c r="B46" s="74"/>
      <c r="C46" s="74"/>
      <c r="D46" s="74"/>
      <c r="E46" s="74"/>
    </row>
  </sheetData>
  <mergeCells count="3">
    <mergeCell ref="A1:I1"/>
    <mergeCell ref="B42:E46"/>
    <mergeCell ref="B40:D40"/>
  </mergeCells>
  <phoneticPr fontId="4" type="noConversion"/>
  <pageMargins left="0.75" right="0.75" top="1" bottom="1" header="0.5" footer="0.5"/>
  <pageSetup orientation="portrait" horizontalDpi="1200" verticalDpi="1200" r:id="rId1"/>
  <headerFooter alignWithMargins="0"/>
  <ignoredErrors>
    <ignoredError sqref="F3:F3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Q23" sqref="Q23"/>
    </sheetView>
  </sheetViews>
  <sheetFormatPr defaultRowHeight="12.6"/>
  <cols>
    <col min="1" max="1" width="7.109375" customWidth="1"/>
  </cols>
  <sheetData/>
  <pageMargins left="0.7" right="0.7" top="0.75" bottom="0.75" header="0.3" footer="0.3"/>
  <pageSetup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8"/>
  <sheetViews>
    <sheetView workbookViewId="0">
      <pane xSplit="1" ySplit="2" topLeftCell="B17" activePane="bottomRight" state="frozen"/>
      <selection pane="topRight" activeCell="B1" sqref="B1"/>
      <selection pane="bottomLeft" activeCell="A3" sqref="A3"/>
      <selection pane="bottomRight" activeCell="A2" sqref="A2"/>
    </sheetView>
  </sheetViews>
  <sheetFormatPr defaultRowHeight="12.6"/>
  <cols>
    <col min="1" max="1" width="8.6640625" customWidth="1"/>
    <col min="2" max="2" width="13.44140625" customWidth="1"/>
    <col min="3" max="3" width="7" customWidth="1"/>
    <col min="4" max="4" width="0.6640625" customWidth="1"/>
    <col min="5" max="5" width="11" customWidth="1"/>
    <col min="6" max="6" width="8.88671875" style="60"/>
    <col min="7" max="7" width="7.5546875" customWidth="1"/>
    <col min="8" max="8" width="2.6640625" customWidth="1"/>
    <col min="9" max="9" width="8.6640625" customWidth="1"/>
    <col min="10" max="10" width="11.6640625" customWidth="1"/>
    <col min="11" max="11" width="7" customWidth="1"/>
    <col min="12" max="12" width="0.6640625" customWidth="1"/>
    <col min="13" max="13" width="10.88671875" customWidth="1"/>
    <col min="15" max="15" width="8.109375" bestFit="1" customWidth="1"/>
  </cols>
  <sheetData>
    <row r="1" spans="1:15" s="36" customFormat="1" ht="15.6">
      <c r="A1" s="79" t="s">
        <v>23</v>
      </c>
      <c r="B1" s="79"/>
      <c r="C1" s="79"/>
      <c r="D1" s="79"/>
      <c r="E1" s="79"/>
      <c r="F1" s="79"/>
      <c r="G1" s="79"/>
      <c r="H1" s="37"/>
      <c r="I1" s="79" t="s">
        <v>24</v>
      </c>
      <c r="J1" s="79"/>
      <c r="K1" s="79"/>
      <c r="L1" s="79"/>
      <c r="M1" s="79"/>
      <c r="N1" s="79"/>
      <c r="O1" s="79"/>
    </row>
    <row r="2" spans="1:15" ht="15.75" customHeight="1" thickBot="1">
      <c r="A2" s="40" t="s">
        <v>20</v>
      </c>
      <c r="B2" s="40" t="s">
        <v>1</v>
      </c>
      <c r="C2" s="61" t="s">
        <v>11</v>
      </c>
      <c r="D2" s="62"/>
      <c r="E2" s="59" t="s">
        <v>0</v>
      </c>
      <c r="F2" s="63" t="s">
        <v>51</v>
      </c>
      <c r="G2" s="64" t="s">
        <v>11</v>
      </c>
      <c r="H2" s="65"/>
      <c r="I2" s="40" t="s">
        <v>20</v>
      </c>
      <c r="J2" s="40" t="s">
        <v>1</v>
      </c>
      <c r="K2" s="61" t="s">
        <v>11</v>
      </c>
      <c r="L2" s="62"/>
      <c r="M2" s="66" t="s">
        <v>0</v>
      </c>
      <c r="N2" s="66" t="s">
        <v>51</v>
      </c>
      <c r="O2" s="61" t="s">
        <v>11</v>
      </c>
    </row>
    <row r="3" spans="1:15" ht="13.2">
      <c r="A3" s="66">
        <v>1990</v>
      </c>
      <c r="B3" s="67">
        <v>12211</v>
      </c>
      <c r="C3" s="68">
        <f>B3/12325-1</f>
        <v>-9.2494929006085025E-3</v>
      </c>
      <c r="D3" s="69"/>
      <c r="E3" s="67">
        <v>4367</v>
      </c>
      <c r="F3" s="63">
        <f>E3/B3</f>
        <v>0.35762836786503971</v>
      </c>
      <c r="G3" s="68">
        <f>E3/4158-1</f>
        <v>5.0264550264550234E-2</v>
      </c>
      <c r="H3" s="65"/>
      <c r="I3" s="66">
        <v>1990</v>
      </c>
      <c r="J3" s="67">
        <v>11841</v>
      </c>
      <c r="K3" s="68">
        <f>J3/12319-1</f>
        <v>-3.8801850799577875E-2</v>
      </c>
      <c r="L3" s="69"/>
      <c r="M3" s="67">
        <v>4628</v>
      </c>
      <c r="N3" s="63">
        <f>M3/J3</f>
        <v>0.3908453677898826</v>
      </c>
      <c r="O3" s="68">
        <f>M3/4322-1</f>
        <v>7.0800555298472956E-2</v>
      </c>
    </row>
    <row r="4" spans="1:15" ht="13.2">
      <c r="A4" s="66">
        <v>1991</v>
      </c>
      <c r="B4" s="67">
        <v>11913</v>
      </c>
      <c r="C4" s="68">
        <f t="shared" ref="C4:C28" si="0">B4/B3-1</f>
        <v>-2.4404225698141047E-2</v>
      </c>
      <c r="D4" s="69"/>
      <c r="E4" s="67">
        <v>4994</v>
      </c>
      <c r="F4" s="63">
        <f t="shared" ref="F4:F38" si="1">E4/B4</f>
        <v>0.41920590951061865</v>
      </c>
      <c r="G4" s="68">
        <f t="shared" ref="G4:G38" si="2">E4/E3-1</f>
        <v>0.14357682619647361</v>
      </c>
      <c r="H4" s="65"/>
      <c r="I4" s="66">
        <v>1991</v>
      </c>
      <c r="J4" s="67">
        <v>12054</v>
      </c>
      <c r="K4" s="68">
        <f t="shared" ref="K4:K25" si="3">J4/J3-1</f>
        <v>1.7988345578920706E-2</v>
      </c>
      <c r="L4" s="69"/>
      <c r="M4" s="67">
        <v>5291</v>
      </c>
      <c r="N4" s="63">
        <f t="shared" ref="N4:N38" si="4">M4/J4</f>
        <v>0.43894143023062882</v>
      </c>
      <c r="O4" s="68">
        <f t="shared" ref="O4:O20" si="5">M4/M3-1</f>
        <v>0.14325842696629221</v>
      </c>
    </row>
    <row r="5" spans="1:15" ht="13.2">
      <c r="A5" s="66">
        <v>1992</v>
      </c>
      <c r="B5" s="67">
        <v>12326</v>
      </c>
      <c r="C5" s="68">
        <f t="shared" si="0"/>
        <v>3.4668009737261807E-2</v>
      </c>
      <c r="D5" s="69"/>
      <c r="E5" s="67">
        <v>5578</v>
      </c>
      <c r="F5" s="63">
        <f t="shared" si="1"/>
        <v>0.45253934772026611</v>
      </c>
      <c r="G5" s="68">
        <f t="shared" si="2"/>
        <v>0.11694032839407287</v>
      </c>
      <c r="H5" s="65"/>
      <c r="I5" s="66">
        <v>1992</v>
      </c>
      <c r="J5" s="67">
        <v>12570</v>
      </c>
      <c r="K5" s="68">
        <f t="shared" si="3"/>
        <v>4.280736684917863E-2</v>
      </c>
      <c r="L5" s="69"/>
      <c r="M5" s="67">
        <v>5953</v>
      </c>
      <c r="N5" s="63">
        <f t="shared" si="4"/>
        <v>0.47358790771678599</v>
      </c>
      <c r="O5" s="68">
        <f t="shared" si="5"/>
        <v>0.12511812511812503</v>
      </c>
    </row>
    <row r="6" spans="1:15" ht="13.2">
      <c r="A6" s="66">
        <v>1993</v>
      </c>
      <c r="B6" s="67">
        <v>13026</v>
      </c>
      <c r="C6" s="68">
        <f t="shared" si="0"/>
        <v>5.6790524095408079E-2</v>
      </c>
      <c r="D6" s="69"/>
      <c r="E6" s="67">
        <v>6351</v>
      </c>
      <c r="F6" s="63">
        <f t="shared" si="1"/>
        <v>0.48756333486872411</v>
      </c>
      <c r="G6" s="68">
        <f t="shared" si="2"/>
        <v>0.13858013624955179</v>
      </c>
      <c r="H6" s="65"/>
      <c r="I6" s="66">
        <v>1993</v>
      </c>
      <c r="J6" s="67">
        <v>13196</v>
      </c>
      <c r="K6" s="68">
        <f t="shared" si="3"/>
        <v>4.9801113762927507E-2</v>
      </c>
      <c r="L6" s="69"/>
      <c r="M6" s="67">
        <v>6469</v>
      </c>
      <c r="N6" s="63">
        <f t="shared" si="4"/>
        <v>0.49022431039709002</v>
      </c>
      <c r="O6" s="68">
        <f t="shared" si="5"/>
        <v>8.667898538551988E-2</v>
      </c>
    </row>
    <row r="7" spans="1:15" ht="13.2">
      <c r="A7" s="66">
        <v>1994</v>
      </c>
      <c r="B7" s="67">
        <v>13246</v>
      </c>
      <c r="C7" s="68">
        <f t="shared" si="0"/>
        <v>1.6889298326424163E-2</v>
      </c>
      <c r="D7" s="69"/>
      <c r="E7" s="67">
        <v>6622</v>
      </c>
      <c r="F7" s="63">
        <f t="shared" si="1"/>
        <v>0.49992450551109768</v>
      </c>
      <c r="G7" s="68">
        <f t="shared" si="2"/>
        <v>4.2670445599118256E-2</v>
      </c>
      <c r="H7" s="65"/>
      <c r="I7" s="66">
        <v>1994</v>
      </c>
      <c r="J7" s="67">
        <v>13333</v>
      </c>
      <c r="K7" s="68">
        <f t="shared" si="3"/>
        <v>1.038193391936959E-2</v>
      </c>
      <c r="L7" s="69"/>
      <c r="M7" s="67">
        <v>6826</v>
      </c>
      <c r="N7" s="63">
        <f t="shared" si="4"/>
        <v>0.51196279906997677</v>
      </c>
      <c r="O7" s="68">
        <f t="shared" si="5"/>
        <v>5.5186272994280472E-2</v>
      </c>
    </row>
    <row r="8" spans="1:15" ht="13.2">
      <c r="A8" s="66">
        <v>1995</v>
      </c>
      <c r="B8" s="67">
        <v>13342</v>
      </c>
      <c r="C8" s="68">
        <f t="shared" si="0"/>
        <v>7.247470934621747E-3</v>
      </c>
      <c r="D8" s="69"/>
      <c r="E8" s="67">
        <v>6910</v>
      </c>
      <c r="F8" s="63">
        <f t="shared" si="1"/>
        <v>0.51791335631839308</v>
      </c>
      <c r="G8" s="68">
        <f t="shared" si="2"/>
        <v>4.3491392328601552E-2</v>
      </c>
      <c r="H8" s="65"/>
      <c r="I8" s="66">
        <v>1995</v>
      </c>
      <c r="J8" s="67">
        <v>13520</v>
      </c>
      <c r="K8" s="68">
        <f t="shared" si="3"/>
        <v>1.4025350633765754E-2</v>
      </c>
      <c r="L8" s="69"/>
      <c r="M8" s="67">
        <v>7092</v>
      </c>
      <c r="N8" s="63">
        <f t="shared" si="4"/>
        <v>0.52455621301775146</v>
      </c>
      <c r="O8" s="68">
        <f t="shared" si="5"/>
        <v>3.8968649282156376E-2</v>
      </c>
    </row>
    <row r="9" spans="1:15" ht="13.2">
      <c r="A9" s="66">
        <v>1996</v>
      </c>
      <c r="B9" s="67">
        <v>13455</v>
      </c>
      <c r="C9" s="68">
        <f t="shared" si="0"/>
        <v>8.4694948283614568E-3</v>
      </c>
      <c r="D9" s="69"/>
      <c r="E9" s="67">
        <v>7079</v>
      </c>
      <c r="F9" s="63">
        <f t="shared" si="1"/>
        <v>0.52612411742846521</v>
      </c>
      <c r="G9" s="68">
        <f t="shared" si="2"/>
        <v>2.4457308248914567E-2</v>
      </c>
      <c r="H9" s="65"/>
      <c r="I9" s="66">
        <v>1996</v>
      </c>
      <c r="J9" s="67">
        <v>13627</v>
      </c>
      <c r="K9" s="68">
        <f t="shared" si="3"/>
        <v>7.9142011834318904E-3</v>
      </c>
      <c r="L9" s="69"/>
      <c r="M9" s="67">
        <v>7333</v>
      </c>
      <c r="N9" s="63">
        <f t="shared" si="4"/>
        <v>0.53812284435312252</v>
      </c>
      <c r="O9" s="68">
        <f t="shared" si="5"/>
        <v>3.3981951494641782E-2</v>
      </c>
    </row>
    <row r="10" spans="1:15" ht="13.2">
      <c r="A10" s="66">
        <v>1997</v>
      </c>
      <c r="B10" s="67">
        <v>13985</v>
      </c>
      <c r="C10" s="68">
        <f t="shared" si="0"/>
        <v>3.9390561129691637E-2</v>
      </c>
      <c r="D10" s="69"/>
      <c r="E10" s="67">
        <v>7746</v>
      </c>
      <c r="F10" s="63">
        <f t="shared" si="1"/>
        <v>0.55387915623882733</v>
      </c>
      <c r="G10" s="68">
        <f t="shared" si="2"/>
        <v>9.4222347789235661E-2</v>
      </c>
      <c r="H10" s="65"/>
      <c r="I10" s="66">
        <v>1997</v>
      </c>
      <c r="J10" s="67">
        <v>14030</v>
      </c>
      <c r="K10" s="68">
        <f t="shared" si="3"/>
        <v>2.9573640566522341E-2</v>
      </c>
      <c r="L10" s="69"/>
      <c r="M10" s="67">
        <v>7845</v>
      </c>
      <c r="N10" s="63">
        <f t="shared" si="4"/>
        <v>0.55915894511760511</v>
      </c>
      <c r="O10" s="68">
        <f t="shared" si="5"/>
        <v>6.9821355516159755E-2</v>
      </c>
    </row>
    <row r="11" spans="1:15" ht="13.2">
      <c r="A11" s="66">
        <v>1998</v>
      </c>
      <c r="B11" s="67">
        <v>13928</v>
      </c>
      <c r="C11" s="68">
        <f t="shared" si="0"/>
        <v>-4.075795495173451E-3</v>
      </c>
      <c r="D11" s="69"/>
      <c r="E11" s="67">
        <v>7752</v>
      </c>
      <c r="F11" s="63">
        <f t="shared" si="1"/>
        <v>0.55657668006892591</v>
      </c>
      <c r="G11" s="68">
        <f t="shared" si="2"/>
        <v>7.7459333849727585E-4</v>
      </c>
      <c r="H11" s="65"/>
      <c r="I11" s="66">
        <v>1998</v>
      </c>
      <c r="J11" s="67">
        <v>14268</v>
      </c>
      <c r="K11" s="68">
        <f t="shared" si="3"/>
        <v>1.6963649322879526E-2</v>
      </c>
      <c r="L11" s="69"/>
      <c r="M11" s="67">
        <v>8124</v>
      </c>
      <c r="N11" s="63">
        <f t="shared" si="4"/>
        <v>0.56938603868797311</v>
      </c>
      <c r="O11" s="68">
        <f t="shared" si="5"/>
        <v>3.5564053537284979E-2</v>
      </c>
    </row>
    <row r="12" spans="1:15" ht="13.2">
      <c r="A12" s="66">
        <v>1999</v>
      </c>
      <c r="B12" s="67">
        <v>14529</v>
      </c>
      <c r="C12" s="68">
        <f t="shared" si="0"/>
        <v>4.3150488225157879E-2</v>
      </c>
      <c r="D12" s="69"/>
      <c r="E12" s="67">
        <v>8357</v>
      </c>
      <c r="F12" s="63">
        <f t="shared" si="1"/>
        <v>0.57519443870878928</v>
      </c>
      <c r="G12" s="68">
        <f t="shared" si="2"/>
        <v>7.804437564499489E-2</v>
      </c>
      <c r="H12" s="65"/>
      <c r="I12" s="66">
        <v>1999</v>
      </c>
      <c r="J12" s="67">
        <v>14309</v>
      </c>
      <c r="K12" s="68">
        <f t="shared" si="3"/>
        <v>2.8735632183907178E-3</v>
      </c>
      <c r="L12" s="69"/>
      <c r="M12" s="67">
        <v>8294</v>
      </c>
      <c r="N12" s="63">
        <f t="shared" si="4"/>
        <v>0.5796351946327486</v>
      </c>
      <c r="O12" s="68">
        <f t="shared" si="5"/>
        <v>2.092565238798616E-2</v>
      </c>
    </row>
    <row r="13" spans="1:15" ht="13.2">
      <c r="A13" s="66">
        <v>2000</v>
      </c>
      <c r="B13" s="67">
        <v>14709</v>
      </c>
      <c r="C13" s="68">
        <f t="shared" si="0"/>
        <v>1.2389015073301701E-2</v>
      </c>
      <c r="D13" s="69"/>
      <c r="E13" s="67">
        <v>8752</v>
      </c>
      <c r="F13" s="63">
        <f t="shared" si="1"/>
        <v>0.59500985791012306</v>
      </c>
      <c r="G13" s="68">
        <f t="shared" si="2"/>
        <v>4.7265765226756074E-2</v>
      </c>
      <c r="H13" s="65"/>
      <c r="I13" s="66">
        <v>2000</v>
      </c>
      <c r="J13" s="67">
        <v>15337</v>
      </c>
      <c r="K13" s="68">
        <f t="shared" si="3"/>
        <v>7.184289607939065E-2</v>
      </c>
      <c r="L13" s="69"/>
      <c r="M13" s="67">
        <v>9274</v>
      </c>
      <c r="N13" s="63">
        <f t="shared" si="4"/>
        <v>0.60468148920910214</v>
      </c>
      <c r="O13" s="68">
        <f t="shared" si="5"/>
        <v>0.11815770436460094</v>
      </c>
    </row>
    <row r="14" spans="1:15" ht="13.2">
      <c r="A14" s="66">
        <v>2001</v>
      </c>
      <c r="B14" s="67">
        <v>15756</v>
      </c>
      <c r="C14" s="68">
        <f t="shared" si="0"/>
        <v>7.1180909647154733E-2</v>
      </c>
      <c r="D14" s="69"/>
      <c r="E14" s="67">
        <v>9710</v>
      </c>
      <c r="F14" s="63">
        <f t="shared" si="1"/>
        <v>0.61627316577811631</v>
      </c>
      <c r="G14" s="68">
        <f t="shared" si="2"/>
        <v>0.10946069469835473</v>
      </c>
      <c r="H14" s="65"/>
      <c r="I14" s="66">
        <v>2001</v>
      </c>
      <c r="J14" s="67">
        <v>15494</v>
      </c>
      <c r="K14" s="68">
        <f t="shared" si="3"/>
        <v>1.0236682532437813E-2</v>
      </c>
      <c r="L14" s="69"/>
      <c r="M14" s="67">
        <v>9611</v>
      </c>
      <c r="N14" s="63">
        <f t="shared" si="4"/>
        <v>0.62030463405189107</v>
      </c>
      <c r="O14" s="68">
        <f t="shared" si="5"/>
        <v>3.6338149665732233E-2</v>
      </c>
    </row>
    <row r="15" spans="1:15" ht="13.2">
      <c r="A15" s="66">
        <v>2002</v>
      </c>
      <c r="B15" s="67">
        <v>15110</v>
      </c>
      <c r="C15" s="68">
        <f t="shared" si="0"/>
        <v>-4.1000253871541048E-2</v>
      </c>
      <c r="D15" s="69"/>
      <c r="E15" s="67">
        <v>9446</v>
      </c>
      <c r="F15" s="63">
        <f t="shared" si="1"/>
        <v>0.62514890800794176</v>
      </c>
      <c r="G15" s="68">
        <f t="shared" si="2"/>
        <v>-2.7188465499485059E-2</v>
      </c>
      <c r="H15" s="65"/>
      <c r="I15" s="66">
        <v>2002</v>
      </c>
      <c r="J15" s="67">
        <v>15583</v>
      </c>
      <c r="K15" s="68">
        <f t="shared" si="3"/>
        <v>5.7441590293016986E-3</v>
      </c>
      <c r="L15" s="69"/>
      <c r="M15" s="67">
        <v>9836</v>
      </c>
      <c r="N15" s="63">
        <f t="shared" si="4"/>
        <v>0.63120066739395497</v>
      </c>
      <c r="O15" s="68">
        <f t="shared" si="5"/>
        <v>2.3410675267922176E-2</v>
      </c>
    </row>
    <row r="16" spans="1:15" ht="13.2">
      <c r="A16" s="66">
        <v>2003</v>
      </c>
      <c r="B16" s="67">
        <v>15734</v>
      </c>
      <c r="C16" s="68">
        <f t="shared" si="0"/>
        <v>4.1297154202514896E-2</v>
      </c>
      <c r="D16" s="69"/>
      <c r="E16" s="67">
        <v>10025</v>
      </c>
      <c r="F16" s="63">
        <f t="shared" si="1"/>
        <v>0.63715520528791147</v>
      </c>
      <c r="G16" s="68">
        <f t="shared" si="2"/>
        <v>6.1295786576328615E-2</v>
      </c>
      <c r="H16" s="65"/>
      <c r="I16" s="66">
        <v>2003</v>
      </c>
      <c r="J16" s="67">
        <v>15780</v>
      </c>
      <c r="K16" s="68">
        <f t="shared" si="3"/>
        <v>1.26419816466663E-2</v>
      </c>
      <c r="L16" s="69"/>
      <c r="M16" s="67">
        <v>10170</v>
      </c>
      <c r="N16" s="63">
        <f t="shared" si="4"/>
        <v>0.64448669201520914</v>
      </c>
      <c r="O16" s="68">
        <f t="shared" si="5"/>
        <v>3.3956893045953729E-2</v>
      </c>
    </row>
    <row r="17" spans="1:18" ht="13.2">
      <c r="A17" s="66">
        <v>2004</v>
      </c>
      <c r="B17" s="67">
        <v>15926</v>
      </c>
      <c r="C17" s="68">
        <f t="shared" si="0"/>
        <v>1.2202872759628836E-2</v>
      </c>
      <c r="D17" s="69"/>
      <c r="E17" s="67">
        <v>10290</v>
      </c>
      <c r="F17" s="63">
        <f t="shared" si="1"/>
        <v>0.64611327389174933</v>
      </c>
      <c r="G17" s="68">
        <f t="shared" si="2"/>
        <v>2.6433915211970138E-2</v>
      </c>
      <c r="H17" s="65"/>
      <c r="I17" s="66">
        <v>2004</v>
      </c>
      <c r="J17" s="67">
        <v>15915</v>
      </c>
      <c r="K17" s="68">
        <f t="shared" si="3"/>
        <v>8.5551330798478986E-3</v>
      </c>
      <c r="L17" s="69"/>
      <c r="M17" s="67">
        <v>10305</v>
      </c>
      <c r="N17" s="63">
        <f t="shared" si="4"/>
        <v>0.64750235626767205</v>
      </c>
      <c r="O17" s="68">
        <f t="shared" si="5"/>
        <v>1.327433628318575E-2</v>
      </c>
    </row>
    <row r="18" spans="1:18" ht="13.2">
      <c r="A18" s="66">
        <v>2005</v>
      </c>
      <c r="B18" s="67">
        <v>16312</v>
      </c>
      <c r="C18" s="68">
        <f t="shared" si="0"/>
        <v>2.4237096571643857E-2</v>
      </c>
      <c r="D18" s="69"/>
      <c r="E18" s="67">
        <v>10689</v>
      </c>
      <c r="F18" s="63">
        <f t="shared" si="1"/>
        <v>0.65528445316331541</v>
      </c>
      <c r="G18" s="68">
        <f t="shared" si="2"/>
        <v>3.8775510204081653E-2</v>
      </c>
      <c r="H18" s="65"/>
      <c r="I18" s="66">
        <v>2005</v>
      </c>
      <c r="J18" s="67">
        <v>16211</v>
      </c>
      <c r="K18" s="68">
        <f t="shared" si="3"/>
        <v>1.8598806157712922E-2</v>
      </c>
      <c r="L18" s="69"/>
      <c r="M18" s="67">
        <v>10830</v>
      </c>
      <c r="N18" s="63">
        <f t="shared" si="4"/>
        <v>0.66806489420763682</v>
      </c>
      <c r="O18" s="68">
        <f t="shared" si="5"/>
        <v>5.09461426491995E-2</v>
      </c>
    </row>
    <row r="19" spans="1:18" ht="13.2">
      <c r="A19" s="66">
        <v>2006</v>
      </c>
      <c r="B19" s="67">
        <v>16048</v>
      </c>
      <c r="C19" s="68">
        <f t="shared" si="0"/>
        <v>-1.6184404119666485E-2</v>
      </c>
      <c r="D19" s="69"/>
      <c r="E19" s="67">
        <v>10828</v>
      </c>
      <c r="F19" s="63">
        <f t="shared" si="1"/>
        <v>0.67472582253240276</v>
      </c>
      <c r="G19" s="68">
        <f t="shared" si="2"/>
        <v>1.3004022827205475E-2</v>
      </c>
      <c r="H19" s="65"/>
      <c r="I19" s="66">
        <v>2006</v>
      </c>
      <c r="J19" s="67">
        <v>16193</v>
      </c>
      <c r="K19" s="68">
        <f t="shared" si="3"/>
        <v>-1.1103571648880539E-3</v>
      </c>
      <c r="L19" s="69"/>
      <c r="M19" s="67">
        <v>10906</v>
      </c>
      <c r="N19" s="63">
        <f t="shared" si="4"/>
        <v>0.67350089544865066</v>
      </c>
      <c r="O19" s="68">
        <f t="shared" si="5"/>
        <v>7.0175438596491446E-3</v>
      </c>
    </row>
    <row r="20" spans="1:18" ht="13.2">
      <c r="A20" s="66">
        <v>2007</v>
      </c>
      <c r="B20" s="67">
        <v>16192</v>
      </c>
      <c r="C20" s="68">
        <f t="shared" si="0"/>
        <v>8.9730807577268479E-3</v>
      </c>
      <c r="D20" s="65"/>
      <c r="E20" s="67">
        <v>11044</v>
      </c>
      <c r="F20" s="63">
        <f t="shared" si="1"/>
        <v>0.68206521739130432</v>
      </c>
      <c r="G20" s="68">
        <f t="shared" si="2"/>
        <v>1.9948282231252223E-2</v>
      </c>
      <c r="H20" s="65"/>
      <c r="I20" s="66">
        <v>2007</v>
      </c>
      <c r="J20" s="67">
        <v>16286</v>
      </c>
      <c r="K20" s="68">
        <f t="shared" si="3"/>
        <v>5.7432223800406579E-3</v>
      </c>
      <c r="L20" s="65"/>
      <c r="M20" s="67">
        <v>11238</v>
      </c>
      <c r="N20" s="63">
        <f t="shared" si="4"/>
        <v>0.69004052560481399</v>
      </c>
      <c r="O20" s="68">
        <f t="shared" si="5"/>
        <v>3.044195855492382E-2</v>
      </c>
      <c r="P20" s="6"/>
    </row>
    <row r="21" spans="1:18" ht="13.2">
      <c r="A21" s="66">
        <v>2008</v>
      </c>
      <c r="B21" s="67">
        <v>16554</v>
      </c>
      <c r="C21" s="68">
        <f t="shared" si="0"/>
        <v>2.2356719367588873E-2</v>
      </c>
      <c r="D21" s="65"/>
      <c r="E21" s="67">
        <v>11475</v>
      </c>
      <c r="F21" s="63">
        <f t="shared" si="1"/>
        <v>0.69318593693367159</v>
      </c>
      <c r="G21" s="68">
        <f t="shared" si="2"/>
        <v>3.9025715320536003E-2</v>
      </c>
      <c r="H21" s="65"/>
      <c r="I21" s="66">
        <v>2008</v>
      </c>
      <c r="J21" s="67">
        <v>16631</v>
      </c>
      <c r="K21" s="68">
        <f t="shared" si="3"/>
        <v>2.1183838880019623E-2</v>
      </c>
      <c r="L21" s="65"/>
      <c r="M21" s="67">
        <v>11799</v>
      </c>
      <c r="N21" s="63">
        <f t="shared" si="4"/>
        <v>0.70945824063495877</v>
      </c>
      <c r="O21" s="68">
        <f t="shared" ref="O21:O28" si="6">M21/M20-1</f>
        <v>4.9919914575547342E-2</v>
      </c>
      <c r="P21" s="6"/>
      <c r="R21" s="55"/>
    </row>
    <row r="22" spans="1:18" ht="13.2">
      <c r="A22" s="66">
        <v>2009</v>
      </c>
      <c r="B22" s="67">
        <v>16874</v>
      </c>
      <c r="C22" s="68">
        <f t="shared" si="0"/>
        <v>1.9330675365470507E-2</v>
      </c>
      <c r="D22" s="65"/>
      <c r="E22" s="67">
        <v>12362</v>
      </c>
      <c r="F22" s="63">
        <f t="shared" si="1"/>
        <v>0.73260637667417328</v>
      </c>
      <c r="G22" s="68">
        <f t="shared" si="2"/>
        <v>7.7298474945533879E-2</v>
      </c>
      <c r="H22" s="65"/>
      <c r="I22" s="66">
        <v>2009</v>
      </c>
      <c r="J22" s="67">
        <v>17156</v>
      </c>
      <c r="K22" s="68">
        <f>J22/J21-1</f>
        <v>3.1567554566772849E-2</v>
      </c>
      <c r="L22" s="65"/>
      <c r="M22" s="67">
        <v>12635</v>
      </c>
      <c r="N22" s="63">
        <f t="shared" si="4"/>
        <v>0.73647703427372346</v>
      </c>
      <c r="O22" s="68">
        <f t="shared" si="6"/>
        <v>7.0853462157810077E-2</v>
      </c>
      <c r="R22" s="55"/>
    </row>
    <row r="23" spans="1:18" ht="13.2">
      <c r="A23" s="66">
        <v>2010</v>
      </c>
      <c r="B23" s="67">
        <v>17145</v>
      </c>
      <c r="C23" s="68">
        <f t="shared" si="0"/>
        <v>1.6060210975465283E-2</v>
      </c>
      <c r="D23" s="65"/>
      <c r="E23" s="67">
        <v>12515</v>
      </c>
      <c r="F23" s="63">
        <f t="shared" si="1"/>
        <v>0.72995042286380873</v>
      </c>
      <c r="G23" s="68">
        <f t="shared" si="2"/>
        <v>1.2376638084452329E-2</v>
      </c>
      <c r="H23" s="65"/>
      <c r="I23" s="66">
        <v>2010</v>
      </c>
      <c r="J23" s="67">
        <v>17331</v>
      </c>
      <c r="K23" s="68">
        <f t="shared" si="3"/>
        <v>1.0200512940079287E-2</v>
      </c>
      <c r="L23" s="65"/>
      <c r="M23" s="67">
        <v>12785</v>
      </c>
      <c r="N23" s="63">
        <f t="shared" si="4"/>
        <v>0.73769545900409672</v>
      </c>
      <c r="O23" s="68">
        <f t="shared" si="6"/>
        <v>1.1871784724970302E-2</v>
      </c>
      <c r="R23" s="55"/>
    </row>
    <row r="24" spans="1:18" ht="13.2">
      <c r="A24" s="66">
        <v>2011</v>
      </c>
      <c r="B24" s="67">
        <v>17826</v>
      </c>
      <c r="C24" s="68">
        <f t="shared" si="0"/>
        <v>3.9720034995625486E-2</v>
      </c>
      <c r="D24" s="65"/>
      <c r="E24" s="67">
        <v>13387</v>
      </c>
      <c r="F24" s="63">
        <f t="shared" si="1"/>
        <v>0.75098171210591269</v>
      </c>
      <c r="G24" s="68">
        <f t="shared" si="2"/>
        <v>6.9676388333999251E-2</v>
      </c>
      <c r="H24" s="65"/>
      <c r="I24" s="66">
        <v>2011</v>
      </c>
      <c r="J24" s="67">
        <v>18125</v>
      </c>
      <c r="K24" s="68">
        <f t="shared" si="3"/>
        <v>4.5813859558017533E-2</v>
      </c>
      <c r="L24" s="65"/>
      <c r="M24" s="67">
        <v>13770</v>
      </c>
      <c r="N24" s="63">
        <f t="shared" si="4"/>
        <v>0.75972413793103444</v>
      </c>
      <c r="O24" s="68">
        <f t="shared" si="6"/>
        <v>7.7043410246382393E-2</v>
      </c>
      <c r="R24" s="55"/>
    </row>
    <row r="25" spans="1:18" ht="13.2">
      <c r="A25" s="66">
        <v>2012</v>
      </c>
      <c r="B25" s="67">
        <v>18116</v>
      </c>
      <c r="C25" s="68">
        <f>B25/B24-1</f>
        <v>1.6268372040839196E-2</v>
      </c>
      <c r="D25" s="65"/>
      <c r="E25" s="67">
        <v>13887</v>
      </c>
      <c r="F25" s="63">
        <f t="shared" si="1"/>
        <v>0.76655994700816954</v>
      </c>
      <c r="G25" s="68">
        <f t="shared" si="2"/>
        <v>3.7349667587958546E-2</v>
      </c>
      <c r="H25" s="65"/>
      <c r="I25" s="66">
        <v>2012</v>
      </c>
      <c r="J25" s="67">
        <v>18400</v>
      </c>
      <c r="K25" s="68">
        <f t="shared" si="3"/>
        <v>1.5172413793103523E-2</v>
      </c>
      <c r="L25" s="65"/>
      <c r="M25" s="67">
        <v>14153</v>
      </c>
      <c r="N25" s="63">
        <f t="shared" si="4"/>
        <v>0.76918478260869561</v>
      </c>
      <c r="O25" s="68">
        <f t="shared" si="6"/>
        <v>2.7814088598402398E-2</v>
      </c>
      <c r="R25" s="55"/>
    </row>
    <row r="26" spans="1:18" ht="13.2">
      <c r="A26" s="66">
        <v>2013</v>
      </c>
      <c r="B26" s="67">
        <v>18816</v>
      </c>
      <c r="C26" s="68">
        <f t="shared" si="0"/>
        <v>3.863987635239563E-2</v>
      </c>
      <c r="D26" s="65"/>
      <c r="E26" s="67">
        <v>14537</v>
      </c>
      <c r="F26" s="63">
        <f t="shared" si="1"/>
        <v>0.77258715986394555</v>
      </c>
      <c r="G26" s="68">
        <f t="shared" si="2"/>
        <v>4.6806365665730487E-2</v>
      </c>
      <c r="H26" s="65"/>
      <c r="I26" s="66">
        <v>2013</v>
      </c>
      <c r="J26" s="67">
        <v>18990</v>
      </c>
      <c r="K26" s="68">
        <f t="shared" ref="K26:K28" si="7">J26/J25-1</f>
        <v>3.2065217391304301E-2</v>
      </c>
      <c r="L26" s="65"/>
      <c r="M26" s="67">
        <v>14849</v>
      </c>
      <c r="N26" s="63">
        <f t="shared" si="4"/>
        <v>0.78193786203264881</v>
      </c>
      <c r="O26" s="68">
        <f t="shared" si="6"/>
        <v>4.9176852964035955E-2</v>
      </c>
      <c r="R26" s="55"/>
    </row>
    <row r="27" spans="1:18" ht="13.2">
      <c r="A27" s="66">
        <v>2014</v>
      </c>
      <c r="B27" s="67">
        <v>19317</v>
      </c>
      <c r="C27" s="68">
        <f t="shared" si="0"/>
        <v>2.6626275510204023E-2</v>
      </c>
      <c r="D27" s="65"/>
      <c r="E27" s="67">
        <v>15354</v>
      </c>
      <c r="F27" s="63">
        <f t="shared" si="1"/>
        <v>0.7948439198633328</v>
      </c>
      <c r="G27" s="68">
        <f t="shared" si="2"/>
        <v>5.6201417073673987E-2</v>
      </c>
      <c r="H27" s="65"/>
      <c r="I27" s="66">
        <v>2014</v>
      </c>
      <c r="J27" s="67">
        <v>19538</v>
      </c>
      <c r="K27" s="68">
        <f t="shared" si="7"/>
        <v>2.8857293312269716E-2</v>
      </c>
      <c r="L27" s="65"/>
      <c r="M27" s="70">
        <v>15682</v>
      </c>
      <c r="N27" s="63">
        <f t="shared" si="4"/>
        <v>0.80264100726788823</v>
      </c>
      <c r="O27" s="68">
        <f t="shared" si="6"/>
        <v>5.6098053740992748E-2</v>
      </c>
      <c r="R27" s="55"/>
    </row>
    <row r="28" spans="1:18" ht="13.2">
      <c r="A28" s="66">
        <v>2015</v>
      </c>
      <c r="B28" s="67">
        <v>20242</v>
      </c>
      <c r="C28" s="68">
        <f t="shared" si="0"/>
        <v>4.7885282393746342E-2</v>
      </c>
      <c r="D28" s="65"/>
      <c r="E28" s="67">
        <v>16304</v>
      </c>
      <c r="F28" s="63">
        <f t="shared" si="1"/>
        <v>0.80545400652109478</v>
      </c>
      <c r="G28" s="68">
        <f t="shared" si="2"/>
        <v>6.1873127523772276E-2</v>
      </c>
      <c r="H28" s="65"/>
      <c r="I28" s="66">
        <v>2015</v>
      </c>
      <c r="J28" s="67">
        <v>20649</v>
      </c>
      <c r="K28" s="68">
        <f t="shared" si="7"/>
        <v>5.6863547957825666E-2</v>
      </c>
      <c r="L28" s="65"/>
      <c r="M28" s="67">
        <v>16653</v>
      </c>
      <c r="N28" s="63">
        <f t="shared" si="4"/>
        <v>0.80647973267470585</v>
      </c>
      <c r="O28" s="68">
        <f t="shared" si="6"/>
        <v>6.1918122688432664E-2</v>
      </c>
      <c r="R28" s="55"/>
    </row>
    <row r="29" spans="1:18" ht="13.2">
      <c r="A29" s="66">
        <v>2016</v>
      </c>
      <c r="B29" s="67">
        <v>20576</v>
      </c>
      <c r="C29" s="68">
        <f t="shared" ref="C29" si="8">B29/B28-1</f>
        <v>1.6500345815630757E-2</v>
      </c>
      <c r="D29" s="65"/>
      <c r="E29" s="67">
        <v>16605</v>
      </c>
      <c r="F29" s="63">
        <f t="shared" si="1"/>
        <v>0.80700816485225502</v>
      </c>
      <c r="G29" s="68">
        <f t="shared" si="2"/>
        <v>1.8461727183513243E-2</v>
      </c>
      <c r="H29" s="65"/>
      <c r="I29" s="66">
        <v>2016</v>
      </c>
      <c r="J29" s="67">
        <v>21046</v>
      </c>
      <c r="K29" s="68">
        <f t="shared" ref="K29" si="9">J29/J28-1</f>
        <v>1.9226112644680216E-2</v>
      </c>
      <c r="L29" s="65"/>
      <c r="M29" s="67">
        <v>17135</v>
      </c>
      <c r="N29" s="63">
        <f t="shared" si="4"/>
        <v>0.81416896322341537</v>
      </c>
      <c r="O29" s="68">
        <f t="shared" ref="O29" si="10">M29/M28-1</f>
        <v>2.894373386176663E-2</v>
      </c>
      <c r="R29" s="55"/>
    </row>
    <row r="30" spans="1:18" ht="13.2">
      <c r="A30" s="66">
        <v>2017</v>
      </c>
      <c r="B30" s="67">
        <v>21748</v>
      </c>
      <c r="C30" s="68">
        <f t="shared" ref="C30" si="11">B30/B29-1</f>
        <v>5.6959564541213092E-2</v>
      </c>
      <c r="D30" s="65"/>
      <c r="E30" s="67">
        <v>17904</v>
      </c>
      <c r="F30" s="63">
        <f t="shared" si="1"/>
        <v>0.82324811476917414</v>
      </c>
      <c r="G30" s="68">
        <f t="shared" si="2"/>
        <v>7.8229448961156356E-2</v>
      </c>
      <c r="H30" s="65"/>
      <c r="I30" s="66">
        <v>2017</v>
      </c>
      <c r="J30" s="67">
        <v>22015</v>
      </c>
      <c r="K30" s="68">
        <f t="shared" ref="K30" si="12">J30/J29-1</f>
        <v>4.6042003231017814E-2</v>
      </c>
      <c r="L30" s="65"/>
      <c r="M30" s="67">
        <v>18146</v>
      </c>
      <c r="N30" s="63">
        <f t="shared" si="4"/>
        <v>0.82425618896207131</v>
      </c>
      <c r="O30" s="68">
        <f t="shared" ref="O30" si="13">M30/M29-1</f>
        <v>5.9002042602859683E-2</v>
      </c>
      <c r="R30" s="55"/>
    </row>
    <row r="31" spans="1:18" ht="13.2">
      <c r="A31" s="66">
        <v>2018</v>
      </c>
      <c r="B31" s="67">
        <v>22145</v>
      </c>
      <c r="C31" s="68">
        <f t="shared" ref="C31:C38" si="14">B31/B30-1</f>
        <v>1.8254552142725755E-2</v>
      </c>
      <c r="D31" s="65"/>
      <c r="E31" s="67">
        <v>18272</v>
      </c>
      <c r="F31" s="63">
        <f t="shared" si="1"/>
        <v>0.82510724768570787</v>
      </c>
      <c r="G31" s="68">
        <f t="shared" si="2"/>
        <v>2.0554066130473725E-2</v>
      </c>
      <c r="H31" s="65"/>
      <c r="I31" s="66">
        <v>2018</v>
      </c>
      <c r="J31" s="67">
        <v>22482</v>
      </c>
      <c r="K31" s="68">
        <f t="shared" ref="K31" si="15">J31/J30-1</f>
        <v>2.1212809448103664E-2</v>
      </c>
      <c r="L31" s="65"/>
      <c r="M31" s="67">
        <v>18736</v>
      </c>
      <c r="N31" s="63">
        <f t="shared" si="4"/>
        <v>0.8333778133618005</v>
      </c>
      <c r="O31" s="68">
        <f t="shared" ref="O31" si="16">M31/M30-1</f>
        <v>3.2514052683787042E-2</v>
      </c>
      <c r="R31" s="55"/>
    </row>
    <row r="32" spans="1:18" ht="13.2">
      <c r="A32" s="66">
        <v>2019</v>
      </c>
      <c r="B32" s="67">
        <v>22747</v>
      </c>
      <c r="C32" s="68">
        <f t="shared" si="14"/>
        <v>2.7184466019417375E-2</v>
      </c>
      <c r="D32" s="65"/>
      <c r="E32" s="67">
        <v>19065</v>
      </c>
      <c r="F32" s="63">
        <f t="shared" si="1"/>
        <v>0.83813250098914138</v>
      </c>
      <c r="G32" s="68">
        <f t="shared" si="2"/>
        <v>4.3399737302977304E-2</v>
      </c>
      <c r="H32" s="65"/>
      <c r="I32" s="66">
        <v>2019</v>
      </c>
      <c r="J32" s="67">
        <v>23179</v>
      </c>
      <c r="K32" s="68">
        <f t="shared" ref="K32" si="17">J32/J31-1</f>
        <v>3.1002579841651112E-2</v>
      </c>
      <c r="L32" s="65"/>
      <c r="M32" s="67">
        <v>19554</v>
      </c>
      <c r="N32" s="63">
        <f t="shared" si="4"/>
        <v>0.84360843867293667</v>
      </c>
      <c r="O32" s="68">
        <f t="shared" ref="O32" si="18">M32/M31-1</f>
        <v>4.3659265584970131E-2</v>
      </c>
      <c r="R32" s="55"/>
    </row>
    <row r="33" spans="1:18" ht="13.2">
      <c r="A33" s="66">
        <v>2020</v>
      </c>
      <c r="B33" s="67">
        <v>27937</v>
      </c>
      <c r="C33" s="68">
        <f t="shared" si="14"/>
        <v>0.22816195542269302</v>
      </c>
      <c r="D33" s="65"/>
      <c r="E33" s="67">
        <v>22633</v>
      </c>
      <c r="F33" s="63">
        <f t="shared" si="1"/>
        <v>0.81014425314099581</v>
      </c>
      <c r="G33" s="68">
        <f t="shared" si="2"/>
        <v>0.18714922633097308</v>
      </c>
      <c r="H33" s="65"/>
      <c r="I33" s="66">
        <v>2020</v>
      </c>
      <c r="J33" s="67">
        <v>30129</v>
      </c>
      <c r="K33" s="68">
        <f>J33/J32-1</f>
        <v>0.29984037275119713</v>
      </c>
      <c r="L33" s="65"/>
      <c r="M33" s="67">
        <v>23966</v>
      </c>
      <c r="N33" s="63">
        <f t="shared" si="4"/>
        <v>0.79544624780112183</v>
      </c>
      <c r="O33" s="68">
        <f>M33/M32-1</f>
        <v>0.22563158433057184</v>
      </c>
      <c r="R33" s="55"/>
    </row>
    <row r="34" spans="1:18" ht="13.2">
      <c r="A34" s="66">
        <v>2021</v>
      </c>
      <c r="B34" s="67">
        <v>27477</v>
      </c>
      <c r="C34" s="68">
        <f t="shared" si="14"/>
        <v>-1.6465619071482251E-2</v>
      </c>
      <c r="D34" s="65"/>
      <c r="E34" s="67">
        <v>22129</v>
      </c>
      <c r="F34" s="63">
        <f t="shared" si="1"/>
        <v>0.80536448666157145</v>
      </c>
      <c r="G34" s="68">
        <f t="shared" si="2"/>
        <v>-2.2268369195422633E-2</v>
      </c>
      <c r="H34" s="65"/>
      <c r="I34" s="66">
        <v>2021</v>
      </c>
      <c r="J34" s="67">
        <v>27199</v>
      </c>
      <c r="K34" s="68">
        <f>J34/J33-1</f>
        <v>-9.7248498124730354E-2</v>
      </c>
      <c r="L34" s="65"/>
      <c r="M34" s="67">
        <v>22183</v>
      </c>
      <c r="N34" s="63">
        <f t="shared" si="4"/>
        <v>0.8155814552005588</v>
      </c>
      <c r="O34" s="68">
        <f>M34/M33-1</f>
        <v>-7.4397062505215716E-2</v>
      </c>
      <c r="R34" s="55"/>
    </row>
    <row r="35" spans="1:18" ht="13.2">
      <c r="A35" s="66">
        <v>2022</v>
      </c>
      <c r="B35" s="67">
        <v>27484</v>
      </c>
      <c r="C35" s="68">
        <f t="shared" si="14"/>
        <v>2.547585253120932E-4</v>
      </c>
      <c r="D35" s="65"/>
      <c r="E35" s="67">
        <v>22660</v>
      </c>
      <c r="F35" s="63">
        <f t="shared" si="1"/>
        <v>0.82447969727841652</v>
      </c>
      <c r="G35" s="68">
        <f t="shared" si="2"/>
        <v>2.3995661801256229E-2</v>
      </c>
      <c r="H35" s="65"/>
      <c r="I35" s="66">
        <v>2022</v>
      </c>
      <c r="J35" s="67">
        <v>27282</v>
      </c>
      <c r="K35" s="68">
        <f>J35/J34-1</f>
        <v>3.0515827787787053E-3</v>
      </c>
      <c r="L35" s="65"/>
      <c r="M35" s="67">
        <v>22681</v>
      </c>
      <c r="N35" s="63">
        <f t="shared" si="4"/>
        <v>0.83135400630452316</v>
      </c>
      <c r="O35" s="68">
        <f t="shared" ref="O35:O38" si="19">M35/M34-1</f>
        <v>2.2449623585628631E-2</v>
      </c>
      <c r="R35" s="55"/>
    </row>
    <row r="36" spans="1:18" ht="13.2">
      <c r="A36" s="66">
        <v>2023</v>
      </c>
      <c r="B36" s="67">
        <v>25927</v>
      </c>
      <c r="C36" s="68">
        <f t="shared" si="14"/>
        <v>-5.6651142482899153E-2</v>
      </c>
      <c r="D36" s="65"/>
      <c r="E36" s="67">
        <v>22186</v>
      </c>
      <c r="F36" s="63">
        <f t="shared" si="1"/>
        <v>0.85571026343194356</v>
      </c>
      <c r="G36" s="68">
        <f t="shared" si="2"/>
        <v>-2.0917917034421918E-2</v>
      </c>
      <c r="H36" s="65"/>
      <c r="I36" s="66">
        <v>2023</v>
      </c>
      <c r="J36" s="67">
        <v>25386</v>
      </c>
      <c r="K36" s="68">
        <f t="shared" ref="K36:K38" si="20">J36/J35-1</f>
        <v>-6.9496371233780496E-2</v>
      </c>
      <c r="L36" s="65"/>
      <c r="M36" s="67">
        <v>21960</v>
      </c>
      <c r="N36" s="63">
        <f t="shared" si="4"/>
        <v>0.8650437248877334</v>
      </c>
      <c r="O36" s="68">
        <f t="shared" si="19"/>
        <v>-3.178872183766146E-2</v>
      </c>
      <c r="R36" s="55"/>
    </row>
    <row r="37" spans="1:18" ht="13.2">
      <c r="A37" s="66">
        <v>2024</v>
      </c>
      <c r="B37" s="67">
        <v>25585</v>
      </c>
      <c r="C37" s="68">
        <f t="shared" si="14"/>
        <v>-1.3190882092027567E-2</v>
      </c>
      <c r="D37" s="65"/>
      <c r="E37" s="67">
        <v>22234</v>
      </c>
      <c r="F37" s="63">
        <f t="shared" si="1"/>
        <v>0.86902481923001762</v>
      </c>
      <c r="G37" s="68">
        <f t="shared" si="2"/>
        <v>2.1635265482737864E-3</v>
      </c>
      <c r="H37" s="65"/>
      <c r="I37" s="66">
        <v>2024</v>
      </c>
      <c r="J37" s="67">
        <v>25445</v>
      </c>
      <c r="K37" s="68">
        <f t="shared" si="20"/>
        <v>2.3241156542976871E-3</v>
      </c>
      <c r="L37" s="65"/>
      <c r="M37" s="67">
        <v>22287</v>
      </c>
      <c r="N37" s="63">
        <f t="shared" si="4"/>
        <v>0.87588917272548639</v>
      </c>
      <c r="O37" s="68">
        <f t="shared" si="19"/>
        <v>1.4890710382513772E-2</v>
      </c>
      <c r="R37" s="55"/>
    </row>
    <row r="38" spans="1:18" ht="13.2">
      <c r="A38" s="66">
        <v>2025</v>
      </c>
      <c r="B38" s="67">
        <v>25455</v>
      </c>
      <c r="C38" s="68">
        <f t="shared" si="14"/>
        <v>-5.0811022083251389E-3</v>
      </c>
      <c r="D38" s="65"/>
      <c r="E38" s="67">
        <v>22447</v>
      </c>
      <c r="F38" s="63">
        <f t="shared" si="1"/>
        <v>0.88183068159497147</v>
      </c>
      <c r="G38" s="68">
        <f t="shared" si="2"/>
        <v>9.5799226410002714E-3</v>
      </c>
      <c r="H38" s="65"/>
      <c r="I38" s="66">
        <v>2025</v>
      </c>
      <c r="J38" s="67">
        <v>25562</v>
      </c>
      <c r="K38" s="68">
        <f t="shared" si="20"/>
        <v>4.5981528787581993E-3</v>
      </c>
      <c r="L38" s="65"/>
      <c r="M38" s="67">
        <v>22489</v>
      </c>
      <c r="N38" s="63">
        <f t="shared" si="4"/>
        <v>0.87978248963304906</v>
      </c>
      <c r="O38" s="68">
        <f t="shared" si="19"/>
        <v>9.0635796652758227E-3</v>
      </c>
      <c r="R38" s="55"/>
    </row>
  </sheetData>
  <mergeCells count="2">
    <mergeCell ref="A1:G1"/>
    <mergeCell ref="I1:O1"/>
  </mergeCells>
  <phoneticPr fontId="4" type="noConversion"/>
  <printOptions horizontalCentered="1"/>
  <pageMargins left="0.25" right="0.25" top="0.75" bottom="0.25" header="0.5" footer="0.5"/>
  <pageSetup orientation="portrait" horizontalDpi="4294967293" r:id="rId1"/>
  <headerFooter alignWithMargins="0">
    <oddHeader>&amp;R&amp;F, &amp;A, as of &amp;D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40"/>
  <sheetViews>
    <sheetView workbookViewId="0">
      <pane xSplit="1" ySplit="3" topLeftCell="B24" activePane="bottomRight" state="frozen"/>
      <selection pane="topRight" activeCell="B1" sqref="B1"/>
      <selection pane="bottomLeft" activeCell="A4" sqref="A4"/>
      <selection pane="bottomRight" activeCell="A2" sqref="A2"/>
    </sheetView>
  </sheetViews>
  <sheetFormatPr defaultColWidth="9.109375" defaultRowHeight="12.6"/>
  <cols>
    <col min="1" max="1" width="6.5546875" bestFit="1" customWidth="1"/>
    <col min="2" max="3" width="3.33203125" bestFit="1" customWidth="1"/>
    <col min="4" max="25" width="4" bestFit="1" customWidth="1"/>
    <col min="26" max="26" width="3.33203125" bestFit="1" customWidth="1"/>
    <col min="27" max="27" width="4" bestFit="1" customWidth="1"/>
    <col min="28" max="28" width="3.33203125" bestFit="1" customWidth="1"/>
    <col min="29" max="31" width="4" bestFit="1" customWidth="1"/>
    <col min="32" max="33" width="5" bestFit="1" customWidth="1"/>
    <col min="34" max="34" width="7.33203125" bestFit="1" customWidth="1"/>
  </cols>
  <sheetData>
    <row r="1" spans="1:34" ht="18">
      <c r="A1" s="80" t="s">
        <v>42</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row>
    <row r="2" spans="1:34">
      <c r="A2" s="41"/>
      <c r="B2" s="81" t="s">
        <v>25</v>
      </c>
      <c r="C2" s="82"/>
      <c r="D2" s="83" t="s">
        <v>26</v>
      </c>
      <c r="E2" s="84"/>
      <c r="F2" s="81" t="s">
        <v>27</v>
      </c>
      <c r="G2" s="82"/>
      <c r="H2" s="83" t="s">
        <v>28</v>
      </c>
      <c r="I2" s="84"/>
      <c r="J2" s="81" t="s">
        <v>29</v>
      </c>
      <c r="K2" s="82"/>
      <c r="L2" s="83" t="s">
        <v>30</v>
      </c>
      <c r="M2" s="84"/>
      <c r="N2" s="81" t="s">
        <v>31</v>
      </c>
      <c r="O2" s="82"/>
      <c r="P2" s="83" t="s">
        <v>32</v>
      </c>
      <c r="Q2" s="84"/>
      <c r="R2" s="81" t="s">
        <v>33</v>
      </c>
      <c r="S2" s="82"/>
      <c r="T2" s="83" t="s">
        <v>34</v>
      </c>
      <c r="U2" s="84"/>
      <c r="V2" s="81" t="s">
        <v>35</v>
      </c>
      <c r="W2" s="82"/>
      <c r="X2" s="83" t="s">
        <v>36</v>
      </c>
      <c r="Y2" s="84"/>
      <c r="Z2" s="81" t="s">
        <v>37</v>
      </c>
      <c r="AA2" s="82"/>
      <c r="AB2" s="83" t="s">
        <v>38</v>
      </c>
      <c r="AC2" s="84"/>
      <c r="AD2" s="81" t="s">
        <v>39</v>
      </c>
      <c r="AE2" s="82"/>
      <c r="AF2" s="83" t="s">
        <v>40</v>
      </c>
      <c r="AG2" s="84"/>
      <c r="AH2" s="85" t="s">
        <v>43</v>
      </c>
    </row>
    <row r="3" spans="1:34" ht="13.2" thickBot="1">
      <c r="A3" s="42" t="s">
        <v>41</v>
      </c>
      <c r="B3" s="50" t="s">
        <v>9</v>
      </c>
      <c r="C3" s="50" t="s">
        <v>10</v>
      </c>
      <c r="D3" s="51" t="s">
        <v>9</v>
      </c>
      <c r="E3" s="51" t="s">
        <v>10</v>
      </c>
      <c r="F3" s="50" t="s">
        <v>9</v>
      </c>
      <c r="G3" s="50" t="s">
        <v>10</v>
      </c>
      <c r="H3" s="51" t="s">
        <v>9</v>
      </c>
      <c r="I3" s="51" t="s">
        <v>10</v>
      </c>
      <c r="J3" s="50" t="s">
        <v>9</v>
      </c>
      <c r="K3" s="50" t="s">
        <v>10</v>
      </c>
      <c r="L3" s="51" t="s">
        <v>9</v>
      </c>
      <c r="M3" s="51" t="s">
        <v>10</v>
      </c>
      <c r="N3" s="50" t="s">
        <v>9</v>
      </c>
      <c r="O3" s="50" t="s">
        <v>10</v>
      </c>
      <c r="P3" s="51" t="s">
        <v>9</v>
      </c>
      <c r="Q3" s="51" t="s">
        <v>10</v>
      </c>
      <c r="R3" s="50" t="s">
        <v>9</v>
      </c>
      <c r="S3" s="50" t="s">
        <v>10</v>
      </c>
      <c r="T3" s="51" t="s">
        <v>9</v>
      </c>
      <c r="U3" s="51" t="s">
        <v>10</v>
      </c>
      <c r="V3" s="50" t="s">
        <v>9</v>
      </c>
      <c r="W3" s="50" t="s">
        <v>10</v>
      </c>
      <c r="X3" s="51" t="s">
        <v>9</v>
      </c>
      <c r="Y3" s="51" t="s">
        <v>10</v>
      </c>
      <c r="Z3" s="50" t="s">
        <v>9</v>
      </c>
      <c r="AA3" s="50" t="s">
        <v>10</v>
      </c>
      <c r="AB3" s="51" t="s">
        <v>9</v>
      </c>
      <c r="AC3" s="51" t="s">
        <v>10</v>
      </c>
      <c r="AD3" s="50" t="s">
        <v>9</v>
      </c>
      <c r="AE3" s="50" t="s">
        <v>10</v>
      </c>
      <c r="AF3" s="51" t="s">
        <v>9</v>
      </c>
      <c r="AG3" s="51" t="s">
        <v>10</v>
      </c>
      <c r="AH3" s="86"/>
    </row>
    <row r="4" spans="1:34">
      <c r="A4" s="43">
        <v>1990</v>
      </c>
      <c r="B4" s="44">
        <v>0</v>
      </c>
      <c r="C4" s="44">
        <v>2</v>
      </c>
      <c r="D4" s="43">
        <v>6</v>
      </c>
      <c r="E4" s="43">
        <v>16</v>
      </c>
      <c r="F4" s="44">
        <v>3</v>
      </c>
      <c r="G4" s="44">
        <v>28</v>
      </c>
      <c r="H4" s="43">
        <v>5</v>
      </c>
      <c r="I4" s="43">
        <v>30</v>
      </c>
      <c r="J4" s="44">
        <v>13</v>
      </c>
      <c r="K4" s="44">
        <v>29</v>
      </c>
      <c r="L4" s="43">
        <v>8</v>
      </c>
      <c r="M4" s="43">
        <v>33</v>
      </c>
      <c r="N4" s="44">
        <v>4</v>
      </c>
      <c r="O4" s="44">
        <v>26</v>
      </c>
      <c r="P4" s="43">
        <v>10</v>
      </c>
      <c r="Q4" s="43">
        <v>14</v>
      </c>
      <c r="R4" s="44">
        <v>2</v>
      </c>
      <c r="S4" s="44">
        <v>12</v>
      </c>
      <c r="T4" s="43">
        <v>8</v>
      </c>
      <c r="U4" s="43">
        <v>10</v>
      </c>
      <c r="V4" s="44">
        <v>3</v>
      </c>
      <c r="W4" s="44">
        <v>14</v>
      </c>
      <c r="X4" s="43">
        <v>4</v>
      </c>
      <c r="Y4" s="43">
        <v>14</v>
      </c>
      <c r="Z4" s="44">
        <v>3</v>
      </c>
      <c r="AA4" s="44">
        <v>9</v>
      </c>
      <c r="AB4" s="43">
        <v>2</v>
      </c>
      <c r="AC4" s="43">
        <v>12</v>
      </c>
      <c r="AD4" s="44">
        <v>4</v>
      </c>
      <c r="AE4" s="44">
        <v>16</v>
      </c>
      <c r="AF4" s="43">
        <f>B4+D4+F4+H4+J4+L4+N4+P4+R4+T4+V4+X4+Z4+AB4+AD4</f>
        <v>75</v>
      </c>
      <c r="AG4" s="43">
        <f>C4+E4+G4+I4+K4+M4+O4+Q4+S4+U4+W4+Y4+AA4+AC4+AE4</f>
        <v>265</v>
      </c>
      <c r="AH4" s="44">
        <v>340</v>
      </c>
    </row>
    <row r="5" spans="1:34">
      <c r="A5" s="45">
        <v>1991</v>
      </c>
      <c r="B5" s="46">
        <v>1</v>
      </c>
      <c r="C5" s="46">
        <v>2</v>
      </c>
      <c r="D5" s="45">
        <v>5</v>
      </c>
      <c r="E5" s="45">
        <v>19</v>
      </c>
      <c r="F5" s="46">
        <v>1</v>
      </c>
      <c r="G5" s="46">
        <v>36</v>
      </c>
      <c r="H5" s="45">
        <v>11</v>
      </c>
      <c r="I5" s="45">
        <v>30</v>
      </c>
      <c r="J5" s="46">
        <v>13</v>
      </c>
      <c r="K5" s="46">
        <v>36</v>
      </c>
      <c r="L5" s="45">
        <v>7</v>
      </c>
      <c r="M5" s="45">
        <v>23</v>
      </c>
      <c r="N5" s="46">
        <v>6</v>
      </c>
      <c r="O5" s="46">
        <v>28</v>
      </c>
      <c r="P5" s="45">
        <v>3</v>
      </c>
      <c r="Q5" s="45">
        <v>19</v>
      </c>
      <c r="R5" s="46">
        <v>6</v>
      </c>
      <c r="S5" s="46">
        <v>10</v>
      </c>
      <c r="T5" s="45">
        <v>4</v>
      </c>
      <c r="U5" s="45">
        <v>15</v>
      </c>
      <c r="V5" s="46">
        <v>4</v>
      </c>
      <c r="W5" s="46">
        <v>20</v>
      </c>
      <c r="X5" s="45">
        <v>4</v>
      </c>
      <c r="Y5" s="45">
        <v>11</v>
      </c>
      <c r="Z5" s="46">
        <v>1</v>
      </c>
      <c r="AA5" s="46">
        <v>10</v>
      </c>
      <c r="AB5" s="45">
        <v>3</v>
      </c>
      <c r="AC5" s="45">
        <v>13</v>
      </c>
      <c r="AD5" s="46">
        <v>6</v>
      </c>
      <c r="AE5" s="46">
        <v>20</v>
      </c>
      <c r="AF5" s="43">
        <f t="shared" ref="AF5:AF32" si="0">B5+D5+F5+H5+J5+L5+N5+P5+R5+T5+V5+X5+Z5+AB5+AD5</f>
        <v>75</v>
      </c>
      <c r="AG5" s="43">
        <f t="shared" ref="AG5:AG32" si="1">C5+E5+G5+I5+K5+M5+O5+Q5+S5+U5+W5+Y5+AA5+AC5+AE5</f>
        <v>292</v>
      </c>
      <c r="AH5" s="46">
        <v>367</v>
      </c>
    </row>
    <row r="6" spans="1:34">
      <c r="A6" s="45">
        <v>1992</v>
      </c>
      <c r="B6" s="46">
        <v>0</v>
      </c>
      <c r="C6" s="46">
        <v>3</v>
      </c>
      <c r="D6" s="45">
        <v>2</v>
      </c>
      <c r="E6" s="45">
        <v>10</v>
      </c>
      <c r="F6" s="46">
        <v>4</v>
      </c>
      <c r="G6" s="46">
        <v>26</v>
      </c>
      <c r="H6" s="45">
        <v>4</v>
      </c>
      <c r="I6" s="45">
        <v>32</v>
      </c>
      <c r="J6" s="46">
        <v>3</v>
      </c>
      <c r="K6" s="46">
        <v>23</v>
      </c>
      <c r="L6" s="45">
        <v>10</v>
      </c>
      <c r="M6" s="45">
        <v>30</v>
      </c>
      <c r="N6" s="46">
        <v>6</v>
      </c>
      <c r="O6" s="46">
        <v>33</v>
      </c>
      <c r="P6" s="45">
        <v>6</v>
      </c>
      <c r="Q6" s="45">
        <v>18</v>
      </c>
      <c r="R6" s="46">
        <v>4</v>
      </c>
      <c r="S6" s="46">
        <v>15</v>
      </c>
      <c r="T6" s="45">
        <v>3</v>
      </c>
      <c r="U6" s="45">
        <v>11</v>
      </c>
      <c r="V6" s="46">
        <v>4</v>
      </c>
      <c r="W6" s="46">
        <v>10</v>
      </c>
      <c r="X6" s="45">
        <v>2</v>
      </c>
      <c r="Y6" s="45">
        <v>19</v>
      </c>
      <c r="Z6" s="46">
        <v>1</v>
      </c>
      <c r="AA6" s="46">
        <v>18</v>
      </c>
      <c r="AB6" s="45">
        <v>4</v>
      </c>
      <c r="AC6" s="45">
        <v>11</v>
      </c>
      <c r="AD6" s="46">
        <v>4</v>
      </c>
      <c r="AE6" s="46">
        <v>8</v>
      </c>
      <c r="AF6" s="43">
        <f t="shared" si="0"/>
        <v>57</v>
      </c>
      <c r="AG6" s="43">
        <f t="shared" si="1"/>
        <v>267</v>
      </c>
      <c r="AH6" s="46">
        <v>324</v>
      </c>
    </row>
    <row r="7" spans="1:34">
      <c r="A7" s="45">
        <v>1993</v>
      </c>
      <c r="B7" s="46">
        <v>0</v>
      </c>
      <c r="C7" s="46">
        <v>0</v>
      </c>
      <c r="D7" s="45">
        <v>3</v>
      </c>
      <c r="E7" s="45">
        <v>11</v>
      </c>
      <c r="F7" s="46">
        <v>4</v>
      </c>
      <c r="G7" s="46">
        <v>25</v>
      </c>
      <c r="H7" s="45">
        <v>5</v>
      </c>
      <c r="I7" s="45">
        <v>25</v>
      </c>
      <c r="J7" s="46">
        <v>9</v>
      </c>
      <c r="K7" s="46">
        <v>25</v>
      </c>
      <c r="L7" s="45">
        <v>10</v>
      </c>
      <c r="M7" s="45">
        <v>27</v>
      </c>
      <c r="N7" s="46">
        <v>5</v>
      </c>
      <c r="O7" s="46">
        <v>30</v>
      </c>
      <c r="P7" s="45">
        <v>8</v>
      </c>
      <c r="Q7" s="45">
        <v>19</v>
      </c>
      <c r="R7" s="46">
        <v>5</v>
      </c>
      <c r="S7" s="46">
        <v>24</v>
      </c>
      <c r="T7" s="45">
        <v>9</v>
      </c>
      <c r="U7" s="45">
        <v>16</v>
      </c>
      <c r="V7" s="46">
        <v>3</v>
      </c>
      <c r="W7" s="46">
        <v>9</v>
      </c>
      <c r="X7" s="45">
        <v>4</v>
      </c>
      <c r="Y7" s="45">
        <v>11</v>
      </c>
      <c r="Z7" s="46">
        <v>3</v>
      </c>
      <c r="AA7" s="46">
        <v>14</v>
      </c>
      <c r="AB7" s="45">
        <v>4</v>
      </c>
      <c r="AC7" s="45">
        <v>7</v>
      </c>
      <c r="AD7" s="46">
        <v>2</v>
      </c>
      <c r="AE7" s="46">
        <v>8</v>
      </c>
      <c r="AF7" s="43">
        <f t="shared" si="0"/>
        <v>74</v>
      </c>
      <c r="AG7" s="43">
        <f t="shared" si="1"/>
        <v>251</v>
      </c>
      <c r="AH7" s="46">
        <v>325</v>
      </c>
    </row>
    <row r="8" spans="1:34" ht="13.2" thickBot="1">
      <c r="A8" s="47">
        <v>1994</v>
      </c>
      <c r="B8" s="48">
        <v>0</v>
      </c>
      <c r="C8" s="48">
        <v>3</v>
      </c>
      <c r="D8" s="47">
        <v>3</v>
      </c>
      <c r="E8" s="47">
        <v>15</v>
      </c>
      <c r="F8" s="48">
        <v>4</v>
      </c>
      <c r="G8" s="48">
        <v>25</v>
      </c>
      <c r="H8" s="47">
        <v>5</v>
      </c>
      <c r="I8" s="47">
        <v>26</v>
      </c>
      <c r="J8" s="48">
        <v>8</v>
      </c>
      <c r="K8" s="48">
        <v>35</v>
      </c>
      <c r="L8" s="47">
        <v>8</v>
      </c>
      <c r="M8" s="47">
        <v>25</v>
      </c>
      <c r="N8" s="48">
        <v>7</v>
      </c>
      <c r="O8" s="48">
        <v>20</v>
      </c>
      <c r="P8" s="47">
        <v>10</v>
      </c>
      <c r="Q8" s="47">
        <v>12</v>
      </c>
      <c r="R8" s="48">
        <v>4</v>
      </c>
      <c r="S8" s="48">
        <v>9</v>
      </c>
      <c r="T8" s="47">
        <v>5</v>
      </c>
      <c r="U8" s="47">
        <v>15</v>
      </c>
      <c r="V8" s="48">
        <v>6</v>
      </c>
      <c r="W8" s="48">
        <v>16</v>
      </c>
      <c r="X8" s="47">
        <v>8</v>
      </c>
      <c r="Y8" s="47">
        <v>9</v>
      </c>
      <c r="Z8" s="48">
        <v>2</v>
      </c>
      <c r="AA8" s="48">
        <v>7</v>
      </c>
      <c r="AB8" s="47">
        <v>3</v>
      </c>
      <c r="AC8" s="47">
        <v>8</v>
      </c>
      <c r="AD8" s="48">
        <v>5</v>
      </c>
      <c r="AE8" s="48">
        <v>23</v>
      </c>
      <c r="AF8" s="47">
        <f t="shared" si="0"/>
        <v>78</v>
      </c>
      <c r="AG8" s="47">
        <f t="shared" si="1"/>
        <v>248</v>
      </c>
      <c r="AH8" s="48">
        <v>326</v>
      </c>
    </row>
    <row r="9" spans="1:34">
      <c r="A9" s="43">
        <v>1995</v>
      </c>
      <c r="B9" s="44">
        <v>1</v>
      </c>
      <c r="C9" s="44">
        <v>4</v>
      </c>
      <c r="D9" s="43">
        <v>0</v>
      </c>
      <c r="E9" s="43">
        <v>9</v>
      </c>
      <c r="F9" s="44">
        <v>5</v>
      </c>
      <c r="G9" s="44">
        <v>24</v>
      </c>
      <c r="H9" s="43">
        <v>7</v>
      </c>
      <c r="I9" s="43">
        <v>20</v>
      </c>
      <c r="J9" s="44">
        <v>8</v>
      </c>
      <c r="K9" s="44">
        <v>27</v>
      </c>
      <c r="L9" s="43">
        <v>7</v>
      </c>
      <c r="M9" s="43">
        <v>36</v>
      </c>
      <c r="N9" s="44">
        <v>10</v>
      </c>
      <c r="O9" s="44">
        <v>28</v>
      </c>
      <c r="P9" s="43">
        <v>8</v>
      </c>
      <c r="Q9" s="43">
        <v>18</v>
      </c>
      <c r="R9" s="44">
        <v>5</v>
      </c>
      <c r="S9" s="44">
        <v>19</v>
      </c>
      <c r="T9" s="43">
        <v>9</v>
      </c>
      <c r="U9" s="43">
        <v>11</v>
      </c>
      <c r="V9" s="44">
        <v>1</v>
      </c>
      <c r="W9" s="44">
        <v>13</v>
      </c>
      <c r="X9" s="43">
        <v>4</v>
      </c>
      <c r="Y9" s="43">
        <v>16</v>
      </c>
      <c r="Z9" s="44">
        <v>4</v>
      </c>
      <c r="AA9" s="44">
        <v>16</v>
      </c>
      <c r="AB9" s="43">
        <v>2</v>
      </c>
      <c r="AC9" s="43">
        <v>7</v>
      </c>
      <c r="AD9" s="44">
        <v>2</v>
      </c>
      <c r="AE9" s="44">
        <v>12</v>
      </c>
      <c r="AF9" s="43">
        <f t="shared" si="0"/>
        <v>73</v>
      </c>
      <c r="AG9" s="43">
        <f t="shared" si="1"/>
        <v>260</v>
      </c>
      <c r="AH9" s="44">
        <v>333</v>
      </c>
    </row>
    <row r="10" spans="1:34">
      <c r="A10" s="45">
        <v>1996</v>
      </c>
      <c r="B10" s="46">
        <v>1</v>
      </c>
      <c r="C10" s="46">
        <v>5</v>
      </c>
      <c r="D10" s="45">
        <v>4</v>
      </c>
      <c r="E10" s="45">
        <v>7</v>
      </c>
      <c r="F10" s="46">
        <v>4</v>
      </c>
      <c r="G10" s="46">
        <v>23</v>
      </c>
      <c r="H10" s="45">
        <v>1</v>
      </c>
      <c r="I10" s="45">
        <v>27</v>
      </c>
      <c r="J10" s="46">
        <v>8</v>
      </c>
      <c r="K10" s="46">
        <v>28</v>
      </c>
      <c r="L10" s="45">
        <v>8</v>
      </c>
      <c r="M10" s="45">
        <v>26</v>
      </c>
      <c r="N10" s="46">
        <v>5</v>
      </c>
      <c r="O10" s="46">
        <v>30</v>
      </c>
      <c r="P10" s="45">
        <v>8</v>
      </c>
      <c r="Q10" s="45">
        <v>20</v>
      </c>
      <c r="R10" s="46">
        <v>9</v>
      </c>
      <c r="S10" s="46">
        <v>12</v>
      </c>
      <c r="T10" s="45">
        <v>1</v>
      </c>
      <c r="U10" s="45">
        <v>19</v>
      </c>
      <c r="V10" s="46"/>
      <c r="W10" s="46">
        <v>11</v>
      </c>
      <c r="X10" s="45">
        <v>6</v>
      </c>
      <c r="Y10" s="45">
        <v>11</v>
      </c>
      <c r="Z10" s="46">
        <v>1</v>
      </c>
      <c r="AA10" s="46">
        <v>9</v>
      </c>
      <c r="AB10" s="45">
        <v>2</v>
      </c>
      <c r="AC10" s="45">
        <v>6</v>
      </c>
      <c r="AD10" s="46">
        <v>2</v>
      </c>
      <c r="AE10" s="46">
        <v>10</v>
      </c>
      <c r="AF10" s="43">
        <f t="shared" si="0"/>
        <v>60</v>
      </c>
      <c r="AG10" s="43">
        <f t="shared" si="1"/>
        <v>244</v>
      </c>
      <c r="AH10" s="46">
        <f>SUM(AF10:AG10)</f>
        <v>304</v>
      </c>
    </row>
    <row r="11" spans="1:34">
      <c r="A11" s="45">
        <v>1997</v>
      </c>
      <c r="B11" s="46">
        <v>0</v>
      </c>
      <c r="C11" s="46">
        <v>5</v>
      </c>
      <c r="D11" s="45">
        <v>3</v>
      </c>
      <c r="E11" s="45">
        <v>8</v>
      </c>
      <c r="F11" s="46">
        <v>4</v>
      </c>
      <c r="G11" s="46">
        <v>9</v>
      </c>
      <c r="H11" s="45">
        <v>5</v>
      </c>
      <c r="I11" s="45">
        <v>16</v>
      </c>
      <c r="J11" s="46">
        <v>4</v>
      </c>
      <c r="K11" s="46">
        <v>31</v>
      </c>
      <c r="L11" s="45">
        <v>10</v>
      </c>
      <c r="M11" s="45">
        <v>23</v>
      </c>
      <c r="N11" s="46">
        <v>13</v>
      </c>
      <c r="O11" s="46">
        <v>27</v>
      </c>
      <c r="P11" s="45">
        <v>4</v>
      </c>
      <c r="Q11" s="45">
        <v>24</v>
      </c>
      <c r="R11" s="46">
        <v>8</v>
      </c>
      <c r="S11" s="46">
        <v>12</v>
      </c>
      <c r="T11" s="45">
        <v>4</v>
      </c>
      <c r="U11" s="45">
        <v>13</v>
      </c>
      <c r="V11" s="46">
        <v>5</v>
      </c>
      <c r="W11" s="46">
        <v>11</v>
      </c>
      <c r="X11" s="45">
        <v>3</v>
      </c>
      <c r="Y11" s="45">
        <v>8</v>
      </c>
      <c r="Z11" s="46">
        <v>4</v>
      </c>
      <c r="AA11" s="46">
        <v>12</v>
      </c>
      <c r="AB11" s="45">
        <v>0</v>
      </c>
      <c r="AC11" s="45">
        <v>10</v>
      </c>
      <c r="AD11" s="46">
        <v>5</v>
      </c>
      <c r="AE11" s="46">
        <v>12</v>
      </c>
      <c r="AF11" s="43">
        <f t="shared" si="0"/>
        <v>72</v>
      </c>
      <c r="AG11" s="43">
        <f t="shared" si="1"/>
        <v>221</v>
      </c>
      <c r="AH11" s="46">
        <f t="shared" ref="AH11:AH33" si="2">SUM(AF11:AG11)</f>
        <v>293</v>
      </c>
    </row>
    <row r="12" spans="1:34">
      <c r="A12" s="45">
        <v>1998</v>
      </c>
      <c r="B12" s="46">
        <v>0</v>
      </c>
      <c r="C12" s="46">
        <v>0</v>
      </c>
      <c r="D12" s="45">
        <v>2</v>
      </c>
      <c r="E12" s="45">
        <v>16</v>
      </c>
      <c r="F12" s="46">
        <v>3</v>
      </c>
      <c r="G12" s="46">
        <v>16</v>
      </c>
      <c r="H12" s="45">
        <v>1</v>
      </c>
      <c r="I12" s="45">
        <v>16</v>
      </c>
      <c r="J12" s="46">
        <v>12</v>
      </c>
      <c r="K12" s="46">
        <v>29</v>
      </c>
      <c r="L12" s="45">
        <v>10</v>
      </c>
      <c r="M12" s="45">
        <v>27</v>
      </c>
      <c r="N12" s="46">
        <v>8</v>
      </c>
      <c r="O12" s="46">
        <v>26</v>
      </c>
      <c r="P12" s="45">
        <v>5</v>
      </c>
      <c r="Q12" s="45">
        <v>17</v>
      </c>
      <c r="R12" s="46">
        <v>7</v>
      </c>
      <c r="S12" s="46">
        <v>17</v>
      </c>
      <c r="T12" s="45">
        <v>2</v>
      </c>
      <c r="U12" s="45">
        <v>10</v>
      </c>
      <c r="V12" s="46">
        <v>1</v>
      </c>
      <c r="W12" s="46">
        <v>4</v>
      </c>
      <c r="X12" s="45">
        <v>4</v>
      </c>
      <c r="Y12" s="45">
        <v>7</v>
      </c>
      <c r="Z12" s="46">
        <v>2</v>
      </c>
      <c r="AA12" s="46">
        <v>4</v>
      </c>
      <c r="AB12" s="45">
        <v>2</v>
      </c>
      <c r="AC12" s="45">
        <v>11</v>
      </c>
      <c r="AD12" s="46">
        <v>7</v>
      </c>
      <c r="AE12" s="46">
        <v>15</v>
      </c>
      <c r="AF12" s="43">
        <f t="shared" si="0"/>
        <v>66</v>
      </c>
      <c r="AG12" s="43">
        <f t="shared" si="1"/>
        <v>215</v>
      </c>
      <c r="AH12" s="46">
        <f t="shared" si="2"/>
        <v>281</v>
      </c>
    </row>
    <row r="13" spans="1:34" ht="13.2" thickBot="1">
      <c r="A13" s="47">
        <v>1999</v>
      </c>
      <c r="B13" s="48">
        <v>0</v>
      </c>
      <c r="C13" s="48">
        <v>0</v>
      </c>
      <c r="D13" s="47">
        <v>3</v>
      </c>
      <c r="E13" s="47">
        <v>8</v>
      </c>
      <c r="F13" s="48">
        <v>1</v>
      </c>
      <c r="G13" s="48">
        <v>18</v>
      </c>
      <c r="H13" s="47">
        <v>3</v>
      </c>
      <c r="I13" s="47">
        <v>16</v>
      </c>
      <c r="J13" s="48">
        <v>5</v>
      </c>
      <c r="K13" s="48">
        <v>22</v>
      </c>
      <c r="L13" s="47">
        <v>15</v>
      </c>
      <c r="M13" s="47">
        <v>23</v>
      </c>
      <c r="N13" s="48">
        <v>4</v>
      </c>
      <c r="O13" s="48">
        <v>21</v>
      </c>
      <c r="P13" s="47">
        <v>7</v>
      </c>
      <c r="Q13" s="47">
        <v>24</v>
      </c>
      <c r="R13" s="48">
        <v>7</v>
      </c>
      <c r="S13" s="48">
        <v>24</v>
      </c>
      <c r="T13" s="47">
        <v>3</v>
      </c>
      <c r="U13" s="47">
        <v>13</v>
      </c>
      <c r="V13" s="48">
        <v>1</v>
      </c>
      <c r="W13" s="48">
        <v>20</v>
      </c>
      <c r="X13" s="47">
        <v>1</v>
      </c>
      <c r="Y13" s="47">
        <v>10</v>
      </c>
      <c r="Z13" s="48">
        <v>0</v>
      </c>
      <c r="AA13" s="48">
        <v>10</v>
      </c>
      <c r="AB13" s="47">
        <v>6</v>
      </c>
      <c r="AC13" s="47">
        <v>10</v>
      </c>
      <c r="AD13" s="48">
        <v>3</v>
      </c>
      <c r="AE13" s="48">
        <v>12</v>
      </c>
      <c r="AF13" s="47">
        <f t="shared" si="0"/>
        <v>59</v>
      </c>
      <c r="AG13" s="47">
        <f t="shared" si="1"/>
        <v>231</v>
      </c>
      <c r="AH13" s="48">
        <f t="shared" si="2"/>
        <v>290</v>
      </c>
    </row>
    <row r="14" spans="1:34">
      <c r="A14" s="43">
        <v>2000</v>
      </c>
      <c r="B14" s="44">
        <v>0</v>
      </c>
      <c r="C14" s="44">
        <v>3</v>
      </c>
      <c r="D14" s="43">
        <v>5</v>
      </c>
      <c r="E14" s="43">
        <v>13</v>
      </c>
      <c r="F14" s="44">
        <v>0</v>
      </c>
      <c r="G14" s="44">
        <v>14</v>
      </c>
      <c r="H14" s="43">
        <v>2</v>
      </c>
      <c r="I14" s="43">
        <v>20</v>
      </c>
      <c r="J14" s="44">
        <v>6</v>
      </c>
      <c r="K14" s="44">
        <v>21</v>
      </c>
      <c r="L14" s="43">
        <v>5</v>
      </c>
      <c r="M14" s="43">
        <v>29</v>
      </c>
      <c r="N14" s="44">
        <v>8</v>
      </c>
      <c r="O14" s="44">
        <v>32</v>
      </c>
      <c r="P14" s="43">
        <v>7</v>
      </c>
      <c r="Q14" s="43">
        <v>30</v>
      </c>
      <c r="R14" s="44">
        <v>9</v>
      </c>
      <c r="S14" s="44">
        <v>28</v>
      </c>
      <c r="T14" s="43">
        <v>5</v>
      </c>
      <c r="U14" s="43">
        <v>16</v>
      </c>
      <c r="V14" s="44">
        <v>4</v>
      </c>
      <c r="W14" s="44">
        <v>12</v>
      </c>
      <c r="X14" s="43">
        <v>1</v>
      </c>
      <c r="Y14" s="43">
        <v>7</v>
      </c>
      <c r="Z14" s="44">
        <v>2</v>
      </c>
      <c r="AA14" s="44">
        <v>11</v>
      </c>
      <c r="AB14" s="43">
        <v>1</v>
      </c>
      <c r="AC14" s="43">
        <v>9</v>
      </c>
      <c r="AD14" s="44">
        <v>3</v>
      </c>
      <c r="AE14" s="44">
        <v>17</v>
      </c>
      <c r="AF14" s="43">
        <f t="shared" si="0"/>
        <v>58</v>
      </c>
      <c r="AG14" s="43">
        <f t="shared" si="1"/>
        <v>262</v>
      </c>
      <c r="AH14" s="44">
        <f t="shared" si="2"/>
        <v>320</v>
      </c>
    </row>
    <row r="15" spans="1:34">
      <c r="A15" s="45">
        <v>2001</v>
      </c>
      <c r="B15" s="46">
        <v>0</v>
      </c>
      <c r="C15" s="46">
        <v>2</v>
      </c>
      <c r="D15" s="45">
        <v>1</v>
      </c>
      <c r="E15" s="45">
        <v>19</v>
      </c>
      <c r="F15" s="46">
        <v>4</v>
      </c>
      <c r="G15" s="46">
        <v>12</v>
      </c>
      <c r="H15" s="45">
        <v>5</v>
      </c>
      <c r="I15" s="45">
        <v>15</v>
      </c>
      <c r="J15" s="46">
        <v>4</v>
      </c>
      <c r="K15" s="46">
        <v>21</v>
      </c>
      <c r="L15" s="45">
        <v>5</v>
      </c>
      <c r="M15" s="45">
        <v>23</v>
      </c>
      <c r="N15" s="46">
        <v>7</v>
      </c>
      <c r="O15" s="46">
        <v>29</v>
      </c>
      <c r="P15" s="45">
        <v>9</v>
      </c>
      <c r="Q15" s="45">
        <v>26</v>
      </c>
      <c r="R15" s="46">
        <v>6</v>
      </c>
      <c r="S15" s="46">
        <v>18</v>
      </c>
      <c r="T15" s="45">
        <v>3</v>
      </c>
      <c r="U15" s="45">
        <v>15</v>
      </c>
      <c r="V15" s="46">
        <v>3</v>
      </c>
      <c r="W15" s="46">
        <v>9</v>
      </c>
      <c r="X15" s="45">
        <v>1</v>
      </c>
      <c r="Y15" s="45">
        <v>15</v>
      </c>
      <c r="Z15" s="46">
        <v>3</v>
      </c>
      <c r="AA15" s="46">
        <v>5</v>
      </c>
      <c r="AB15" s="45">
        <v>0</v>
      </c>
      <c r="AC15" s="45">
        <v>13</v>
      </c>
      <c r="AD15" s="46">
        <v>3</v>
      </c>
      <c r="AE15" s="46">
        <v>12</v>
      </c>
      <c r="AF15" s="43">
        <f t="shared" si="0"/>
        <v>54</v>
      </c>
      <c r="AG15" s="43">
        <f t="shared" si="1"/>
        <v>234</v>
      </c>
      <c r="AH15" s="46">
        <f t="shared" si="2"/>
        <v>288</v>
      </c>
    </row>
    <row r="16" spans="1:34">
      <c r="A16" s="45">
        <v>2002</v>
      </c>
      <c r="B16" s="46">
        <v>0</v>
      </c>
      <c r="C16" s="46">
        <v>1</v>
      </c>
      <c r="D16" s="45">
        <v>5</v>
      </c>
      <c r="E16" s="45">
        <v>11</v>
      </c>
      <c r="F16" s="46">
        <v>3</v>
      </c>
      <c r="G16" s="46">
        <v>11</v>
      </c>
      <c r="H16" s="45">
        <v>5</v>
      </c>
      <c r="I16" s="45">
        <v>13</v>
      </c>
      <c r="J16" s="46">
        <v>5</v>
      </c>
      <c r="K16" s="46">
        <v>19</v>
      </c>
      <c r="L16" s="45">
        <v>1</v>
      </c>
      <c r="M16" s="45">
        <v>25</v>
      </c>
      <c r="N16" s="46">
        <v>7</v>
      </c>
      <c r="O16" s="46">
        <v>25</v>
      </c>
      <c r="P16" s="45">
        <v>17</v>
      </c>
      <c r="Q16" s="45">
        <v>29</v>
      </c>
      <c r="R16" s="46">
        <v>6</v>
      </c>
      <c r="S16" s="46">
        <v>22</v>
      </c>
      <c r="T16" s="45">
        <v>3</v>
      </c>
      <c r="U16" s="45">
        <v>17</v>
      </c>
      <c r="V16" s="46">
        <v>3</v>
      </c>
      <c r="W16" s="46">
        <v>9</v>
      </c>
      <c r="X16" s="45">
        <v>2</v>
      </c>
      <c r="Y16" s="45">
        <v>11</v>
      </c>
      <c r="Z16" s="46">
        <v>3</v>
      </c>
      <c r="AA16" s="46">
        <v>11</v>
      </c>
      <c r="AB16" s="45">
        <v>1</v>
      </c>
      <c r="AC16" s="45">
        <v>4</v>
      </c>
      <c r="AD16" s="46">
        <v>3</v>
      </c>
      <c r="AE16" s="46">
        <v>14</v>
      </c>
      <c r="AF16" s="43">
        <f t="shared" si="0"/>
        <v>64</v>
      </c>
      <c r="AG16" s="43">
        <f t="shared" si="1"/>
        <v>222</v>
      </c>
      <c r="AH16" s="46">
        <f t="shared" si="2"/>
        <v>286</v>
      </c>
    </row>
    <row r="17" spans="1:34">
      <c r="A17" s="45">
        <v>2003</v>
      </c>
      <c r="B17" s="46">
        <v>1</v>
      </c>
      <c r="C17" s="46">
        <v>0</v>
      </c>
      <c r="D17" s="45">
        <v>3</v>
      </c>
      <c r="E17" s="45">
        <v>4</v>
      </c>
      <c r="F17" s="46">
        <v>2</v>
      </c>
      <c r="G17" s="46">
        <v>16</v>
      </c>
      <c r="H17" s="45">
        <v>4</v>
      </c>
      <c r="I17" s="45">
        <v>15</v>
      </c>
      <c r="J17" s="46">
        <v>7</v>
      </c>
      <c r="K17" s="46">
        <v>13</v>
      </c>
      <c r="L17" s="45">
        <v>9</v>
      </c>
      <c r="M17" s="45">
        <v>14</v>
      </c>
      <c r="N17" s="46">
        <v>12</v>
      </c>
      <c r="O17" s="46">
        <v>30</v>
      </c>
      <c r="P17" s="45">
        <v>7</v>
      </c>
      <c r="Q17" s="45">
        <v>32</v>
      </c>
      <c r="R17" s="46">
        <v>4</v>
      </c>
      <c r="S17" s="46">
        <v>23</v>
      </c>
      <c r="T17" s="45">
        <v>10</v>
      </c>
      <c r="U17" s="45">
        <v>21</v>
      </c>
      <c r="V17" s="46">
        <v>5</v>
      </c>
      <c r="W17" s="46">
        <v>13</v>
      </c>
      <c r="X17" s="45">
        <v>0</v>
      </c>
      <c r="Y17" s="45">
        <v>6</v>
      </c>
      <c r="Z17" s="46">
        <v>0</v>
      </c>
      <c r="AA17" s="46">
        <v>6</v>
      </c>
      <c r="AB17" s="45">
        <v>4</v>
      </c>
      <c r="AC17" s="45">
        <v>9</v>
      </c>
      <c r="AD17" s="46">
        <v>2</v>
      </c>
      <c r="AE17" s="46">
        <v>9</v>
      </c>
      <c r="AF17" s="43">
        <f t="shared" si="0"/>
        <v>70</v>
      </c>
      <c r="AG17" s="43">
        <f t="shared" si="1"/>
        <v>211</v>
      </c>
      <c r="AH17" s="46">
        <f t="shared" si="2"/>
        <v>281</v>
      </c>
    </row>
    <row r="18" spans="1:34" ht="13.2" thickBot="1">
      <c r="A18" s="47">
        <v>2004</v>
      </c>
      <c r="B18" s="48">
        <v>3</v>
      </c>
      <c r="C18" s="48">
        <v>2</v>
      </c>
      <c r="D18" s="47">
        <v>2</v>
      </c>
      <c r="E18" s="47">
        <v>8</v>
      </c>
      <c r="F18" s="48">
        <v>3</v>
      </c>
      <c r="G18" s="48">
        <v>23</v>
      </c>
      <c r="H18" s="47">
        <v>3</v>
      </c>
      <c r="I18" s="47">
        <v>21</v>
      </c>
      <c r="J18" s="48">
        <v>6</v>
      </c>
      <c r="K18" s="48">
        <v>16</v>
      </c>
      <c r="L18" s="47">
        <v>6</v>
      </c>
      <c r="M18" s="47">
        <v>15</v>
      </c>
      <c r="N18" s="48">
        <v>13</v>
      </c>
      <c r="O18" s="48">
        <v>25</v>
      </c>
      <c r="P18" s="47">
        <v>11</v>
      </c>
      <c r="Q18" s="47">
        <v>42</v>
      </c>
      <c r="R18" s="48">
        <v>5</v>
      </c>
      <c r="S18" s="48">
        <v>28</v>
      </c>
      <c r="T18" s="47">
        <v>4</v>
      </c>
      <c r="U18" s="47">
        <v>12</v>
      </c>
      <c r="V18" s="48">
        <v>3</v>
      </c>
      <c r="W18" s="48">
        <v>16</v>
      </c>
      <c r="X18" s="47">
        <v>3</v>
      </c>
      <c r="Y18" s="47">
        <v>6</v>
      </c>
      <c r="Z18" s="48">
        <v>2</v>
      </c>
      <c r="AA18" s="48">
        <v>10</v>
      </c>
      <c r="AB18" s="47">
        <v>1</v>
      </c>
      <c r="AC18" s="47">
        <v>7</v>
      </c>
      <c r="AD18" s="48">
        <v>5</v>
      </c>
      <c r="AE18" s="48">
        <v>15</v>
      </c>
      <c r="AF18" s="47">
        <f t="shared" si="0"/>
        <v>70</v>
      </c>
      <c r="AG18" s="43">
        <f t="shared" si="1"/>
        <v>246</v>
      </c>
      <c r="AH18" s="48">
        <f t="shared" si="2"/>
        <v>316</v>
      </c>
    </row>
    <row r="19" spans="1:34">
      <c r="A19" s="43">
        <v>2005</v>
      </c>
      <c r="B19" s="44">
        <v>3</v>
      </c>
      <c r="C19" s="44">
        <v>0</v>
      </c>
      <c r="D19" s="43">
        <v>2</v>
      </c>
      <c r="E19" s="43">
        <v>9</v>
      </c>
      <c r="F19" s="44">
        <v>3</v>
      </c>
      <c r="G19" s="44">
        <v>17</v>
      </c>
      <c r="H19" s="43">
        <v>3</v>
      </c>
      <c r="I19" s="43">
        <v>14</v>
      </c>
      <c r="J19" s="44">
        <v>2</v>
      </c>
      <c r="K19" s="44">
        <v>17</v>
      </c>
      <c r="L19" s="43">
        <v>6</v>
      </c>
      <c r="M19" s="43">
        <v>29</v>
      </c>
      <c r="N19" s="44">
        <v>11</v>
      </c>
      <c r="O19" s="44">
        <v>29</v>
      </c>
      <c r="P19" s="43">
        <v>2</v>
      </c>
      <c r="Q19" s="43">
        <v>38</v>
      </c>
      <c r="R19" s="44">
        <v>4</v>
      </c>
      <c r="S19" s="44">
        <v>25</v>
      </c>
      <c r="T19" s="43">
        <v>6</v>
      </c>
      <c r="U19" s="43">
        <v>19</v>
      </c>
      <c r="V19" s="44">
        <v>3</v>
      </c>
      <c r="W19" s="44">
        <v>13</v>
      </c>
      <c r="X19" s="43">
        <v>1</v>
      </c>
      <c r="Y19" s="43">
        <v>9</v>
      </c>
      <c r="Z19" s="44">
        <v>4</v>
      </c>
      <c r="AA19" s="44">
        <v>5</v>
      </c>
      <c r="AB19" s="43">
        <v>2</v>
      </c>
      <c r="AC19" s="43">
        <v>9</v>
      </c>
      <c r="AD19" s="44">
        <v>4</v>
      </c>
      <c r="AE19" s="44">
        <v>12</v>
      </c>
      <c r="AF19" s="43">
        <f t="shared" si="0"/>
        <v>56</v>
      </c>
      <c r="AG19" s="43">
        <f t="shared" si="1"/>
        <v>245</v>
      </c>
      <c r="AH19" s="44">
        <f t="shared" si="2"/>
        <v>301</v>
      </c>
    </row>
    <row r="20" spans="1:34">
      <c r="A20" s="45">
        <v>2006</v>
      </c>
      <c r="B20" s="46">
        <v>0</v>
      </c>
      <c r="C20" s="46">
        <v>1</v>
      </c>
      <c r="D20" s="45">
        <v>2</v>
      </c>
      <c r="E20" s="45">
        <v>13</v>
      </c>
      <c r="F20" s="46">
        <v>2</v>
      </c>
      <c r="G20" s="46">
        <v>15</v>
      </c>
      <c r="H20" s="45">
        <v>5</v>
      </c>
      <c r="I20" s="45">
        <v>19</v>
      </c>
      <c r="J20" s="46">
        <v>3</v>
      </c>
      <c r="K20" s="46">
        <v>17</v>
      </c>
      <c r="L20" s="45">
        <v>3</v>
      </c>
      <c r="M20" s="45">
        <v>28</v>
      </c>
      <c r="N20" s="46">
        <v>7</v>
      </c>
      <c r="O20" s="46">
        <v>17</v>
      </c>
      <c r="P20" s="45">
        <v>8</v>
      </c>
      <c r="Q20" s="45">
        <v>26</v>
      </c>
      <c r="R20" s="46">
        <v>10</v>
      </c>
      <c r="S20" s="46">
        <v>29</v>
      </c>
      <c r="T20" s="45">
        <v>7</v>
      </c>
      <c r="U20" s="45">
        <v>19</v>
      </c>
      <c r="V20" s="46">
        <v>2</v>
      </c>
      <c r="W20" s="46">
        <v>16</v>
      </c>
      <c r="X20" s="45">
        <v>1</v>
      </c>
      <c r="Y20" s="45">
        <v>6</v>
      </c>
      <c r="Z20" s="46">
        <v>1</v>
      </c>
      <c r="AA20" s="46">
        <v>3</v>
      </c>
      <c r="AB20" s="45">
        <v>2</v>
      </c>
      <c r="AC20" s="45">
        <v>7</v>
      </c>
      <c r="AD20" s="46">
        <v>2</v>
      </c>
      <c r="AE20" s="46">
        <v>12</v>
      </c>
      <c r="AF20" s="43">
        <f t="shared" si="0"/>
        <v>55</v>
      </c>
      <c r="AG20" s="43">
        <f t="shared" si="1"/>
        <v>228</v>
      </c>
      <c r="AH20" s="46">
        <f t="shared" si="2"/>
        <v>283</v>
      </c>
    </row>
    <row r="21" spans="1:34">
      <c r="A21" s="45">
        <v>2007</v>
      </c>
      <c r="B21" s="46">
        <v>0</v>
      </c>
      <c r="C21" s="46">
        <v>0</v>
      </c>
      <c r="D21" s="45">
        <v>1</v>
      </c>
      <c r="E21" s="45">
        <v>13</v>
      </c>
      <c r="F21" s="46">
        <v>1</v>
      </c>
      <c r="G21" s="46">
        <v>12</v>
      </c>
      <c r="H21" s="45">
        <v>3</v>
      </c>
      <c r="I21" s="45">
        <v>16</v>
      </c>
      <c r="J21" s="46">
        <v>1</v>
      </c>
      <c r="K21" s="46">
        <v>12</v>
      </c>
      <c r="L21" s="45">
        <v>4</v>
      </c>
      <c r="M21" s="45">
        <v>16</v>
      </c>
      <c r="N21" s="46">
        <v>8</v>
      </c>
      <c r="O21" s="46">
        <v>24</v>
      </c>
      <c r="P21" s="45">
        <v>6</v>
      </c>
      <c r="Q21" s="45">
        <v>30</v>
      </c>
      <c r="R21" s="46">
        <v>8</v>
      </c>
      <c r="S21" s="46">
        <v>26</v>
      </c>
      <c r="T21" s="45">
        <v>4</v>
      </c>
      <c r="U21" s="45">
        <v>14</v>
      </c>
      <c r="V21" s="46">
        <v>4</v>
      </c>
      <c r="W21" s="46">
        <v>18</v>
      </c>
      <c r="X21" s="45">
        <v>1</v>
      </c>
      <c r="Y21" s="45">
        <v>12</v>
      </c>
      <c r="Z21" s="46">
        <v>0</v>
      </c>
      <c r="AA21" s="46">
        <v>5</v>
      </c>
      <c r="AB21" s="45">
        <v>4</v>
      </c>
      <c r="AC21" s="45">
        <v>5</v>
      </c>
      <c r="AD21" s="46">
        <v>4</v>
      </c>
      <c r="AE21" s="46">
        <v>10</v>
      </c>
      <c r="AF21" s="43">
        <f t="shared" si="0"/>
        <v>49</v>
      </c>
      <c r="AG21" s="43">
        <f t="shared" si="1"/>
        <v>213</v>
      </c>
      <c r="AH21" s="46">
        <f t="shared" si="2"/>
        <v>262</v>
      </c>
    </row>
    <row r="22" spans="1:34">
      <c r="A22" s="45">
        <v>2008</v>
      </c>
      <c r="B22" s="46">
        <v>3</v>
      </c>
      <c r="C22" s="46">
        <v>3</v>
      </c>
      <c r="D22" s="45">
        <v>2</v>
      </c>
      <c r="E22" s="45">
        <v>12</v>
      </c>
      <c r="F22" s="46">
        <v>0</v>
      </c>
      <c r="G22" s="46">
        <v>17</v>
      </c>
      <c r="H22" s="45">
        <v>4</v>
      </c>
      <c r="I22" s="45">
        <v>13</v>
      </c>
      <c r="J22" s="46">
        <v>5</v>
      </c>
      <c r="K22" s="46">
        <v>14</v>
      </c>
      <c r="L22" s="45">
        <v>5</v>
      </c>
      <c r="M22" s="45">
        <v>22</v>
      </c>
      <c r="N22" s="46">
        <v>5</v>
      </c>
      <c r="O22" s="46">
        <v>31</v>
      </c>
      <c r="P22" s="45">
        <v>13</v>
      </c>
      <c r="Q22" s="45">
        <v>28</v>
      </c>
      <c r="R22" s="46">
        <v>9</v>
      </c>
      <c r="S22" s="46">
        <v>24</v>
      </c>
      <c r="T22" s="45">
        <v>12</v>
      </c>
      <c r="U22" s="45">
        <v>25</v>
      </c>
      <c r="V22" s="46">
        <v>3</v>
      </c>
      <c r="W22" s="46">
        <v>14</v>
      </c>
      <c r="X22" s="45">
        <v>2</v>
      </c>
      <c r="Y22" s="45">
        <v>6</v>
      </c>
      <c r="Z22" s="46">
        <v>2</v>
      </c>
      <c r="AA22" s="46">
        <v>7</v>
      </c>
      <c r="AB22" s="45">
        <v>1</v>
      </c>
      <c r="AC22" s="45">
        <v>10</v>
      </c>
      <c r="AD22" s="46">
        <v>6</v>
      </c>
      <c r="AE22" s="46">
        <v>10</v>
      </c>
      <c r="AF22" s="43">
        <f t="shared" si="0"/>
        <v>72</v>
      </c>
      <c r="AG22" s="43">
        <f>C22+E22+G22+I22+K22+M22+O22+Q22+S22+U22+W22+Y22+AA22+AC22+AE22</f>
        <v>236</v>
      </c>
      <c r="AH22" s="46">
        <f t="shared" si="2"/>
        <v>308</v>
      </c>
    </row>
    <row r="23" spans="1:34" ht="13.2" thickBot="1">
      <c r="A23" s="47">
        <v>2009</v>
      </c>
      <c r="B23" s="48">
        <v>1</v>
      </c>
      <c r="C23" s="48">
        <v>0</v>
      </c>
      <c r="D23" s="47">
        <v>6</v>
      </c>
      <c r="E23" s="47">
        <v>10</v>
      </c>
      <c r="F23" s="48">
        <v>5</v>
      </c>
      <c r="G23" s="48">
        <v>18</v>
      </c>
      <c r="H23" s="47">
        <v>6</v>
      </c>
      <c r="I23" s="47">
        <v>13</v>
      </c>
      <c r="J23" s="48">
        <v>4</v>
      </c>
      <c r="K23" s="48">
        <v>17</v>
      </c>
      <c r="L23" s="47">
        <v>5</v>
      </c>
      <c r="M23" s="47">
        <v>30</v>
      </c>
      <c r="N23" s="48">
        <v>4</v>
      </c>
      <c r="O23" s="48">
        <v>20</v>
      </c>
      <c r="P23" s="47">
        <v>6</v>
      </c>
      <c r="Q23" s="47">
        <v>28</v>
      </c>
      <c r="R23" s="48">
        <v>14</v>
      </c>
      <c r="S23" s="48">
        <v>35</v>
      </c>
      <c r="T23" s="47">
        <v>10</v>
      </c>
      <c r="U23" s="47">
        <v>22</v>
      </c>
      <c r="V23" s="48">
        <v>4</v>
      </c>
      <c r="W23" s="48">
        <v>7</v>
      </c>
      <c r="X23" s="47">
        <v>2</v>
      </c>
      <c r="Y23" s="47">
        <v>14</v>
      </c>
      <c r="Z23" s="48">
        <v>2</v>
      </c>
      <c r="AA23" s="48">
        <v>6</v>
      </c>
      <c r="AB23" s="47">
        <v>1</v>
      </c>
      <c r="AC23" s="47">
        <v>9</v>
      </c>
      <c r="AD23" s="48">
        <v>4</v>
      </c>
      <c r="AE23" s="48">
        <v>12</v>
      </c>
      <c r="AF23" s="47">
        <f t="shared" si="0"/>
        <v>74</v>
      </c>
      <c r="AG23" s="47">
        <f>C23+E23+G23+I23+K23+M23+O23+Q23+S23+U23+W23+Y23+AA23+AC23+AE23</f>
        <v>241</v>
      </c>
      <c r="AH23" s="48">
        <f t="shared" si="2"/>
        <v>315</v>
      </c>
    </row>
    <row r="24" spans="1:34">
      <c r="A24" s="43">
        <v>2010</v>
      </c>
      <c r="B24" s="44">
        <v>0</v>
      </c>
      <c r="C24" s="44">
        <v>0</v>
      </c>
      <c r="D24" s="43">
        <v>2</v>
      </c>
      <c r="E24" s="43">
        <v>9</v>
      </c>
      <c r="F24" s="44">
        <v>6</v>
      </c>
      <c r="G24" s="44">
        <v>23</v>
      </c>
      <c r="H24" s="43">
        <v>3</v>
      </c>
      <c r="I24" s="43">
        <v>24</v>
      </c>
      <c r="J24" s="44">
        <v>5</v>
      </c>
      <c r="K24" s="44">
        <v>15</v>
      </c>
      <c r="L24" s="43">
        <v>5</v>
      </c>
      <c r="M24" s="43">
        <v>18</v>
      </c>
      <c r="N24" s="44">
        <v>10</v>
      </c>
      <c r="O24" s="44">
        <v>35</v>
      </c>
      <c r="P24" s="43">
        <v>13</v>
      </c>
      <c r="Q24" s="43">
        <v>36</v>
      </c>
      <c r="R24" s="44">
        <v>8</v>
      </c>
      <c r="S24" s="44">
        <v>32</v>
      </c>
      <c r="T24" s="43">
        <v>8</v>
      </c>
      <c r="U24" s="43">
        <v>31</v>
      </c>
      <c r="V24" s="44">
        <v>7</v>
      </c>
      <c r="W24" s="44">
        <v>22</v>
      </c>
      <c r="X24" s="43">
        <v>2</v>
      </c>
      <c r="Y24" s="43">
        <v>9</v>
      </c>
      <c r="Z24" s="44">
        <v>0</v>
      </c>
      <c r="AA24" s="44">
        <v>11</v>
      </c>
      <c r="AB24" s="43">
        <v>2</v>
      </c>
      <c r="AC24" s="43">
        <v>8</v>
      </c>
      <c r="AD24" s="44">
        <v>4</v>
      </c>
      <c r="AE24" s="44">
        <v>9</v>
      </c>
      <c r="AF24" s="43">
        <f t="shared" si="0"/>
        <v>75</v>
      </c>
      <c r="AG24" s="43">
        <f t="shared" si="1"/>
        <v>282</v>
      </c>
      <c r="AH24" s="44">
        <f t="shared" si="2"/>
        <v>357</v>
      </c>
    </row>
    <row r="25" spans="1:34">
      <c r="A25" s="45">
        <v>2011</v>
      </c>
      <c r="B25" s="46">
        <v>0</v>
      </c>
      <c r="C25" s="46">
        <v>1</v>
      </c>
      <c r="D25" s="45">
        <v>2</v>
      </c>
      <c r="E25" s="45">
        <v>12</v>
      </c>
      <c r="F25" s="46">
        <v>4</v>
      </c>
      <c r="G25" s="46">
        <v>19</v>
      </c>
      <c r="H25" s="45">
        <v>10</v>
      </c>
      <c r="I25" s="45">
        <v>18</v>
      </c>
      <c r="J25" s="46">
        <v>4</v>
      </c>
      <c r="K25" s="46">
        <v>15</v>
      </c>
      <c r="L25" s="45">
        <v>9</v>
      </c>
      <c r="M25" s="45">
        <v>22</v>
      </c>
      <c r="N25" s="46">
        <v>5</v>
      </c>
      <c r="O25" s="46">
        <v>32</v>
      </c>
      <c r="P25" s="45">
        <v>16</v>
      </c>
      <c r="Q25" s="45">
        <v>39</v>
      </c>
      <c r="R25" s="46">
        <v>11</v>
      </c>
      <c r="S25" s="46">
        <v>36</v>
      </c>
      <c r="T25" s="45">
        <v>9</v>
      </c>
      <c r="U25" s="45">
        <v>31</v>
      </c>
      <c r="V25" s="46">
        <v>1</v>
      </c>
      <c r="W25" s="46">
        <v>23</v>
      </c>
      <c r="X25" s="45">
        <v>5</v>
      </c>
      <c r="Y25" s="45">
        <v>9</v>
      </c>
      <c r="Z25" s="46">
        <v>1</v>
      </c>
      <c r="AA25" s="46">
        <v>11</v>
      </c>
      <c r="AB25" s="45">
        <v>2</v>
      </c>
      <c r="AC25" s="45">
        <v>5</v>
      </c>
      <c r="AD25" s="46">
        <v>6</v>
      </c>
      <c r="AE25" s="46">
        <v>16</v>
      </c>
      <c r="AF25" s="43">
        <f t="shared" si="0"/>
        <v>85</v>
      </c>
      <c r="AG25" s="43">
        <f t="shared" si="1"/>
        <v>289</v>
      </c>
      <c r="AH25" s="46">
        <f t="shared" si="2"/>
        <v>374</v>
      </c>
    </row>
    <row r="26" spans="1:34">
      <c r="A26" s="45">
        <v>2012</v>
      </c>
      <c r="B26" s="46">
        <v>0</v>
      </c>
      <c r="C26" s="46">
        <v>1</v>
      </c>
      <c r="D26" s="45">
        <v>5</v>
      </c>
      <c r="E26" s="45">
        <v>13</v>
      </c>
      <c r="F26" s="46">
        <v>6</v>
      </c>
      <c r="G26" s="46">
        <v>13</v>
      </c>
      <c r="H26" s="45">
        <v>4</v>
      </c>
      <c r="I26" s="45">
        <v>20</v>
      </c>
      <c r="J26" s="46">
        <v>5</v>
      </c>
      <c r="K26" s="46">
        <v>22</v>
      </c>
      <c r="L26" s="45">
        <v>7</v>
      </c>
      <c r="M26" s="45">
        <v>22</v>
      </c>
      <c r="N26" s="46">
        <v>10</v>
      </c>
      <c r="O26" s="46">
        <v>34</v>
      </c>
      <c r="P26" s="45">
        <v>11</v>
      </c>
      <c r="Q26" s="45">
        <v>41</v>
      </c>
      <c r="R26" s="46">
        <v>11</v>
      </c>
      <c r="S26" s="46">
        <v>35</v>
      </c>
      <c r="T26" s="45">
        <v>12</v>
      </c>
      <c r="U26" s="45">
        <v>21</v>
      </c>
      <c r="V26" s="46">
        <v>7</v>
      </c>
      <c r="W26" s="46">
        <v>22</v>
      </c>
      <c r="X26" s="45">
        <v>9</v>
      </c>
      <c r="Y26" s="45">
        <v>13</v>
      </c>
      <c r="Z26" s="46">
        <v>5</v>
      </c>
      <c r="AA26" s="46">
        <v>8</v>
      </c>
      <c r="AB26" s="45">
        <v>3</v>
      </c>
      <c r="AC26" s="45">
        <v>11</v>
      </c>
      <c r="AD26" s="46">
        <v>2</v>
      </c>
      <c r="AE26" s="46">
        <v>8</v>
      </c>
      <c r="AF26" s="43">
        <f>B26+D26+F26+H26+J26+L26+N26+P26+R26+T26+V26+X26+Z26+AB26+AD26</f>
        <v>97</v>
      </c>
      <c r="AG26" s="43">
        <f t="shared" si="1"/>
        <v>284</v>
      </c>
      <c r="AH26" s="46">
        <f t="shared" si="2"/>
        <v>381</v>
      </c>
    </row>
    <row r="27" spans="1:34">
      <c r="A27" s="45">
        <v>2013</v>
      </c>
      <c r="B27" s="46">
        <v>4</v>
      </c>
      <c r="C27" s="46">
        <v>2</v>
      </c>
      <c r="D27" s="45">
        <v>3</v>
      </c>
      <c r="E27" s="45">
        <v>6</v>
      </c>
      <c r="F27" s="46">
        <v>5</v>
      </c>
      <c r="G27" s="46">
        <v>12</v>
      </c>
      <c r="H27" s="45">
        <v>3</v>
      </c>
      <c r="I27" s="45">
        <v>17</v>
      </c>
      <c r="J27" s="46">
        <v>3</v>
      </c>
      <c r="K27" s="46">
        <v>19</v>
      </c>
      <c r="L27" s="45">
        <v>6</v>
      </c>
      <c r="M27" s="45">
        <v>15</v>
      </c>
      <c r="N27" s="46">
        <v>10</v>
      </c>
      <c r="O27" s="46">
        <v>32</v>
      </c>
      <c r="P27" s="45">
        <v>8</v>
      </c>
      <c r="Q27" s="45">
        <v>31</v>
      </c>
      <c r="R27" s="46">
        <v>10</v>
      </c>
      <c r="S27" s="46">
        <v>35</v>
      </c>
      <c r="T27" s="45">
        <v>13</v>
      </c>
      <c r="U27" s="45">
        <v>46</v>
      </c>
      <c r="V27" s="46">
        <v>1</v>
      </c>
      <c r="W27" s="46">
        <v>16</v>
      </c>
      <c r="X27" s="45">
        <v>7</v>
      </c>
      <c r="Y27" s="45">
        <v>8</v>
      </c>
      <c r="Z27" s="46">
        <v>3</v>
      </c>
      <c r="AA27" s="46">
        <v>4</v>
      </c>
      <c r="AB27" s="45">
        <v>1</v>
      </c>
      <c r="AC27" s="45">
        <v>9</v>
      </c>
      <c r="AD27" s="46">
        <v>2</v>
      </c>
      <c r="AE27" s="46">
        <v>8</v>
      </c>
      <c r="AF27" s="43">
        <f t="shared" si="0"/>
        <v>79</v>
      </c>
      <c r="AG27" s="43">
        <f t="shared" si="1"/>
        <v>260</v>
      </c>
      <c r="AH27" s="46">
        <f t="shared" si="2"/>
        <v>339</v>
      </c>
    </row>
    <row r="28" spans="1:34" ht="13.2" thickBot="1">
      <c r="A28" s="47">
        <v>2014</v>
      </c>
      <c r="B28" s="48">
        <v>1</v>
      </c>
      <c r="C28" s="48">
        <v>0</v>
      </c>
      <c r="D28" s="47">
        <v>7</v>
      </c>
      <c r="E28" s="47">
        <v>7</v>
      </c>
      <c r="F28" s="48">
        <v>5</v>
      </c>
      <c r="G28" s="48">
        <v>22</v>
      </c>
      <c r="H28" s="47">
        <v>3</v>
      </c>
      <c r="I28" s="47">
        <v>15</v>
      </c>
      <c r="J28" s="48">
        <v>2</v>
      </c>
      <c r="K28" s="48">
        <v>14</v>
      </c>
      <c r="L28" s="47">
        <v>5</v>
      </c>
      <c r="M28" s="47">
        <v>24</v>
      </c>
      <c r="N28" s="48">
        <v>9</v>
      </c>
      <c r="O28" s="48">
        <v>16</v>
      </c>
      <c r="P28" s="47">
        <v>13</v>
      </c>
      <c r="Q28" s="47">
        <v>23</v>
      </c>
      <c r="R28" s="48">
        <v>21</v>
      </c>
      <c r="S28" s="48">
        <v>42</v>
      </c>
      <c r="T28" s="47">
        <v>11</v>
      </c>
      <c r="U28" s="47">
        <v>31</v>
      </c>
      <c r="V28" s="48">
        <v>11</v>
      </c>
      <c r="W28" s="48">
        <v>20</v>
      </c>
      <c r="X28" s="47">
        <v>2</v>
      </c>
      <c r="Y28" s="47">
        <v>21</v>
      </c>
      <c r="Z28" s="48">
        <v>3</v>
      </c>
      <c r="AA28" s="48">
        <v>12</v>
      </c>
      <c r="AB28" s="47">
        <v>5</v>
      </c>
      <c r="AC28" s="47">
        <v>12</v>
      </c>
      <c r="AD28" s="48">
        <v>4</v>
      </c>
      <c r="AE28" s="48">
        <v>17</v>
      </c>
      <c r="AF28" s="47">
        <f t="shared" si="0"/>
        <v>102</v>
      </c>
      <c r="AG28" s="47">
        <f t="shared" si="1"/>
        <v>276</v>
      </c>
      <c r="AH28" s="48">
        <f t="shared" si="2"/>
        <v>378</v>
      </c>
    </row>
    <row r="29" spans="1:34">
      <c r="A29" s="43">
        <v>2015</v>
      </c>
      <c r="B29" s="44">
        <v>0</v>
      </c>
      <c r="C29" s="44">
        <v>2</v>
      </c>
      <c r="D29" s="43">
        <v>5</v>
      </c>
      <c r="E29" s="43">
        <v>9</v>
      </c>
      <c r="F29" s="44">
        <v>7</v>
      </c>
      <c r="G29" s="44">
        <v>11</v>
      </c>
      <c r="H29" s="43">
        <v>9</v>
      </c>
      <c r="I29" s="43">
        <v>16</v>
      </c>
      <c r="J29" s="44">
        <v>6</v>
      </c>
      <c r="K29" s="44">
        <v>22</v>
      </c>
      <c r="L29" s="43">
        <v>4</v>
      </c>
      <c r="M29" s="43">
        <v>15</v>
      </c>
      <c r="N29" s="44">
        <v>5</v>
      </c>
      <c r="O29" s="44">
        <v>25</v>
      </c>
      <c r="P29" s="43">
        <v>19</v>
      </c>
      <c r="Q29" s="43">
        <v>25</v>
      </c>
      <c r="R29" s="44">
        <v>14</v>
      </c>
      <c r="S29" s="44">
        <v>45</v>
      </c>
      <c r="T29" s="43">
        <v>11</v>
      </c>
      <c r="U29" s="43">
        <v>34</v>
      </c>
      <c r="V29" s="44">
        <v>11</v>
      </c>
      <c r="W29" s="44">
        <v>31</v>
      </c>
      <c r="X29" s="43">
        <v>3</v>
      </c>
      <c r="Y29" s="43">
        <v>13</v>
      </c>
      <c r="Z29" s="44">
        <v>2</v>
      </c>
      <c r="AA29" s="44">
        <v>13</v>
      </c>
      <c r="AB29" s="43">
        <v>1</v>
      </c>
      <c r="AC29" s="43">
        <v>6</v>
      </c>
      <c r="AD29" s="44">
        <v>6</v>
      </c>
      <c r="AE29" s="44">
        <v>15</v>
      </c>
      <c r="AF29" s="43">
        <f t="shared" si="0"/>
        <v>103</v>
      </c>
      <c r="AG29" s="43">
        <f t="shared" si="1"/>
        <v>282</v>
      </c>
      <c r="AH29" s="44">
        <f t="shared" si="2"/>
        <v>385</v>
      </c>
    </row>
    <row r="30" spans="1:34">
      <c r="A30" s="45">
        <v>2016</v>
      </c>
      <c r="B30" s="46">
        <v>2</v>
      </c>
      <c r="C30" s="46">
        <v>1</v>
      </c>
      <c r="D30" s="45">
        <v>4</v>
      </c>
      <c r="E30" s="45">
        <v>6</v>
      </c>
      <c r="F30" s="46">
        <v>4</v>
      </c>
      <c r="G30" s="46">
        <v>14</v>
      </c>
      <c r="H30" s="45">
        <v>12</v>
      </c>
      <c r="I30" s="45">
        <v>17</v>
      </c>
      <c r="J30" s="46">
        <v>8</v>
      </c>
      <c r="K30" s="46">
        <v>18</v>
      </c>
      <c r="L30" s="45">
        <v>10</v>
      </c>
      <c r="M30" s="45">
        <v>24</v>
      </c>
      <c r="N30" s="46">
        <v>2</v>
      </c>
      <c r="O30" s="46">
        <v>9</v>
      </c>
      <c r="P30" s="45">
        <v>13</v>
      </c>
      <c r="Q30" s="45">
        <v>25</v>
      </c>
      <c r="R30" s="46">
        <v>16</v>
      </c>
      <c r="S30" s="46">
        <v>34</v>
      </c>
      <c r="T30" s="45">
        <v>15</v>
      </c>
      <c r="U30" s="45">
        <v>39</v>
      </c>
      <c r="V30" s="46">
        <v>15</v>
      </c>
      <c r="W30" s="46">
        <v>27</v>
      </c>
      <c r="X30" s="45">
        <v>7</v>
      </c>
      <c r="Y30" s="45">
        <v>20</v>
      </c>
      <c r="Z30" s="46">
        <v>2</v>
      </c>
      <c r="AA30" s="46">
        <v>11</v>
      </c>
      <c r="AB30" s="45">
        <v>3</v>
      </c>
      <c r="AC30" s="45">
        <v>8</v>
      </c>
      <c r="AD30" s="46">
        <v>4</v>
      </c>
      <c r="AE30" s="46">
        <v>18</v>
      </c>
      <c r="AF30" s="43">
        <f t="shared" si="0"/>
        <v>117</v>
      </c>
      <c r="AG30" s="43">
        <f t="shared" si="1"/>
        <v>271</v>
      </c>
      <c r="AH30" s="46">
        <f t="shared" si="2"/>
        <v>388</v>
      </c>
    </row>
    <row r="31" spans="1:34">
      <c r="A31" s="45">
        <v>2017</v>
      </c>
      <c r="B31" s="46">
        <v>2</v>
      </c>
      <c r="C31" s="46">
        <v>2</v>
      </c>
      <c r="D31" s="45">
        <v>5</v>
      </c>
      <c r="E31" s="45">
        <v>18</v>
      </c>
      <c r="F31" s="46">
        <v>5</v>
      </c>
      <c r="G31" s="46">
        <v>26</v>
      </c>
      <c r="H31" s="45">
        <v>6</v>
      </c>
      <c r="I31" s="45">
        <v>10</v>
      </c>
      <c r="J31" s="46">
        <v>8</v>
      </c>
      <c r="K31" s="46">
        <v>21</v>
      </c>
      <c r="L31" s="45">
        <v>11</v>
      </c>
      <c r="M31" s="45">
        <v>22</v>
      </c>
      <c r="N31" s="46">
        <v>8</v>
      </c>
      <c r="O31" s="46">
        <v>17</v>
      </c>
      <c r="P31" s="45">
        <v>6</v>
      </c>
      <c r="Q31" s="45">
        <v>28</v>
      </c>
      <c r="R31" s="46">
        <v>14</v>
      </c>
      <c r="S31" s="46">
        <v>39</v>
      </c>
      <c r="T31" s="45">
        <v>14</v>
      </c>
      <c r="U31" s="45">
        <v>33</v>
      </c>
      <c r="V31" s="46">
        <v>6</v>
      </c>
      <c r="W31" s="46">
        <v>24</v>
      </c>
      <c r="X31" s="45">
        <v>5</v>
      </c>
      <c r="Y31" s="45">
        <v>18</v>
      </c>
      <c r="Z31" s="46">
        <v>3</v>
      </c>
      <c r="AA31" s="46">
        <v>11</v>
      </c>
      <c r="AB31" s="45">
        <v>1</v>
      </c>
      <c r="AC31" s="45">
        <v>14</v>
      </c>
      <c r="AD31" s="46">
        <v>4</v>
      </c>
      <c r="AE31" s="46">
        <v>21</v>
      </c>
      <c r="AF31" s="43">
        <f t="shared" si="0"/>
        <v>98</v>
      </c>
      <c r="AG31" s="43">
        <f t="shared" si="1"/>
        <v>304</v>
      </c>
      <c r="AH31" s="46">
        <f t="shared" si="2"/>
        <v>402</v>
      </c>
    </row>
    <row r="32" spans="1:34">
      <c r="A32" s="45">
        <v>2018</v>
      </c>
      <c r="B32" s="46">
        <v>1</v>
      </c>
      <c r="C32" s="46">
        <v>0</v>
      </c>
      <c r="D32" s="45">
        <v>5</v>
      </c>
      <c r="E32" s="45">
        <v>9</v>
      </c>
      <c r="F32" s="46">
        <v>4</v>
      </c>
      <c r="G32" s="46">
        <v>23</v>
      </c>
      <c r="H32" s="45">
        <v>4</v>
      </c>
      <c r="I32" s="45">
        <v>17</v>
      </c>
      <c r="J32" s="46">
        <v>10</v>
      </c>
      <c r="K32" s="46">
        <v>13</v>
      </c>
      <c r="L32" s="45">
        <v>9</v>
      </c>
      <c r="M32" s="45">
        <v>19</v>
      </c>
      <c r="N32" s="46">
        <v>2</v>
      </c>
      <c r="O32" s="46">
        <v>24</v>
      </c>
      <c r="P32" s="45">
        <v>14</v>
      </c>
      <c r="Q32" s="45">
        <v>27</v>
      </c>
      <c r="R32" s="46">
        <v>15</v>
      </c>
      <c r="S32" s="46">
        <v>40</v>
      </c>
      <c r="T32" s="45">
        <v>14</v>
      </c>
      <c r="U32" s="45">
        <v>35</v>
      </c>
      <c r="V32" s="46">
        <v>7</v>
      </c>
      <c r="W32" s="46">
        <v>38</v>
      </c>
      <c r="X32" s="45">
        <v>9</v>
      </c>
      <c r="Y32" s="45">
        <v>27</v>
      </c>
      <c r="Z32" s="46">
        <v>4</v>
      </c>
      <c r="AA32" s="46">
        <v>10</v>
      </c>
      <c r="AB32" s="45">
        <v>2</v>
      </c>
      <c r="AC32" s="45">
        <v>14</v>
      </c>
      <c r="AD32" s="46">
        <v>8</v>
      </c>
      <c r="AE32" s="46">
        <v>16</v>
      </c>
      <c r="AF32" s="43">
        <f t="shared" si="0"/>
        <v>108</v>
      </c>
      <c r="AG32" s="43">
        <f t="shared" si="1"/>
        <v>312</v>
      </c>
      <c r="AH32" s="46">
        <f t="shared" si="2"/>
        <v>420</v>
      </c>
    </row>
    <row r="33" spans="1:34" ht="13.2" thickBot="1">
      <c r="A33" s="47">
        <v>2019</v>
      </c>
      <c r="B33" s="48">
        <v>3</v>
      </c>
      <c r="C33" s="48">
        <v>0</v>
      </c>
      <c r="D33" s="47">
        <v>3</v>
      </c>
      <c r="E33" s="47">
        <v>14</v>
      </c>
      <c r="F33" s="48">
        <v>4</v>
      </c>
      <c r="G33" s="48">
        <v>21</v>
      </c>
      <c r="H33" s="47">
        <v>10</v>
      </c>
      <c r="I33" s="47">
        <v>28</v>
      </c>
      <c r="J33" s="48">
        <v>5</v>
      </c>
      <c r="K33" s="48">
        <v>28</v>
      </c>
      <c r="L33" s="47">
        <v>9</v>
      </c>
      <c r="M33" s="47">
        <v>20</v>
      </c>
      <c r="N33" s="48">
        <v>4</v>
      </c>
      <c r="O33" s="48">
        <v>20</v>
      </c>
      <c r="P33" s="47">
        <v>16</v>
      </c>
      <c r="Q33" s="47">
        <v>26</v>
      </c>
      <c r="R33" s="48">
        <v>14</v>
      </c>
      <c r="S33" s="48">
        <v>32</v>
      </c>
      <c r="T33" s="47">
        <v>14</v>
      </c>
      <c r="U33" s="47">
        <v>35</v>
      </c>
      <c r="V33" s="48">
        <v>8</v>
      </c>
      <c r="W33" s="48">
        <v>35</v>
      </c>
      <c r="X33" s="47">
        <v>2</v>
      </c>
      <c r="Y33" s="47">
        <v>16</v>
      </c>
      <c r="Z33" s="48">
        <v>4</v>
      </c>
      <c r="AA33" s="48">
        <v>15</v>
      </c>
      <c r="AB33" s="47">
        <v>4</v>
      </c>
      <c r="AC33" s="47">
        <v>18</v>
      </c>
      <c r="AD33" s="48">
        <v>4</v>
      </c>
      <c r="AE33" s="48">
        <v>14</v>
      </c>
      <c r="AF33" s="47">
        <f t="shared" ref="AF33:AF39" si="3">B33+D33+F33+H33+J33+L33+N33+P33+R33+T33+V33+X33+Z33+AB33+AD33</f>
        <v>104</v>
      </c>
      <c r="AG33" s="47">
        <f t="shared" ref="AG33" si="4">C33+E33+G33+I33+K33+M33+O33+Q33+S33+U33+W33+Y33+AA33+AC33+AE33</f>
        <v>322</v>
      </c>
      <c r="AH33" s="48">
        <f t="shared" si="2"/>
        <v>426</v>
      </c>
    </row>
    <row r="34" spans="1:34">
      <c r="A34" s="43">
        <v>2020</v>
      </c>
      <c r="B34" s="44">
        <v>2</v>
      </c>
      <c r="C34" s="44">
        <v>2</v>
      </c>
      <c r="D34" s="43">
        <v>4</v>
      </c>
      <c r="E34" s="43">
        <v>6</v>
      </c>
      <c r="F34" s="44">
        <v>3</v>
      </c>
      <c r="G34" s="44">
        <v>12</v>
      </c>
      <c r="H34" s="43">
        <v>3</v>
      </c>
      <c r="I34" s="43">
        <v>25</v>
      </c>
      <c r="J34" s="44">
        <v>4</v>
      </c>
      <c r="K34" s="44">
        <v>19</v>
      </c>
      <c r="L34" s="43">
        <v>5</v>
      </c>
      <c r="M34" s="43">
        <v>23</v>
      </c>
      <c r="N34" s="44">
        <v>6</v>
      </c>
      <c r="O34" s="44">
        <v>12</v>
      </c>
      <c r="P34" s="43">
        <v>7</v>
      </c>
      <c r="Q34" s="43">
        <v>25</v>
      </c>
      <c r="R34" s="44">
        <v>6</v>
      </c>
      <c r="S34" s="44">
        <v>32</v>
      </c>
      <c r="T34" s="43">
        <v>9</v>
      </c>
      <c r="U34" s="43">
        <v>26</v>
      </c>
      <c r="V34" s="44">
        <v>10</v>
      </c>
      <c r="W34" s="44">
        <v>31</v>
      </c>
      <c r="X34" s="43">
        <v>6</v>
      </c>
      <c r="Y34" s="43">
        <v>17</v>
      </c>
      <c r="Z34" s="44">
        <v>8</v>
      </c>
      <c r="AA34" s="44">
        <v>17</v>
      </c>
      <c r="AB34" s="43">
        <v>4</v>
      </c>
      <c r="AC34" s="43">
        <v>11</v>
      </c>
      <c r="AD34" s="44">
        <v>5</v>
      </c>
      <c r="AE34" s="56">
        <v>19</v>
      </c>
      <c r="AF34" s="43">
        <f t="shared" si="3"/>
        <v>82</v>
      </c>
      <c r="AG34" s="43">
        <f>C34+E34+G34+I34+K34+M34+O34+Q34+S34+U34+W34+Y34+AA34+AC34+AE34</f>
        <v>277</v>
      </c>
      <c r="AH34" s="57">
        <f t="shared" ref="AH34:AH39" si="5">SUM(AF34:AG34)</f>
        <v>359</v>
      </c>
    </row>
    <row r="35" spans="1:34">
      <c r="A35" s="45">
        <v>2021</v>
      </c>
      <c r="B35" s="46">
        <v>2</v>
      </c>
      <c r="C35" s="46">
        <v>1</v>
      </c>
      <c r="D35" s="45">
        <v>8</v>
      </c>
      <c r="E35" s="45">
        <v>9</v>
      </c>
      <c r="F35" s="46">
        <v>7</v>
      </c>
      <c r="G35" s="46">
        <v>22</v>
      </c>
      <c r="H35" s="45">
        <v>8</v>
      </c>
      <c r="I35" s="45">
        <v>23</v>
      </c>
      <c r="J35" s="46">
        <v>4</v>
      </c>
      <c r="K35" s="46">
        <v>21</v>
      </c>
      <c r="L35" s="45">
        <v>4</v>
      </c>
      <c r="M35" s="45">
        <v>19</v>
      </c>
      <c r="N35" s="46">
        <v>5</v>
      </c>
      <c r="O35" s="46">
        <v>17</v>
      </c>
      <c r="P35" s="45">
        <v>11</v>
      </c>
      <c r="Q35" s="45">
        <v>13</v>
      </c>
      <c r="R35" s="46">
        <v>10</v>
      </c>
      <c r="S35" s="46">
        <v>19</v>
      </c>
      <c r="T35" s="45">
        <v>19</v>
      </c>
      <c r="U35" s="45">
        <v>32</v>
      </c>
      <c r="V35" s="46">
        <v>11</v>
      </c>
      <c r="W35" s="46">
        <v>22</v>
      </c>
      <c r="X35" s="45">
        <v>13</v>
      </c>
      <c r="Y35" s="45">
        <v>24</v>
      </c>
      <c r="Z35" s="46">
        <v>7</v>
      </c>
      <c r="AA35" s="46">
        <v>19</v>
      </c>
      <c r="AB35" s="45">
        <v>2</v>
      </c>
      <c r="AC35" s="45">
        <v>14</v>
      </c>
      <c r="AD35" s="46">
        <v>4</v>
      </c>
      <c r="AE35" s="46">
        <v>22</v>
      </c>
      <c r="AF35" s="43">
        <f t="shared" si="3"/>
        <v>115</v>
      </c>
      <c r="AG35" s="43">
        <f t="shared" ref="AG35:AG39" si="6">C35+E35+G35+I35+K35+M35+O35+Q35+S35+U35+W35+Y35+AA35+AC35+AE35</f>
        <v>277</v>
      </c>
      <c r="AH35" s="57">
        <f t="shared" si="5"/>
        <v>392</v>
      </c>
    </row>
    <row r="36" spans="1:34">
      <c r="A36" s="45">
        <v>2022</v>
      </c>
      <c r="B36" s="46">
        <v>2</v>
      </c>
      <c r="C36" s="46">
        <v>2</v>
      </c>
      <c r="D36" s="45">
        <v>4</v>
      </c>
      <c r="E36" s="45">
        <v>8</v>
      </c>
      <c r="F36" s="46">
        <v>9</v>
      </c>
      <c r="G36" s="46">
        <v>12</v>
      </c>
      <c r="H36" s="45">
        <v>5</v>
      </c>
      <c r="I36" s="45">
        <v>16</v>
      </c>
      <c r="J36" s="46">
        <v>9</v>
      </c>
      <c r="K36" s="46">
        <v>24</v>
      </c>
      <c r="L36" s="45">
        <v>13</v>
      </c>
      <c r="M36" s="45">
        <v>29</v>
      </c>
      <c r="N36" s="46">
        <v>8</v>
      </c>
      <c r="O36" s="46">
        <v>24</v>
      </c>
      <c r="P36" s="45">
        <v>10</v>
      </c>
      <c r="Q36" s="45">
        <v>28</v>
      </c>
      <c r="R36" s="46">
        <v>7</v>
      </c>
      <c r="S36" s="46">
        <v>29</v>
      </c>
      <c r="T36" s="45">
        <v>10</v>
      </c>
      <c r="U36" s="45">
        <v>27</v>
      </c>
      <c r="V36" s="46">
        <v>7</v>
      </c>
      <c r="W36" s="46">
        <v>25</v>
      </c>
      <c r="X36" s="45">
        <v>5</v>
      </c>
      <c r="Y36" s="45">
        <v>19</v>
      </c>
      <c r="Z36" s="46">
        <v>2</v>
      </c>
      <c r="AA36" s="46">
        <v>17</v>
      </c>
      <c r="AB36" s="45">
        <v>2</v>
      </c>
      <c r="AC36" s="45">
        <v>11</v>
      </c>
      <c r="AD36" s="46">
        <v>4</v>
      </c>
      <c r="AE36" s="46">
        <v>23</v>
      </c>
      <c r="AF36" s="43">
        <f t="shared" si="3"/>
        <v>97</v>
      </c>
      <c r="AG36" s="43">
        <f t="shared" si="6"/>
        <v>294</v>
      </c>
      <c r="AH36" s="57">
        <f t="shared" si="5"/>
        <v>391</v>
      </c>
    </row>
    <row r="37" spans="1:34">
      <c r="A37" s="45">
        <v>2023</v>
      </c>
      <c r="B37" s="46">
        <v>0</v>
      </c>
      <c r="C37" s="46">
        <v>2</v>
      </c>
      <c r="D37" s="45">
        <v>3</v>
      </c>
      <c r="E37" s="45">
        <v>7</v>
      </c>
      <c r="F37" s="46">
        <v>2</v>
      </c>
      <c r="G37" s="46">
        <v>17</v>
      </c>
      <c r="H37" s="45">
        <v>3</v>
      </c>
      <c r="I37" s="45">
        <v>16</v>
      </c>
      <c r="J37" s="46">
        <v>9</v>
      </c>
      <c r="K37" s="46">
        <v>32</v>
      </c>
      <c r="L37" s="45">
        <v>4</v>
      </c>
      <c r="M37" s="45">
        <v>22</v>
      </c>
      <c r="N37" s="46">
        <v>8</v>
      </c>
      <c r="O37" s="46">
        <v>23</v>
      </c>
      <c r="P37" s="45">
        <v>2</v>
      </c>
      <c r="Q37" s="45">
        <v>17</v>
      </c>
      <c r="R37" s="46">
        <v>7</v>
      </c>
      <c r="S37" s="46">
        <v>26</v>
      </c>
      <c r="T37" s="45">
        <v>4</v>
      </c>
      <c r="U37" s="45">
        <v>39</v>
      </c>
      <c r="V37" s="46">
        <v>15</v>
      </c>
      <c r="W37" s="46">
        <v>30</v>
      </c>
      <c r="X37" s="45">
        <v>2</v>
      </c>
      <c r="Y37" s="45">
        <v>11</v>
      </c>
      <c r="Z37" s="46">
        <v>5</v>
      </c>
      <c r="AA37" s="46">
        <v>17</v>
      </c>
      <c r="AB37" s="45">
        <v>4</v>
      </c>
      <c r="AC37" s="45">
        <v>12</v>
      </c>
      <c r="AD37" s="46">
        <v>1</v>
      </c>
      <c r="AE37" s="46">
        <v>13</v>
      </c>
      <c r="AF37" s="43">
        <f t="shared" si="3"/>
        <v>69</v>
      </c>
      <c r="AG37" s="43">
        <f t="shared" si="6"/>
        <v>284</v>
      </c>
      <c r="AH37" s="57">
        <f t="shared" si="5"/>
        <v>353</v>
      </c>
    </row>
    <row r="38" spans="1:34">
      <c r="A38" s="45">
        <v>2024</v>
      </c>
      <c r="B38" s="46">
        <v>1</v>
      </c>
      <c r="C38" s="46">
        <v>3</v>
      </c>
      <c r="D38" s="45">
        <v>8</v>
      </c>
      <c r="E38" s="45">
        <v>8</v>
      </c>
      <c r="F38" s="46">
        <v>5</v>
      </c>
      <c r="G38" s="46">
        <v>18</v>
      </c>
      <c r="H38" s="45">
        <v>5</v>
      </c>
      <c r="I38" s="45">
        <v>17</v>
      </c>
      <c r="J38" s="46">
        <v>9</v>
      </c>
      <c r="K38" s="46">
        <v>23</v>
      </c>
      <c r="L38" s="45">
        <v>3</v>
      </c>
      <c r="M38" s="45">
        <v>27</v>
      </c>
      <c r="N38" s="46">
        <v>3</v>
      </c>
      <c r="O38" s="46">
        <v>20</v>
      </c>
      <c r="P38" s="45">
        <v>3</v>
      </c>
      <c r="Q38" s="45">
        <v>30</v>
      </c>
      <c r="R38" s="46">
        <v>9</v>
      </c>
      <c r="S38" s="46">
        <v>28</v>
      </c>
      <c r="T38" s="45">
        <v>17</v>
      </c>
      <c r="U38" s="45">
        <v>26</v>
      </c>
      <c r="V38" s="46">
        <v>10</v>
      </c>
      <c r="W38" s="46">
        <v>26</v>
      </c>
      <c r="X38" s="45">
        <v>5</v>
      </c>
      <c r="Y38" s="45">
        <v>24</v>
      </c>
      <c r="Z38" s="46">
        <v>3</v>
      </c>
      <c r="AA38" s="46">
        <v>4</v>
      </c>
      <c r="AB38" s="45">
        <v>5</v>
      </c>
      <c r="AC38" s="45">
        <v>16</v>
      </c>
      <c r="AD38" s="46">
        <v>5</v>
      </c>
      <c r="AE38" s="46">
        <v>31</v>
      </c>
      <c r="AF38" s="43">
        <f t="shared" ref="AF38" si="7">B38+D38+F38+H38+J38+L38+N38+P38+R38+T38+V38+X38+Z38+AB38+AD38</f>
        <v>91</v>
      </c>
      <c r="AG38" s="43">
        <f t="shared" ref="AG38" si="8">C38+E38+G38+I38+K38+M38+O38+Q38+S38+U38+W38+Y38+AA38+AC38+AE38</f>
        <v>301</v>
      </c>
      <c r="AH38" s="57">
        <f t="shared" ref="AH38" si="9">SUM(AF38:AG38)</f>
        <v>392</v>
      </c>
    </row>
    <row r="39" spans="1:34">
      <c r="A39" s="45">
        <v>2025</v>
      </c>
      <c r="B39" s="46">
        <v>5</v>
      </c>
      <c r="C39" s="46">
        <v>3</v>
      </c>
      <c r="D39" s="45">
        <v>3</v>
      </c>
      <c r="E39" s="45">
        <v>9</v>
      </c>
      <c r="F39" s="46">
        <v>4</v>
      </c>
      <c r="G39" s="46">
        <v>14</v>
      </c>
      <c r="H39" s="45">
        <v>8</v>
      </c>
      <c r="I39" s="45">
        <v>13</v>
      </c>
      <c r="J39" s="46">
        <v>5</v>
      </c>
      <c r="K39" s="46">
        <v>17</v>
      </c>
      <c r="L39" s="45">
        <v>7</v>
      </c>
      <c r="M39" s="45">
        <v>23</v>
      </c>
      <c r="N39" s="46">
        <v>5</v>
      </c>
      <c r="O39" s="46">
        <v>24</v>
      </c>
      <c r="P39" s="45">
        <v>4</v>
      </c>
      <c r="Q39" s="45">
        <v>26</v>
      </c>
      <c r="R39" s="46">
        <v>8</v>
      </c>
      <c r="S39" s="46">
        <v>17</v>
      </c>
      <c r="T39" s="45">
        <v>9</v>
      </c>
      <c r="U39" s="45">
        <v>31</v>
      </c>
      <c r="V39" s="46">
        <v>12</v>
      </c>
      <c r="W39" s="46">
        <v>29</v>
      </c>
      <c r="X39" s="45">
        <v>6</v>
      </c>
      <c r="Y39" s="45">
        <v>17</v>
      </c>
      <c r="Z39" s="46">
        <v>5</v>
      </c>
      <c r="AA39" s="46">
        <v>16</v>
      </c>
      <c r="AB39" s="45">
        <v>6</v>
      </c>
      <c r="AC39" s="45">
        <v>12</v>
      </c>
      <c r="AD39" s="46">
        <v>2</v>
      </c>
      <c r="AE39" s="46">
        <v>13</v>
      </c>
      <c r="AF39" s="43">
        <f t="shared" si="3"/>
        <v>89</v>
      </c>
      <c r="AG39" s="43">
        <f t="shared" si="6"/>
        <v>264</v>
      </c>
      <c r="AH39" s="57">
        <f t="shared" si="5"/>
        <v>353</v>
      </c>
    </row>
    <row r="40" spans="1:34">
      <c r="C40" s="53"/>
    </row>
  </sheetData>
  <mergeCells count="18">
    <mergeCell ref="AF2:AG2"/>
    <mergeCell ref="AD2:AE2"/>
    <mergeCell ref="AH2:AH3"/>
    <mergeCell ref="A1:AC1"/>
    <mergeCell ref="B2:C2"/>
    <mergeCell ref="D2:E2"/>
    <mergeCell ref="F2:G2"/>
    <mergeCell ref="H2:I2"/>
    <mergeCell ref="J2:K2"/>
    <mergeCell ref="L2:M2"/>
    <mergeCell ref="N2:O2"/>
    <mergeCell ref="P2:Q2"/>
    <mergeCell ref="R2:S2"/>
    <mergeCell ref="T2:U2"/>
    <mergeCell ref="V2:W2"/>
    <mergeCell ref="X2:Y2"/>
    <mergeCell ref="Z2:AA2"/>
    <mergeCell ref="AB2:AC2"/>
  </mergeCells>
  <phoneticPr fontId="4" type="noConversion"/>
  <pageMargins left="0.75" right="0.75" top="1" bottom="1" header="0.5" footer="0.5"/>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CY</vt:lpstr>
      <vt:lpstr>FY</vt:lpstr>
      <vt:lpstr>AccessionsCremationsChart</vt:lpstr>
      <vt:lpstr>FY_CY Changes</vt:lpstr>
      <vt:lpstr>Suicides</vt:lpstr>
      <vt:lpstr>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glevesque@ocme.org</dc:creator>
  <cp:lastModifiedBy>Dale Denning</cp:lastModifiedBy>
  <cp:lastPrinted>2025-08-13T13:38:26Z</cp:lastPrinted>
  <dcterms:created xsi:type="dcterms:W3CDTF">2007-09-07T20:51:30Z</dcterms:created>
  <dcterms:modified xsi:type="dcterms:W3CDTF">2026-04-06T23:38:26Z</dcterms:modified>
</cp:coreProperties>
</file>