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EQMI\Consumer Survey\CS 2026\"/>
    </mc:Choice>
  </mc:AlternateContent>
  <xr:revisionPtr revIDLastSave="0" documentId="13_ncr:1_{75E90C92-27B4-447C-BA07-00FC63940BEF}" xr6:coauthVersionLast="47" xr6:coauthVersionMax="47" xr10:uidLastSave="{00000000-0000-0000-0000-000000000000}"/>
  <bookViews>
    <workbookView xWindow="1536" yWindow="1536" windowWidth="23040" windowHeight="12168" xr2:uid="{1862063D-408E-4CAD-B537-6699D58AAD67}"/>
  </bookViews>
  <sheets>
    <sheet name="Dashboard" sheetId="1" r:id="rId1"/>
    <sheet name="Data062926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" i="2" l="1"/>
  <c r="M150" i="2"/>
  <c r="N150" i="2"/>
  <c r="O150" i="2"/>
  <c r="P150" i="2"/>
  <c r="Q150" i="2"/>
  <c r="R150" i="2"/>
  <c r="S150" i="2"/>
  <c r="T150" i="2"/>
  <c r="U150" i="2"/>
  <c r="F150" i="2"/>
  <c r="G150" i="2"/>
  <c r="H150" i="2"/>
  <c r="I150" i="2"/>
  <c r="E150" i="2"/>
  <c r="F3" i="2"/>
  <c r="D3" i="2" s="1"/>
  <c r="F4" i="2"/>
  <c r="D4" i="2" s="1"/>
  <c r="F5" i="2"/>
  <c r="D5" i="2" s="1"/>
  <c r="F6" i="2"/>
  <c r="D6" i="2" s="1"/>
  <c r="F7" i="2"/>
  <c r="D7" i="2" s="1"/>
  <c r="F8" i="2"/>
  <c r="D8" i="2" s="1"/>
  <c r="F9" i="2"/>
  <c r="D9" i="2" s="1"/>
  <c r="F10" i="2"/>
  <c r="D10" i="2" s="1"/>
  <c r="F11" i="2"/>
  <c r="D11" i="2" s="1"/>
  <c r="F12" i="2"/>
  <c r="D12" i="2" s="1"/>
  <c r="F13" i="2"/>
  <c r="D13" i="2" s="1"/>
  <c r="F14" i="2"/>
  <c r="D14" i="2" s="1"/>
  <c r="F15" i="2"/>
  <c r="D15" i="2" s="1"/>
  <c r="F16" i="2"/>
  <c r="D16" i="2" s="1"/>
  <c r="F17" i="2"/>
  <c r="D17" i="2" s="1"/>
  <c r="F18" i="2"/>
  <c r="D18" i="2" s="1"/>
  <c r="F19" i="2"/>
  <c r="D19" i="2" s="1"/>
  <c r="F20" i="2"/>
  <c r="D20" i="2" s="1"/>
  <c r="F21" i="2"/>
  <c r="D21" i="2" s="1"/>
  <c r="F22" i="2"/>
  <c r="D22" i="2" s="1"/>
  <c r="F23" i="2"/>
  <c r="D23" i="2" s="1"/>
  <c r="F24" i="2"/>
  <c r="D24" i="2" s="1"/>
  <c r="F25" i="2"/>
  <c r="D25" i="2" s="1"/>
  <c r="F26" i="2"/>
  <c r="D26" i="2" s="1"/>
  <c r="F27" i="2"/>
  <c r="D27" i="2" s="1"/>
  <c r="F28" i="2"/>
  <c r="D28" i="2" s="1"/>
  <c r="F29" i="2"/>
  <c r="D29" i="2" s="1"/>
  <c r="F30" i="2"/>
  <c r="D30" i="2" s="1"/>
  <c r="F31" i="2"/>
  <c r="D31" i="2" s="1"/>
  <c r="F32" i="2"/>
  <c r="D32" i="2" s="1"/>
  <c r="F33" i="2"/>
  <c r="D33" i="2" s="1"/>
  <c r="F34" i="2"/>
  <c r="D34" i="2" s="1"/>
  <c r="F35" i="2"/>
  <c r="D35" i="2" s="1"/>
  <c r="F36" i="2"/>
  <c r="D36" i="2" s="1"/>
  <c r="F37" i="2"/>
  <c r="D37" i="2" s="1"/>
  <c r="F38" i="2"/>
  <c r="D38" i="2" s="1"/>
  <c r="F39" i="2"/>
  <c r="D39" i="2" s="1"/>
  <c r="F40" i="2"/>
  <c r="D40" i="2" s="1"/>
  <c r="F41" i="2"/>
  <c r="D41" i="2" s="1"/>
  <c r="F42" i="2"/>
  <c r="D42" i="2" s="1"/>
  <c r="F43" i="2"/>
  <c r="D43" i="2" s="1"/>
  <c r="F44" i="2"/>
  <c r="D44" i="2" s="1"/>
  <c r="F45" i="2"/>
  <c r="D45" i="2" s="1"/>
  <c r="F46" i="2"/>
  <c r="D46" i="2" s="1"/>
  <c r="F47" i="2"/>
  <c r="D47" i="2" s="1"/>
  <c r="F48" i="2"/>
  <c r="D48" i="2" s="1"/>
  <c r="F49" i="2"/>
  <c r="D49" i="2" s="1"/>
  <c r="F50" i="2"/>
  <c r="D50" i="2" s="1"/>
  <c r="F51" i="2"/>
  <c r="D51" i="2" s="1"/>
  <c r="F52" i="2"/>
  <c r="D52" i="2" s="1"/>
  <c r="F53" i="2"/>
  <c r="D53" i="2" s="1"/>
  <c r="F54" i="2"/>
  <c r="D54" i="2" s="1"/>
  <c r="F55" i="2"/>
  <c r="D55" i="2" s="1"/>
  <c r="F56" i="2"/>
  <c r="D56" i="2" s="1"/>
  <c r="F57" i="2"/>
  <c r="D57" i="2" s="1"/>
  <c r="F58" i="2"/>
  <c r="D58" i="2" s="1"/>
  <c r="F59" i="2"/>
  <c r="D59" i="2" s="1"/>
  <c r="F60" i="2"/>
  <c r="D60" i="2" s="1"/>
  <c r="F61" i="2"/>
  <c r="D61" i="2" s="1"/>
  <c r="F62" i="2"/>
  <c r="D62" i="2" s="1"/>
  <c r="F63" i="2"/>
  <c r="D63" i="2" s="1"/>
  <c r="F64" i="2"/>
  <c r="D64" i="2" s="1"/>
  <c r="F65" i="2"/>
  <c r="D65" i="2" s="1"/>
  <c r="F66" i="2"/>
  <c r="D66" i="2" s="1"/>
  <c r="F67" i="2"/>
  <c r="D67" i="2" s="1"/>
  <c r="F68" i="2"/>
  <c r="D68" i="2" s="1"/>
  <c r="F69" i="2"/>
  <c r="D69" i="2" s="1"/>
  <c r="F70" i="2"/>
  <c r="D70" i="2" s="1"/>
  <c r="F71" i="2"/>
  <c r="D71" i="2" s="1"/>
  <c r="F72" i="2"/>
  <c r="D72" i="2" s="1"/>
  <c r="F73" i="2"/>
  <c r="D73" i="2" s="1"/>
  <c r="F74" i="2"/>
  <c r="D74" i="2" s="1"/>
  <c r="F75" i="2"/>
  <c r="D75" i="2" s="1"/>
  <c r="F76" i="2"/>
  <c r="D76" i="2" s="1"/>
  <c r="F77" i="2"/>
  <c r="D77" i="2" s="1"/>
  <c r="F78" i="2"/>
  <c r="D78" i="2" s="1"/>
  <c r="F79" i="2"/>
  <c r="D79" i="2" s="1"/>
  <c r="F80" i="2"/>
  <c r="D80" i="2" s="1"/>
  <c r="F81" i="2"/>
  <c r="D81" i="2" s="1"/>
  <c r="F82" i="2"/>
  <c r="D82" i="2" s="1"/>
  <c r="F83" i="2"/>
  <c r="D83" i="2" s="1"/>
  <c r="F84" i="2"/>
  <c r="D84" i="2" s="1"/>
  <c r="F85" i="2"/>
  <c r="D85" i="2" s="1"/>
  <c r="F86" i="2"/>
  <c r="D86" i="2" s="1"/>
  <c r="F87" i="2"/>
  <c r="D87" i="2" s="1"/>
  <c r="F88" i="2"/>
  <c r="D88" i="2" s="1"/>
  <c r="F89" i="2"/>
  <c r="D89" i="2" s="1"/>
  <c r="F90" i="2"/>
  <c r="D90" i="2" s="1"/>
  <c r="F91" i="2"/>
  <c r="D91" i="2" s="1"/>
  <c r="F92" i="2"/>
  <c r="D92" i="2" s="1"/>
  <c r="F93" i="2"/>
  <c r="D93" i="2" s="1"/>
  <c r="F94" i="2"/>
  <c r="D94" i="2" s="1"/>
  <c r="F95" i="2"/>
  <c r="D95" i="2" s="1"/>
  <c r="F96" i="2"/>
  <c r="D96" i="2" s="1"/>
  <c r="F97" i="2"/>
  <c r="D97" i="2" s="1"/>
  <c r="F98" i="2"/>
  <c r="D98" i="2" s="1"/>
  <c r="F99" i="2"/>
  <c r="D99" i="2" s="1"/>
  <c r="F100" i="2"/>
  <c r="D100" i="2" s="1"/>
  <c r="F101" i="2"/>
  <c r="D101" i="2" s="1"/>
  <c r="F102" i="2"/>
  <c r="D102" i="2" s="1"/>
  <c r="F103" i="2"/>
  <c r="D103" i="2" s="1"/>
  <c r="F104" i="2"/>
  <c r="D104" i="2" s="1"/>
  <c r="F105" i="2"/>
  <c r="D105" i="2" s="1"/>
  <c r="F106" i="2"/>
  <c r="D106" i="2" s="1"/>
  <c r="F107" i="2"/>
  <c r="D107" i="2" s="1"/>
  <c r="F108" i="2"/>
  <c r="D108" i="2" s="1"/>
  <c r="F109" i="2"/>
  <c r="D109" i="2" s="1"/>
  <c r="F110" i="2"/>
  <c r="D110" i="2" s="1"/>
  <c r="F111" i="2"/>
  <c r="D111" i="2" s="1"/>
  <c r="F112" i="2"/>
  <c r="D112" i="2" s="1"/>
  <c r="F113" i="2"/>
  <c r="D113" i="2" s="1"/>
  <c r="F114" i="2"/>
  <c r="D114" i="2" s="1"/>
  <c r="F115" i="2"/>
  <c r="D115" i="2" s="1"/>
  <c r="F116" i="2"/>
  <c r="D116" i="2" s="1"/>
  <c r="F117" i="2"/>
  <c r="D117" i="2" s="1"/>
  <c r="F118" i="2"/>
  <c r="D118" i="2" s="1"/>
  <c r="F119" i="2"/>
  <c r="D119" i="2" s="1"/>
  <c r="F120" i="2"/>
  <c r="D120" i="2" s="1"/>
  <c r="F121" i="2"/>
  <c r="D121" i="2" s="1"/>
  <c r="F122" i="2"/>
  <c r="D122" i="2" s="1"/>
  <c r="F123" i="2"/>
  <c r="D123" i="2" s="1"/>
  <c r="F124" i="2"/>
  <c r="D124" i="2" s="1"/>
  <c r="F125" i="2"/>
  <c r="D125" i="2" s="1"/>
  <c r="F126" i="2"/>
  <c r="D126" i="2" s="1"/>
  <c r="F127" i="2"/>
  <c r="D127" i="2" s="1"/>
  <c r="F128" i="2"/>
  <c r="D128" i="2" s="1"/>
  <c r="F129" i="2"/>
  <c r="D129" i="2" s="1"/>
  <c r="F130" i="2"/>
  <c r="D130" i="2" s="1"/>
  <c r="F131" i="2"/>
  <c r="D131" i="2" s="1"/>
  <c r="F132" i="2"/>
  <c r="D132" i="2" s="1"/>
  <c r="F133" i="2"/>
  <c r="D133" i="2" s="1"/>
  <c r="F134" i="2"/>
  <c r="D134" i="2" s="1"/>
  <c r="F135" i="2"/>
  <c r="D135" i="2" s="1"/>
  <c r="F136" i="2"/>
  <c r="D136" i="2" s="1"/>
  <c r="F137" i="2"/>
  <c r="D137" i="2" s="1"/>
  <c r="F138" i="2"/>
  <c r="D138" i="2" s="1"/>
  <c r="F139" i="2"/>
  <c r="D139" i="2" s="1"/>
  <c r="F140" i="2"/>
  <c r="D140" i="2" s="1"/>
  <c r="F141" i="2"/>
  <c r="D141" i="2" s="1"/>
  <c r="F142" i="2"/>
  <c r="D142" i="2" s="1"/>
  <c r="F143" i="2"/>
  <c r="D143" i="2" s="1"/>
  <c r="F144" i="2"/>
  <c r="D144" i="2" s="1"/>
  <c r="F145" i="2"/>
  <c r="D145" i="2" s="1"/>
  <c r="F146" i="2"/>
  <c r="D146" i="2" s="1"/>
  <c r="F147" i="2"/>
  <c r="D147" i="2" s="1"/>
  <c r="F148" i="2"/>
  <c r="D148" i="2" s="1"/>
  <c r="F149" i="2"/>
  <c r="D149" i="2" s="1"/>
  <c r="J3" i="2"/>
  <c r="K3" i="2"/>
  <c r="L3" i="2"/>
  <c r="J4" i="2"/>
  <c r="K4" i="2"/>
  <c r="L4" i="2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J97" i="2"/>
  <c r="K97" i="2"/>
  <c r="L97" i="2"/>
  <c r="J98" i="2"/>
  <c r="K98" i="2"/>
  <c r="L98" i="2"/>
  <c r="J99" i="2"/>
  <c r="K99" i="2"/>
  <c r="L99" i="2"/>
  <c r="J100" i="2"/>
  <c r="K100" i="2"/>
  <c r="L100" i="2"/>
  <c r="J101" i="2"/>
  <c r="K101" i="2"/>
  <c r="L101" i="2"/>
  <c r="J102" i="2"/>
  <c r="K102" i="2"/>
  <c r="L102" i="2"/>
  <c r="J103" i="2"/>
  <c r="K103" i="2"/>
  <c r="L103" i="2"/>
  <c r="J104" i="2"/>
  <c r="K104" i="2"/>
  <c r="L104" i="2"/>
  <c r="J105" i="2"/>
  <c r="K105" i="2"/>
  <c r="L105" i="2"/>
  <c r="J106" i="2"/>
  <c r="K106" i="2"/>
  <c r="L106" i="2"/>
  <c r="J107" i="2"/>
  <c r="K107" i="2"/>
  <c r="L107" i="2"/>
  <c r="J108" i="2"/>
  <c r="K108" i="2"/>
  <c r="L108" i="2"/>
  <c r="J109" i="2"/>
  <c r="K109" i="2"/>
  <c r="L109" i="2"/>
  <c r="J110" i="2"/>
  <c r="K110" i="2"/>
  <c r="L110" i="2"/>
  <c r="J111" i="2"/>
  <c r="K111" i="2"/>
  <c r="L111" i="2"/>
  <c r="J112" i="2"/>
  <c r="K112" i="2"/>
  <c r="L112" i="2"/>
  <c r="J113" i="2"/>
  <c r="K113" i="2"/>
  <c r="L113" i="2"/>
  <c r="J114" i="2"/>
  <c r="K114" i="2"/>
  <c r="L114" i="2"/>
  <c r="J115" i="2"/>
  <c r="K115" i="2"/>
  <c r="L115" i="2"/>
  <c r="J116" i="2"/>
  <c r="K116" i="2"/>
  <c r="L116" i="2"/>
  <c r="J117" i="2"/>
  <c r="K117" i="2"/>
  <c r="L117" i="2"/>
  <c r="J118" i="2"/>
  <c r="K118" i="2"/>
  <c r="L118" i="2"/>
  <c r="J119" i="2"/>
  <c r="K119" i="2"/>
  <c r="L119" i="2"/>
  <c r="J120" i="2"/>
  <c r="K120" i="2"/>
  <c r="L120" i="2"/>
  <c r="J121" i="2"/>
  <c r="K121" i="2"/>
  <c r="L121" i="2"/>
  <c r="J122" i="2"/>
  <c r="K122" i="2"/>
  <c r="L122" i="2"/>
  <c r="J123" i="2"/>
  <c r="K123" i="2"/>
  <c r="L123" i="2"/>
  <c r="J124" i="2"/>
  <c r="K124" i="2"/>
  <c r="L124" i="2"/>
  <c r="J125" i="2"/>
  <c r="K125" i="2"/>
  <c r="L125" i="2"/>
  <c r="J126" i="2"/>
  <c r="K126" i="2"/>
  <c r="L126" i="2"/>
  <c r="J127" i="2"/>
  <c r="K127" i="2"/>
  <c r="L127" i="2"/>
  <c r="J128" i="2"/>
  <c r="K128" i="2"/>
  <c r="L128" i="2"/>
  <c r="J129" i="2"/>
  <c r="K129" i="2"/>
  <c r="L129" i="2"/>
  <c r="J130" i="2"/>
  <c r="K130" i="2"/>
  <c r="L130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J135" i="2"/>
  <c r="K135" i="2"/>
  <c r="L135" i="2"/>
  <c r="J136" i="2"/>
  <c r="K136" i="2"/>
  <c r="L136" i="2"/>
  <c r="J137" i="2"/>
  <c r="K137" i="2"/>
  <c r="L137" i="2"/>
  <c r="J138" i="2"/>
  <c r="K138" i="2"/>
  <c r="L138" i="2"/>
  <c r="J139" i="2"/>
  <c r="K139" i="2"/>
  <c r="L139" i="2"/>
  <c r="J140" i="2"/>
  <c r="K140" i="2"/>
  <c r="L140" i="2"/>
  <c r="J141" i="2"/>
  <c r="K141" i="2"/>
  <c r="L141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J148" i="2"/>
  <c r="K148" i="2"/>
  <c r="L148" i="2"/>
  <c r="J149" i="2"/>
  <c r="K149" i="2"/>
  <c r="L149" i="2"/>
  <c r="A142" i="2"/>
  <c r="A143" i="2"/>
  <c r="A144" i="2"/>
  <c r="A145" i="2"/>
  <c r="A146" i="2"/>
  <c r="A147" i="2"/>
  <c r="A148" i="2"/>
  <c r="A149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18" i="2"/>
  <c r="A119" i="2"/>
  <c r="A120" i="2"/>
  <c r="A121" i="2"/>
  <c r="A113" i="2"/>
  <c r="A114" i="2"/>
  <c r="A115" i="2"/>
  <c r="A116" i="2"/>
  <c r="A117" i="2"/>
  <c r="A109" i="2"/>
  <c r="A110" i="2"/>
  <c r="A111" i="2"/>
  <c r="A112" i="2"/>
  <c r="A100" i="2"/>
  <c r="A101" i="2"/>
  <c r="A102" i="2"/>
  <c r="A103" i="2"/>
  <c r="A104" i="2"/>
  <c r="A105" i="2"/>
  <c r="A106" i="2"/>
  <c r="A107" i="2"/>
  <c r="A108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41" i="2"/>
  <c r="A42" i="2"/>
  <c r="A43" i="2"/>
  <c r="A44" i="2"/>
  <c r="A45" i="2"/>
  <c r="A46" i="2"/>
  <c r="A47" i="2"/>
  <c r="A48" i="2"/>
  <c r="A49" i="2"/>
  <c r="A5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14" i="2"/>
  <c r="A15" i="2"/>
  <c r="A16" i="2"/>
  <c r="A17" i="2"/>
  <c r="A18" i="2"/>
  <c r="A19" i="2"/>
  <c r="A20" i="2"/>
  <c r="A21" i="2"/>
  <c r="A22" i="2"/>
  <c r="A23" i="2"/>
  <c r="A24" i="2"/>
  <c r="A11" i="2"/>
  <c r="A12" i="2"/>
  <c r="A13" i="2"/>
  <c r="A9" i="2"/>
  <c r="A10" i="2"/>
  <c r="A6" i="2"/>
  <c r="A7" i="2"/>
  <c r="A8" i="2"/>
  <c r="A3" i="2"/>
  <c r="A4" i="2"/>
  <c r="A5" i="2"/>
  <c r="E16" i="1"/>
  <c r="D16" i="1"/>
  <c r="C16" i="1"/>
  <c r="C9" i="1"/>
  <c r="K2" i="2"/>
  <c r="K150" i="2" s="1"/>
  <c r="L2" i="2"/>
  <c r="J2" i="2"/>
  <c r="C22" i="1" s="1"/>
  <c r="A2" i="2"/>
  <c r="F2" i="2"/>
  <c r="D2" i="2" s="1"/>
  <c r="J150" i="2" l="1"/>
  <c r="D150" i="2"/>
  <c r="B9" i="1"/>
  <c r="D22" i="1"/>
  <c r="E9" i="1"/>
  <c r="D9" i="1"/>
</calcChain>
</file>

<file path=xl/sharedStrings.xml><?xml version="1.0" encoding="utf-8"?>
<sst xmlns="http://schemas.openxmlformats.org/spreadsheetml/2006/main" count="325" uniqueCount="183">
  <si>
    <t>Consumer Survey Completion</t>
  </si>
  <si>
    <t xml:space="preserve">Provider: </t>
  </si>
  <si>
    <t>BH Care</t>
  </si>
  <si>
    <t>Select provider from dropdown above</t>
  </si>
  <si>
    <t>% of Target</t>
  </si>
  <si>
    <t>Target # of Surveys</t>
  </si>
  <si>
    <t>Total Surveys Completed</t>
  </si>
  <si>
    <t>BHH Surveys Completed</t>
  </si>
  <si>
    <t xml:space="preserve">Survey by Source: </t>
  </si>
  <si>
    <t>Survey Monkey</t>
  </si>
  <si>
    <t>English</t>
  </si>
  <si>
    <t>Spanish</t>
  </si>
  <si>
    <t>DDaP</t>
  </si>
  <si>
    <t xml:space="preserve">Refused Surveys: </t>
  </si>
  <si>
    <t>Total Refused</t>
  </si>
  <si>
    <t>BHH Refused</t>
  </si>
  <si>
    <t>Target#</t>
  </si>
  <si>
    <t>TOTAL</t>
  </si>
  <si>
    <t>English - SM</t>
  </si>
  <si>
    <t>Spanish - SM</t>
  </si>
  <si>
    <t>Client Refused</t>
  </si>
  <si>
    <t>BHH Surveys</t>
  </si>
  <si>
    <t>Ability Beyond</t>
  </si>
  <si>
    <t>ACCESS Agency</t>
  </si>
  <si>
    <t>Advanced Behavioral Health</t>
  </si>
  <si>
    <t>Advocacy Unlimited</t>
  </si>
  <si>
    <t>Alliance For Living</t>
  </si>
  <si>
    <t>Apex</t>
  </si>
  <si>
    <t>Applied Behavioral Rehabilitation Institute</t>
  </si>
  <si>
    <t>APT Foundation Inc</t>
  </si>
  <si>
    <t>Artreach Inc.</t>
  </si>
  <si>
    <t>Association of Religious Communities</t>
  </si>
  <si>
    <t>Backus Hospital</t>
  </si>
  <si>
    <t>Beth El Center Inc.</t>
  </si>
  <si>
    <t>Bridge House</t>
  </si>
  <si>
    <t>Bridges Healthcare Inc.</t>
  </si>
  <si>
    <t>Capitol Region Mental Health Center</t>
  </si>
  <si>
    <t>Catholic Charities - of Hartford</t>
  </si>
  <si>
    <t>Catholic Charities of Fairfield County Inc.</t>
  </si>
  <si>
    <t>Catholic Family Services Norwich</t>
  </si>
  <si>
    <t>CCAR</t>
  </si>
  <si>
    <t>Center for Human Development</t>
  </si>
  <si>
    <t>Central CT Coast YMCA</t>
  </si>
  <si>
    <t>Central CT Health District</t>
  </si>
  <si>
    <t>Charlotte Hungerford Hospital</t>
  </si>
  <si>
    <t>Charter Oak Health Center</t>
  </si>
  <si>
    <t>Chemical Abuse Services Agency (CASA)</t>
  </si>
  <si>
    <t>Chrysalis Center Inc.</t>
  </si>
  <si>
    <t>City of Bristol</t>
  </si>
  <si>
    <t>Columbus House</t>
  </si>
  <si>
    <t>CommuniCare Inc</t>
  </si>
  <si>
    <t>Community Health Center Inc.</t>
  </si>
  <si>
    <t>Community Health Resources Inc.</t>
  </si>
  <si>
    <t>Community Mental Health Affiliates</t>
  </si>
  <si>
    <t>Community Renewal Team (CRT)</t>
  </si>
  <si>
    <t>Connecticut Counseling Centers Inc.</t>
  </si>
  <si>
    <t>Connecticut Harm Reduction Alliance</t>
  </si>
  <si>
    <t>Connecticut Mental Health Center</t>
  </si>
  <si>
    <t>Connecticut Renaissance Inc.</t>
  </si>
  <si>
    <t>Connecticut Valley Hospital</t>
  </si>
  <si>
    <t>Connection Inc.</t>
  </si>
  <si>
    <t>Continuum of Care</t>
  </si>
  <si>
    <t>Coram Deo</t>
  </si>
  <si>
    <t>Cornell Scott-Hill Health Corporation</t>
  </si>
  <si>
    <t>Council of Churches Greater Bridgeport</t>
  </si>
  <si>
    <t>Cross Street Training and Academic Center</t>
  </si>
  <si>
    <t>Danbury Hospital</t>
  </si>
  <si>
    <t>Day Kimball Hospital</t>
  </si>
  <si>
    <t>Easter Seals of Capital Region and Eastern CT</t>
  </si>
  <si>
    <t>Fair Haven Community Health Center</t>
  </si>
  <si>
    <t>Family and Children's Agency Inc</t>
  </si>
  <si>
    <t>Family Centered Services of CT (CCCC)</t>
  </si>
  <si>
    <t>Family Centers Inc</t>
  </si>
  <si>
    <t>Fellowship Place Inc.</t>
  </si>
  <si>
    <t>FOCUS Center for Autism Inc</t>
  </si>
  <si>
    <t>Friendship Service Center</t>
  </si>
  <si>
    <t>Gilead Community Services Inc.</t>
  </si>
  <si>
    <t>Goodwill of Southern New England</t>
  </si>
  <si>
    <t>Goodwill of Western and Northern CT Inc.</t>
  </si>
  <si>
    <t>Greenwood Counseling Referrals Inc.</t>
  </si>
  <si>
    <t>Guardian Ad Litem</t>
  </si>
  <si>
    <t>Hands on Hartford</t>
  </si>
  <si>
    <t>Hartford Behavioral Health</t>
  </si>
  <si>
    <t>Hartford Dispensary</t>
  </si>
  <si>
    <t>Hartford Hospital</t>
  </si>
  <si>
    <t>Health Care Resource Center (formerly CSAC)</t>
  </si>
  <si>
    <t>Hispanic Health Council</t>
  </si>
  <si>
    <t>Homes with Hope (formerly Interfaith Housing)</t>
  </si>
  <si>
    <t>Housing Collective</t>
  </si>
  <si>
    <t>ImmaCare</t>
  </si>
  <si>
    <t>Inspirica Inc. (formerly St Luke's LifeWorks)</t>
  </si>
  <si>
    <t>InterCommunity Inc.</t>
  </si>
  <si>
    <t>Journey Home</t>
  </si>
  <si>
    <t>Kennedy Collective Inc.</t>
  </si>
  <si>
    <t>Keystone House Inc.</t>
  </si>
  <si>
    <t>Khmer Health Advocates</t>
  </si>
  <si>
    <t>Kuhn Employment Opportunities Inc.</t>
  </si>
  <si>
    <t>Laurel House</t>
  </si>
  <si>
    <t>Ledge Light Health District</t>
  </si>
  <si>
    <t>Leeway Inc.</t>
  </si>
  <si>
    <t>Liberation Programs</t>
  </si>
  <si>
    <t>Liberty Community Services</t>
  </si>
  <si>
    <t>LifeBridge Community Services (formerly FSW Inc)</t>
  </si>
  <si>
    <t>Marrakech Day Services</t>
  </si>
  <si>
    <t>Martin House</t>
  </si>
  <si>
    <t>McCall Foundation Inc</t>
  </si>
  <si>
    <t>Mental Health Connecticut</t>
  </si>
  <si>
    <t>Mercy Housing and Shelter Corporation</t>
  </si>
  <si>
    <t>Mid Fairfield AIDS Project</t>
  </si>
  <si>
    <t>Middlesex Hospital Mental Health Clinic</t>
  </si>
  <si>
    <t>Midwestern CT Council on Alcoholism (MCCA)</t>
  </si>
  <si>
    <t>Ministry of the High Watch</t>
  </si>
  <si>
    <t>My People Community Services Inc.</t>
  </si>
  <si>
    <t>My Sisters' Place</t>
  </si>
  <si>
    <t>Natchaug Hospital</t>
  </si>
  <si>
    <t>New Era Rehabilitation Center Inc.</t>
  </si>
  <si>
    <t>New Life II Teaching You Another Way Ministries</t>
  </si>
  <si>
    <t>New London Homeless Hospitality Center</t>
  </si>
  <si>
    <t>New Milford Hospital</t>
  </si>
  <si>
    <t>New Reach, Inc.</t>
  </si>
  <si>
    <t>Norwalk Hospital</t>
  </si>
  <si>
    <t>Norwich Human Services</t>
  </si>
  <si>
    <t>Office of Forensic Evaluation</t>
  </si>
  <si>
    <t>Office of the Commissioner</t>
  </si>
  <si>
    <t>Open Door Shelter Inc.</t>
  </si>
  <si>
    <t>Operation Hope of Fairfield Inc.</t>
  </si>
  <si>
    <t>Optimus Health Care-Bennett Behavioral Health</t>
  </si>
  <si>
    <t>Pacific House (formerly Shelter for the Homeless)</t>
  </si>
  <si>
    <t>Pathways Inc.</t>
  </si>
  <si>
    <t>Perception Programs Inc</t>
  </si>
  <si>
    <t>Positive Directions</t>
  </si>
  <si>
    <t>Prime Time House Inc.</t>
  </si>
  <si>
    <t>Recovery Network of Programs</t>
  </si>
  <si>
    <t>Reliance Health Inc.</t>
  </si>
  <si>
    <t>Retreat Behavioral Health</t>
  </si>
  <si>
    <t>River Valley Services</t>
  </si>
  <si>
    <t>Rushford Center</t>
  </si>
  <si>
    <t>Safe Futures (Women's Center of Southeastern CT)</t>
  </si>
  <si>
    <t>Salvation Army</t>
  </si>
  <si>
    <t>SCADD</t>
  </si>
  <si>
    <t>Sound Community Services Inc.</t>
  </si>
  <si>
    <t>South Park Inn</t>
  </si>
  <si>
    <t>Southeastern Mental Health Authority</t>
  </si>
  <si>
    <t>Southwest Connecticut Mental Health System</t>
  </si>
  <si>
    <t>old</t>
  </si>
  <si>
    <t>St. Vincent DePaul Mission of Waterbury Inc.</t>
  </si>
  <si>
    <t>St. Vincent DePaul Place Middletown Inc.</t>
  </si>
  <si>
    <t>St. Vincent's Medical Center</t>
  </si>
  <si>
    <t>Stafford Family Services</t>
  </si>
  <si>
    <t>Staywell Health Care</t>
  </si>
  <si>
    <t>Stonington Behavioral Health Inc</t>
  </si>
  <si>
    <t>Supportive Environmental Living Facility Inc-SELF</t>
  </si>
  <si>
    <t>Thames River Community Services</t>
  </si>
  <si>
    <t>Thames Valley Council for Comm Action Inc</t>
  </si>
  <si>
    <t>The Village for Families and Children Inc.</t>
  </si>
  <si>
    <t>Triangle Community Center</t>
  </si>
  <si>
    <t>United Community and Family Services</t>
  </si>
  <si>
    <t>United Services Inc.</t>
  </si>
  <si>
    <t>Viability Inc.</t>
  </si>
  <si>
    <t>Vinfen Corporation of CT, Inc</t>
  </si>
  <si>
    <t>Waterbury Hospital Health Center</t>
  </si>
  <si>
    <t>Wellmore</t>
  </si>
  <si>
    <t>Western Connecticut Mental Health Network</t>
  </si>
  <si>
    <t>Wheeler Clinic</t>
  </si>
  <si>
    <t>Windham Regional Community Council</t>
  </si>
  <si>
    <t>Yale University-Behavioral Health</t>
  </si>
  <si>
    <t>Yale-New Haven Hospital</t>
  </si>
  <si>
    <t>Youth Challenge of CT Inc</t>
  </si>
  <si>
    <t>YWCA of Hartford</t>
  </si>
  <si>
    <t>not enough clients to require survey</t>
  </si>
  <si>
    <t>exempt programs</t>
  </si>
  <si>
    <t>Inactive - Filter Out</t>
  </si>
  <si>
    <t>DDaP - BHH</t>
  </si>
  <si>
    <t>DDaP - BHH Refused</t>
  </si>
  <si>
    <t>DDaP Refused</t>
  </si>
  <si>
    <t>SM-E Refused</t>
  </si>
  <si>
    <t>SM-E BHH</t>
  </si>
  <si>
    <t>SM-E BHH Refused</t>
  </si>
  <si>
    <t>SM-S Refused</t>
  </si>
  <si>
    <t>SM-S BHH</t>
  </si>
  <si>
    <t>SM-S BHH Refused</t>
  </si>
  <si>
    <t>All Providers Total</t>
  </si>
  <si>
    <t>Updated 06/29/2026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</si>
</sst>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3" tint="0.89999084444715716"/>
      <name val="Calibri"/>
      <family val="2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24"/>
      <color theme="0"/>
      <name val="Arial"/>
      <family val="2"/>
    </font>
    <font>
      <b/>
      <sz val="24"/>
      <color theme="0"/>
      <name val="Arial"/>
      <family val="2"/>
    </font>
    <font>
      <b/>
      <sz val="24"/>
      <name val="Arial"/>
      <family val="2"/>
    </font>
    <font>
      <sz val="11"/>
      <name val="Aptos Narrow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color theme="0"/>
      <name val="Arial"/>
      <family val="2"/>
    </font>
    <font>
      <b/>
      <sz val="16"/>
      <color theme="0"/>
      <name val="Calibri"/>
      <family val="2"/>
    </font>
    <font>
      <sz val="22"/>
      <color theme="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Calibri"/>
      <family val="2"/>
    </font>
    <font>
      <sz val="18"/>
      <color theme="0"/>
      <name val="Arial"/>
      <family val="2"/>
    </font>
    <font>
      <b/>
      <sz val="11"/>
      <color rgb="FF333333"/>
      <name val="Arial"/>
      <family val="2"/>
    </font>
    <font>
      <b/>
      <sz val="11"/>
      <color rgb="FF000000"/>
      <name val="Calibri"/>
      <family val="2"/>
    </font>
    <font>
      <sz val="8"/>
      <color theme="0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</font>
    <font>
      <b/>
      <sz val="11"/>
      <color rgb="FF333333"/>
      <name val="Arial"/>
    </font>
  </fonts>
  <fills count="17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8"/>
        <bgColor rgb="FFEAEAE8"/>
      </patternFill>
    </fill>
    <fill>
      <patternFill patternType="solid">
        <fgColor theme="8" tint="0.79998168889431442"/>
        <bgColor rgb="FFEAEAE8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FFFF00"/>
        <bgColor rgb="FFEAEAE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1" fontId="3" fillId="2" borderId="0" xfId="0" applyNumberFormat="1" applyFont="1" applyFill="1" applyAlignment="1" applyProtection="1">
      <alignment vertical="top" readingOrder="1"/>
      <protection hidden="1"/>
    </xf>
    <xf numFmtId="14" fontId="4" fillId="2" borderId="0" xfId="0" applyNumberFormat="1" applyFont="1" applyFill="1" applyAlignment="1" applyProtection="1">
      <alignment horizontal="center"/>
      <protection hidden="1"/>
    </xf>
    <xf numFmtId="1" fontId="6" fillId="2" borderId="0" xfId="0" applyNumberFormat="1" applyFont="1" applyFill="1" applyProtection="1">
      <protection hidden="1"/>
    </xf>
    <xf numFmtId="1" fontId="3" fillId="0" borderId="0" xfId="0" applyNumberFormat="1" applyFont="1" applyAlignment="1" applyProtection="1">
      <alignment vertical="top" readingOrder="1"/>
      <protection hidden="1"/>
    </xf>
    <xf numFmtId="0" fontId="0" fillId="0" borderId="0" xfId="0" applyProtection="1">
      <protection hidden="1"/>
    </xf>
    <xf numFmtId="0" fontId="7" fillId="2" borderId="0" xfId="0" applyFont="1" applyFill="1" applyAlignment="1" applyProtection="1">
      <alignment vertical="top" wrapText="1" readingOrder="1"/>
      <protection hidden="1"/>
    </xf>
    <xf numFmtId="1" fontId="8" fillId="2" borderId="0" xfId="0" applyNumberFormat="1" applyFont="1" applyFill="1" applyAlignment="1" applyProtection="1">
      <alignment horizontal="centerContinuous"/>
      <protection hidden="1"/>
    </xf>
    <xf numFmtId="0" fontId="5" fillId="2" borderId="0" xfId="0" applyFont="1" applyFill="1" applyAlignment="1" applyProtection="1">
      <alignment horizontal="centerContinuous"/>
      <protection hidden="1"/>
    </xf>
    <xf numFmtId="0" fontId="7" fillId="2" borderId="0" xfId="0" applyFont="1" applyFill="1" applyAlignment="1" applyProtection="1">
      <alignment horizontal="centerContinuous" vertical="top" wrapText="1" readingOrder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1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 wrapText="1" readingOrder="1"/>
      <protection hidden="1"/>
    </xf>
    <xf numFmtId="0" fontId="9" fillId="2" borderId="0" xfId="0" applyFont="1" applyFill="1" applyAlignment="1" applyProtection="1">
      <alignment horizontal="right" vertical="center" wrapText="1" readingOrder="1"/>
      <protection hidden="1"/>
    </xf>
    <xf numFmtId="1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 wrapText="1" readingOrder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 readingOrder="1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1" fontId="16" fillId="4" borderId="3" xfId="0" applyNumberFormat="1" applyFont="1" applyFill="1" applyBorder="1" applyAlignment="1" applyProtection="1">
      <alignment horizontal="center" vertical="center" wrapText="1"/>
      <protection hidden="1"/>
    </xf>
    <xf numFmtId="1" fontId="16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vertical="top" wrapText="1" readingOrder="1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" fontId="18" fillId="2" borderId="0" xfId="0" applyNumberFormat="1" applyFont="1" applyFill="1" applyAlignment="1" applyProtection="1">
      <alignment horizontal="center" vertical="center" wrapText="1"/>
      <protection hidden="1"/>
    </xf>
    <xf numFmtId="1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9" fillId="2" borderId="4" xfId="1" quotePrefix="1" applyNumberFormat="1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 wrapText="1" readingOrder="1"/>
      <protection hidden="1"/>
    </xf>
    <xf numFmtId="0" fontId="19" fillId="2" borderId="5" xfId="0" applyFont="1" applyFill="1" applyBorder="1" applyAlignment="1" applyProtection="1">
      <alignment horizontal="center" vertical="center" wrapText="1" readingOrder="1"/>
      <protection hidden="1"/>
    </xf>
    <xf numFmtId="1" fontId="14" fillId="2" borderId="6" xfId="0" applyNumberFormat="1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/>
      <protection hidden="1"/>
    </xf>
    <xf numFmtId="0" fontId="14" fillId="2" borderId="8" xfId="0" applyFont="1" applyFill="1" applyBorder="1" applyAlignment="1" applyProtection="1">
      <alignment vertical="center"/>
      <protection hidden="1"/>
    </xf>
    <xf numFmtId="0" fontId="14" fillId="2" borderId="7" xfId="0" applyFont="1" applyFill="1" applyBorder="1" applyAlignment="1" applyProtection="1">
      <alignment vertical="center" wrapText="1" readingOrder="1"/>
      <protection hidden="1"/>
    </xf>
    <xf numFmtId="1" fontId="20" fillId="2" borderId="0" xfId="0" applyNumberFormat="1" applyFont="1" applyFill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vertical="center" wrapText="1" readingOrder="1"/>
      <protection hidden="1"/>
    </xf>
    <xf numFmtId="0" fontId="0" fillId="2" borderId="0" xfId="0" applyFill="1" applyProtection="1">
      <protection hidden="1"/>
    </xf>
    <xf numFmtId="1" fontId="2" fillId="2" borderId="0" xfId="0" applyNumberFormat="1" applyFont="1" applyFill="1" applyAlignment="1" applyProtection="1">
      <alignment horizontal="right" vertical="center"/>
      <protection hidden="1"/>
    </xf>
    <xf numFmtId="0" fontId="21" fillId="4" borderId="9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0" xfId="0" applyFont="1" applyFill="1" applyBorder="1" applyAlignment="1" applyProtection="1">
      <alignment horizontal="centerContinuous" vertical="center" wrapText="1" readingOrder="1"/>
      <protection hidden="1"/>
    </xf>
    <xf numFmtId="0" fontId="21" fillId="4" borderId="11" xfId="0" applyFont="1" applyFill="1" applyBorder="1" applyAlignment="1" applyProtection="1">
      <alignment vertical="center" wrapText="1" readingOrder="1"/>
      <protection hidden="1"/>
    </xf>
    <xf numFmtId="0" fontId="3" fillId="2" borderId="0" xfId="0" applyFont="1" applyFill="1" applyAlignment="1" applyProtection="1">
      <alignment horizontal="center" vertical="center" wrapText="1" readingOrder="1"/>
      <protection hidden="1"/>
    </xf>
    <xf numFmtId="0" fontId="22" fillId="4" borderId="12" xfId="0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horizontal="center" vertical="center"/>
      <protection hidden="1"/>
    </xf>
    <xf numFmtId="0" fontId="22" fillId="4" borderId="14" xfId="0" applyFont="1" applyFill="1" applyBorder="1" applyAlignment="1" applyProtection="1">
      <alignment horizontal="center" vertical="center" wrapText="1" readingOrder="1"/>
      <protection hidden="1"/>
    </xf>
    <xf numFmtId="1" fontId="20" fillId="2" borderId="15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1" fontId="24" fillId="2" borderId="15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5" xfId="0" applyFont="1" applyFill="1" applyBorder="1" applyAlignment="1" applyProtection="1">
      <alignment horizontal="center" vertical="center"/>
      <protection hidden="1"/>
    </xf>
    <xf numFmtId="1" fontId="20" fillId="2" borderId="16" xfId="0" applyNumberFormat="1" applyFont="1" applyFill="1" applyBorder="1" applyAlignment="1" applyProtection="1">
      <alignment horizontal="center" vertical="center"/>
      <protection hidden="1"/>
    </xf>
    <xf numFmtId="0" fontId="20" fillId="2" borderId="8" xfId="0" applyFont="1" applyFill="1" applyBorder="1" applyAlignment="1" applyProtection="1">
      <alignment horizontal="center" vertical="center"/>
      <protection hidden="1"/>
    </xf>
    <xf numFmtId="0" fontId="20" fillId="2" borderId="7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 wrapText="1" readingOrder="1"/>
      <protection hidden="1"/>
    </xf>
    <xf numFmtId="1" fontId="21" fillId="4" borderId="2" xfId="0" applyNumberFormat="1" applyFont="1" applyFill="1" applyBorder="1" applyAlignment="1" applyProtection="1">
      <alignment horizontal="center" vertical="center"/>
      <protection hidden="1"/>
    </xf>
    <xf numFmtId="0" fontId="21" fillId="4" borderId="13" xfId="0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4" fillId="2" borderId="17" xfId="0" applyFont="1" applyFill="1" applyBorder="1" applyAlignment="1" applyProtection="1">
      <alignment horizontal="center" vertical="center"/>
      <protection hidden="1"/>
    </xf>
    <xf numFmtId="1" fontId="20" fillId="2" borderId="0" xfId="0" applyNumberFormat="1" applyFont="1" applyFill="1" applyAlignment="1" applyProtection="1">
      <alignment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1" fontId="5" fillId="2" borderId="0" xfId="0" applyNumberFormat="1" applyFont="1" applyFill="1" applyProtection="1">
      <protection hidden="1"/>
    </xf>
    <xf numFmtId="0" fontId="5" fillId="2" borderId="0" xfId="0" applyFont="1" applyFill="1" applyProtection="1">
      <protection hidden="1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top" wrapText="1" readingOrder="1"/>
      <protection hidden="1"/>
    </xf>
    <xf numFmtId="0" fontId="25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6" fillId="0" borderId="0" xfId="0" applyFont="1"/>
    <xf numFmtId="0" fontId="7" fillId="0" borderId="18" xfId="0" applyFont="1" applyBorder="1" applyAlignment="1">
      <alignment vertical="top" wrapText="1" readingOrder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" fontId="26" fillId="6" borderId="0" xfId="0" applyNumberFormat="1" applyFont="1" applyFill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 readingOrder="1"/>
    </xf>
    <xf numFmtId="0" fontId="3" fillId="8" borderId="18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6" fillId="0" borderId="0" xfId="1" applyFont="1" applyFill="1" applyBorder="1" applyAlignment="1">
      <alignment horizontal="right"/>
    </xf>
    <xf numFmtId="0" fontId="7" fillId="0" borderId="18" xfId="0" applyFont="1" applyBorder="1" applyAlignment="1">
      <alignment horizontal="right" vertical="top" wrapText="1" readingOrder="1"/>
    </xf>
    <xf numFmtId="1" fontId="5" fillId="6" borderId="0" xfId="0" applyNumberFormat="1" applyFont="1" applyFill="1"/>
    <xf numFmtId="0" fontId="5" fillId="0" borderId="0" xfId="0" applyFont="1"/>
    <xf numFmtId="0" fontId="7" fillId="9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vertical="top" wrapText="1" readingOrder="1"/>
    </xf>
    <xf numFmtId="0" fontId="7" fillId="10" borderId="18" xfId="0" applyFont="1" applyFill="1" applyBorder="1" applyAlignment="1">
      <alignment horizontal="right" vertical="top" wrapText="1" readingOrder="1"/>
    </xf>
    <xf numFmtId="0" fontId="5" fillId="11" borderId="0" xfId="0" applyFont="1" applyFill="1"/>
    <xf numFmtId="0" fontId="25" fillId="0" borderId="0" xfId="0" applyFont="1"/>
    <xf numFmtId="0" fontId="3" fillId="0" borderId="18" xfId="0" applyFont="1" applyBorder="1" applyAlignment="1">
      <alignment vertical="top" wrapText="1" readingOrder="1"/>
    </xf>
    <xf numFmtId="0" fontId="6" fillId="9" borderId="0" xfId="0" applyFont="1" applyFill="1"/>
    <xf numFmtId="1" fontId="6" fillId="0" borderId="0" xfId="0" applyNumberFormat="1" applyFont="1"/>
    <xf numFmtId="0" fontId="5" fillId="1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3" fillId="14" borderId="18" xfId="0" applyFont="1" applyFill="1" applyBorder="1" applyAlignment="1">
      <alignment horizontal="center" vertical="center" wrapText="1" readingOrder="1"/>
    </xf>
    <xf numFmtId="1" fontId="3" fillId="2" borderId="0" xfId="0" applyNumberFormat="1" applyFont="1" applyFill="1" applyAlignment="1" applyProtection="1">
      <alignment horizontal="left" vertical="top" readingOrder="1"/>
      <protection hidden="1"/>
    </xf>
    <xf numFmtId="1" fontId="27" fillId="2" borderId="0" xfId="0" applyNumberFormat="1" applyFont="1" applyFill="1" applyAlignment="1" applyProtection="1">
      <alignment horizontal="left"/>
      <protection hidden="1"/>
    </xf>
    <xf numFmtId="0" fontId="5" fillId="15" borderId="0" xfId="0" applyFont="1" applyFill="1"/>
    <xf numFmtId="0" fontId="7" fillId="16" borderId="18" xfId="0" applyFont="1" applyFill="1" applyBorder="1" applyAlignment="1">
      <alignment vertical="top" wrapText="1" readingOrder="1"/>
    </xf>
    <xf numFmtId="0" fontId="0" fillId="16" borderId="0" xfId="0" applyFill="1"/>
    <xf numFmtId="9" fontId="6" fillId="16" borderId="0" xfId="1" applyFont="1" applyFill="1" applyBorder="1" applyAlignment="1">
      <alignment horizontal="right"/>
    </xf>
    <xf numFmtId="0" fontId="7" fillId="16" borderId="18" xfId="0" applyFont="1" applyFill="1" applyBorder="1" applyAlignment="1">
      <alignment horizontal="right" vertical="top" wrapText="1" readingOrder="1"/>
    </xf>
    <xf numFmtId="0" fontId="28" fillId="0" borderId="0" xfId="0" applyFont="1"/>
    <xf numFmtId="0" fontId="29" fillId="0" borderId="0" xfId="0" applyFont="1"/>
    <xf numFmtId="1" fontId="10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0" fillId="0" borderId="0" xfId="0"/>
    <xf numFmtId="0" fontId="30" fillId="0" borderId="0" xfId="0" applyFont="1"/>
    <xf numFmtId="0" fontId="30" fillId="0" borderId="0" xfId="0" applyFont="1"/>
    <xf numFmtId="0" fontId="31" fillId="0" borderId="0" xfId="0" applyFont="1"/>
  </cellXfs>
  <cellStyles count="2">
    <cellStyle name="Normal" xfId="0" builtinId="0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B6FA5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B3805-C7DD-4678-AC8D-D119F65991A7}">
  <dimension ref="A1:I132"/>
  <sheetViews>
    <sheetView tabSelected="1" workbookViewId="0">
      <selection activeCell="G6" sqref="G6"/>
    </sheetView>
  </sheetViews>
  <sheetFormatPr defaultColWidth="11.44140625" defaultRowHeight="14.4" x14ac:dyDescent="0.3"/>
  <cols>
    <col min="1" max="1" width="7.5546875" style="71" customWidth="1"/>
    <col min="2" max="2" width="26.88671875" style="71" customWidth="1"/>
    <col min="3" max="3" width="31.88671875" style="71" customWidth="1"/>
    <col min="4" max="4" width="29" style="71" customWidth="1"/>
    <col min="5" max="5" width="23" style="71" customWidth="1"/>
    <col min="6" max="6" width="32.6640625" style="71" customWidth="1"/>
    <col min="7" max="7" width="139.6640625" style="71" customWidth="1"/>
    <col min="8" max="8" width="12.33203125" style="71" bestFit="1" customWidth="1"/>
    <col min="9" max="9" width="8.88671875" style="71" customWidth="1"/>
    <col min="10" max="10" width="14.33203125" style="5" bestFit="1" customWidth="1"/>
    <col min="11" max="11" width="12.5546875" style="5" bestFit="1" customWidth="1"/>
    <col min="12" max="12" width="12.6640625" style="5" bestFit="1" customWidth="1"/>
    <col min="13" max="16384" width="11.44140625" style="5"/>
  </cols>
  <sheetData>
    <row r="1" spans="1:9" x14ac:dyDescent="0.3">
      <c r="A1" s="96"/>
      <c r="B1" s="2" t="s">
        <v>182</v>
      </c>
      <c r="C1" s="97"/>
      <c r="D1" s="3"/>
      <c r="E1" s="1"/>
      <c r="F1" s="1"/>
      <c r="G1" s="1"/>
      <c r="H1" s="4"/>
      <c r="I1" s="4"/>
    </row>
    <row r="2" spans="1:9" ht="33" customHeight="1" x14ac:dyDescent="0.5">
      <c r="A2" s="6"/>
      <c r="B2" s="7" t="s">
        <v>0</v>
      </c>
      <c r="C2" s="8"/>
      <c r="D2" s="8"/>
      <c r="E2" s="9"/>
      <c r="F2" s="6"/>
      <c r="G2" s="6"/>
      <c r="H2" s="10"/>
      <c r="I2" s="10"/>
    </row>
    <row r="3" spans="1:9" x14ac:dyDescent="0.3">
      <c r="A3" s="6"/>
      <c r="B3" s="11"/>
      <c r="C3" s="12"/>
      <c r="D3" s="12"/>
      <c r="E3" s="13"/>
      <c r="F3" s="6"/>
      <c r="G3" s="6"/>
      <c r="H3" s="10"/>
      <c r="I3" s="10"/>
    </row>
    <row r="4" spans="1:9" ht="30" x14ac:dyDescent="0.3">
      <c r="A4" s="6"/>
      <c r="B4" s="14" t="s">
        <v>1</v>
      </c>
      <c r="C4" s="105" t="s">
        <v>52</v>
      </c>
      <c r="D4" s="106"/>
      <c r="E4" s="106"/>
      <c r="F4" s="107"/>
      <c r="G4" s="6"/>
      <c r="H4" s="10"/>
      <c r="I4" s="10"/>
    </row>
    <row r="5" spans="1:9" x14ac:dyDescent="0.3">
      <c r="A5" s="6"/>
      <c r="B5" s="15"/>
      <c r="C5" s="16" t="s">
        <v>3</v>
      </c>
      <c r="D5" s="16"/>
      <c r="E5" s="17"/>
      <c r="F5" s="6"/>
      <c r="G5" s="6"/>
      <c r="H5" s="10"/>
      <c r="I5" s="10"/>
    </row>
    <row r="6" spans="1:9" ht="21" thickBot="1" x14ac:dyDescent="0.35">
      <c r="A6" s="6"/>
      <c r="B6" s="18"/>
      <c r="C6" s="18"/>
      <c r="D6" s="19"/>
      <c r="E6" s="19"/>
      <c r="F6" s="6"/>
      <c r="G6" s="6"/>
      <c r="H6" s="10"/>
      <c r="I6" s="10"/>
    </row>
    <row r="7" spans="1:9" ht="42.6" thickBot="1" x14ac:dyDescent="0.35">
      <c r="A7" s="6"/>
      <c r="B7" s="20" t="s">
        <v>4</v>
      </c>
      <c r="C7" s="21" t="s">
        <v>5</v>
      </c>
      <c r="D7" s="22" t="s">
        <v>6</v>
      </c>
      <c r="E7" s="23" t="s">
        <v>7</v>
      </c>
      <c r="F7" s="24"/>
      <c r="G7" s="6"/>
      <c r="H7" s="10"/>
      <c r="I7" s="10"/>
    </row>
    <row r="8" spans="1:9" ht="21" x14ac:dyDescent="0.3">
      <c r="A8" s="6"/>
      <c r="B8" s="25"/>
      <c r="C8" s="26"/>
      <c r="D8" s="27"/>
      <c r="E8" s="28"/>
      <c r="F8" s="6"/>
      <c r="G8" s="6"/>
      <c r="H8" s="10"/>
      <c r="I8" s="10"/>
    </row>
    <row r="9" spans="1:9" ht="27.6" x14ac:dyDescent="0.3">
      <c r="A9" s="6"/>
      <c r="B9" s="29">
        <f>VLOOKUP(C4,Data062926!C2:L149,2, FALSE)</f>
        <v>8.7801047120418847</v>
      </c>
      <c r="C9" s="30">
        <f>VLOOKUP(C4,Data062926!C2:L149,3, FALSE)</f>
        <v>191</v>
      </c>
      <c r="D9" s="31">
        <f>VLOOKUP(C4,Data062926!C2:L149,4, FALSE)</f>
        <v>1677</v>
      </c>
      <c r="E9" s="32">
        <f>VLOOKUP(C4,Data062926!C2:L149,9, FALSE)</f>
        <v>150</v>
      </c>
      <c r="F9" s="6"/>
      <c r="G9" s="6"/>
      <c r="H9" s="10"/>
      <c r="I9" s="10"/>
    </row>
    <row r="10" spans="1:9" ht="21" thickBot="1" x14ac:dyDescent="0.35">
      <c r="A10" s="6"/>
      <c r="B10" s="33"/>
      <c r="C10" s="34"/>
      <c r="D10" s="35"/>
      <c r="E10" s="36"/>
      <c r="F10" s="6"/>
      <c r="G10" s="6"/>
      <c r="H10" s="10"/>
      <c r="I10" s="10"/>
    </row>
    <row r="11" spans="1:9" x14ac:dyDescent="0.3">
      <c r="A11" s="6"/>
      <c r="B11" s="15"/>
      <c r="C11" s="16"/>
      <c r="D11" s="16"/>
      <c r="E11" s="17"/>
      <c r="F11" s="6"/>
      <c r="G11" s="6"/>
      <c r="H11" s="10"/>
      <c r="I11" s="10"/>
    </row>
    <row r="12" spans="1:9" ht="18" thickBot="1" x14ac:dyDescent="0.35">
      <c r="A12" s="6"/>
      <c r="B12" s="37" t="s">
        <v>8</v>
      </c>
      <c r="C12" s="38"/>
      <c r="D12" s="38"/>
      <c r="E12" s="39"/>
      <c r="F12" s="6"/>
      <c r="G12" s="6"/>
      <c r="H12" s="10"/>
      <c r="I12" s="10"/>
    </row>
    <row r="13" spans="1:9" ht="18" thickBot="1" x14ac:dyDescent="0.35">
      <c r="A13" s="40"/>
      <c r="B13" s="41"/>
      <c r="C13" s="42" t="s">
        <v>9</v>
      </c>
      <c r="D13" s="43"/>
      <c r="E13" s="44"/>
      <c r="F13" s="40"/>
      <c r="G13" s="40"/>
      <c r="H13" s="10"/>
      <c r="I13" s="10"/>
    </row>
    <row r="14" spans="1:9" ht="18.600000000000001" thickBot="1" x14ac:dyDescent="0.35">
      <c r="A14" s="45"/>
      <c r="B14" s="41"/>
      <c r="C14" s="46" t="s">
        <v>10</v>
      </c>
      <c r="D14" s="47" t="s">
        <v>11</v>
      </c>
      <c r="E14" s="48" t="s">
        <v>12</v>
      </c>
      <c r="F14" s="45"/>
      <c r="G14" s="45"/>
      <c r="H14" s="10"/>
      <c r="I14" s="10"/>
    </row>
    <row r="15" spans="1:9" ht="17.399999999999999" x14ac:dyDescent="0.3">
      <c r="A15" s="6"/>
      <c r="B15" s="41"/>
      <c r="C15" s="49"/>
      <c r="D15" s="50"/>
      <c r="E15" s="51"/>
      <c r="F15" s="6"/>
      <c r="G15" s="6"/>
      <c r="H15" s="10"/>
      <c r="I15" s="10"/>
    </row>
    <row r="16" spans="1:9" ht="22.8" x14ac:dyDescent="0.3">
      <c r="A16" s="6"/>
      <c r="B16" s="37"/>
      <c r="C16" s="52">
        <f>VLOOKUP(C4,Data062926!C2:L149,5, FALSE)</f>
        <v>0</v>
      </c>
      <c r="D16" s="53">
        <f>VLOOKUP(C4,Data062926!C2:L149,6, FALSE)</f>
        <v>0</v>
      </c>
      <c r="E16" s="54">
        <f>VLOOKUP(C4,Data062926!C2:L149,7, FALSE)</f>
        <v>1677</v>
      </c>
      <c r="F16" s="6"/>
      <c r="G16" s="6"/>
      <c r="H16" s="10"/>
      <c r="I16" s="10"/>
    </row>
    <row r="17" spans="1:9" ht="18" thickBot="1" x14ac:dyDescent="0.35">
      <c r="A17" s="6"/>
      <c r="B17" s="37"/>
      <c r="C17" s="55"/>
      <c r="D17" s="56"/>
      <c r="E17" s="57"/>
      <c r="F17" s="6"/>
      <c r="G17" s="6"/>
      <c r="H17" s="10"/>
      <c r="I17" s="10"/>
    </row>
    <row r="18" spans="1:9" ht="17.399999999999999" x14ac:dyDescent="0.3">
      <c r="A18" s="6"/>
      <c r="B18" s="37"/>
      <c r="C18" s="50"/>
      <c r="D18" s="50"/>
      <c r="E18" s="58"/>
      <c r="F18" s="6"/>
      <c r="G18" s="6"/>
      <c r="H18" s="10"/>
      <c r="I18" s="10"/>
    </row>
    <row r="19" spans="1:9" ht="18" thickBot="1" x14ac:dyDescent="0.35">
      <c r="A19" s="6"/>
      <c r="B19" s="37" t="s">
        <v>13</v>
      </c>
      <c r="C19" s="50"/>
      <c r="D19" s="50"/>
      <c r="E19" s="58"/>
      <c r="F19" s="6"/>
      <c r="G19" s="6"/>
      <c r="H19" s="10"/>
      <c r="I19" s="10"/>
    </row>
    <row r="20" spans="1:9" ht="18" thickBot="1" x14ac:dyDescent="0.35">
      <c r="A20" s="6"/>
      <c r="B20" s="41"/>
      <c r="C20" s="59" t="s">
        <v>14</v>
      </c>
      <c r="D20" s="60" t="s">
        <v>15</v>
      </c>
      <c r="E20" s="58"/>
      <c r="F20" s="6"/>
      <c r="G20" s="6"/>
      <c r="H20" s="10"/>
      <c r="I20" s="10"/>
    </row>
    <row r="21" spans="1:9" ht="17.399999999999999" x14ac:dyDescent="0.3">
      <c r="A21" s="6"/>
      <c r="B21" s="37"/>
      <c r="C21" s="51"/>
      <c r="D21" s="61"/>
      <c r="E21" s="58"/>
      <c r="F21" s="6"/>
      <c r="G21" s="6"/>
      <c r="H21" s="10"/>
      <c r="I21" s="10"/>
    </row>
    <row r="22" spans="1:9" ht="22.8" x14ac:dyDescent="0.3">
      <c r="A22" s="6"/>
      <c r="B22" s="37"/>
      <c r="C22" s="54">
        <f>VLOOKUP(C4,Data062926!C2:L149,8, FALSE)</f>
        <v>49</v>
      </c>
      <c r="D22" s="62">
        <f>VLOOKUP(C4,Data062926!C2:L149,10, FALSE)</f>
        <v>2</v>
      </c>
      <c r="E22" s="58"/>
      <c r="F22" s="6"/>
      <c r="G22" s="6"/>
      <c r="H22" s="10"/>
      <c r="I22" s="10"/>
    </row>
    <row r="23" spans="1:9" ht="18" thickBot="1" x14ac:dyDescent="0.35">
      <c r="A23" s="6"/>
      <c r="B23" s="63"/>
      <c r="C23" s="57"/>
      <c r="D23" s="64"/>
      <c r="E23" s="58"/>
      <c r="F23" s="6"/>
      <c r="G23" s="6"/>
      <c r="H23" s="10"/>
      <c r="I23" s="10"/>
    </row>
    <row r="24" spans="1:9" ht="17.399999999999999" x14ac:dyDescent="0.3">
      <c r="A24" s="6"/>
      <c r="B24" s="63"/>
      <c r="C24" s="38"/>
      <c r="D24" s="38"/>
      <c r="E24" s="39"/>
      <c r="F24" s="6"/>
      <c r="G24" s="6"/>
      <c r="H24" s="10"/>
      <c r="I24" s="10"/>
    </row>
    <row r="25" spans="1:9" x14ac:dyDescent="0.3">
      <c r="A25" s="6"/>
      <c r="B25" s="65"/>
      <c r="C25" s="66"/>
      <c r="D25" s="66"/>
      <c r="E25" s="6"/>
      <c r="F25" s="6"/>
      <c r="G25" s="6"/>
      <c r="H25" s="10"/>
      <c r="I25" s="10"/>
    </row>
    <row r="26" spans="1:9" x14ac:dyDescent="0.3">
      <c r="A26" s="6"/>
      <c r="B26" s="65"/>
      <c r="C26" s="66"/>
      <c r="D26" s="66"/>
      <c r="E26" s="6"/>
      <c r="F26" s="6"/>
      <c r="G26" s="6"/>
      <c r="H26" s="10"/>
      <c r="I26" s="10"/>
    </row>
    <row r="27" spans="1:9" x14ac:dyDescent="0.3">
      <c r="A27" s="6"/>
      <c r="B27" s="65"/>
      <c r="C27" s="66"/>
      <c r="D27" s="66"/>
      <c r="E27" s="6"/>
      <c r="F27" s="6"/>
      <c r="G27" s="6"/>
      <c r="H27" s="10"/>
      <c r="I27" s="10"/>
    </row>
    <row r="28" spans="1:9" x14ac:dyDescent="0.3">
      <c r="A28" s="6"/>
      <c r="B28" s="65"/>
      <c r="C28" s="66"/>
      <c r="D28" s="66"/>
      <c r="E28" s="6"/>
      <c r="F28" s="6"/>
      <c r="G28" s="6"/>
      <c r="H28" s="10"/>
      <c r="I28" s="10"/>
    </row>
    <row r="29" spans="1:9" x14ac:dyDescent="0.3">
      <c r="A29" s="6"/>
      <c r="B29" s="65"/>
      <c r="C29" s="66"/>
      <c r="D29" s="66"/>
      <c r="E29" s="6"/>
      <c r="F29" s="6"/>
      <c r="G29" s="6"/>
      <c r="H29" s="10"/>
      <c r="I29" s="10"/>
    </row>
    <row r="30" spans="1:9" x14ac:dyDescent="0.3">
      <c r="A30" s="6"/>
      <c r="B30" s="65"/>
      <c r="C30" s="66"/>
      <c r="D30" s="66"/>
      <c r="E30" s="6"/>
      <c r="F30" s="6"/>
      <c r="G30" s="6"/>
      <c r="H30" s="10"/>
      <c r="I30" s="10"/>
    </row>
    <row r="31" spans="1:9" x14ac:dyDescent="0.3">
      <c r="A31" s="6"/>
      <c r="B31" s="65"/>
      <c r="C31" s="66"/>
      <c r="D31" s="66"/>
      <c r="E31" s="6"/>
      <c r="F31" s="6"/>
      <c r="G31" s="6"/>
      <c r="H31" s="10"/>
      <c r="I31" s="10"/>
    </row>
    <row r="32" spans="1:9" x14ac:dyDescent="0.3">
      <c r="A32" s="6"/>
      <c r="B32" s="65"/>
      <c r="C32" s="66"/>
      <c r="D32" s="66"/>
      <c r="E32" s="6"/>
      <c r="F32" s="6"/>
      <c r="G32" s="6"/>
      <c r="H32" s="10"/>
      <c r="I32" s="10"/>
    </row>
    <row r="33" spans="1:9" x14ac:dyDescent="0.3">
      <c r="A33" s="6"/>
      <c r="B33" s="65"/>
      <c r="C33" s="66"/>
      <c r="D33" s="66"/>
      <c r="E33" s="6"/>
      <c r="F33" s="6"/>
      <c r="G33" s="6"/>
      <c r="H33" s="10"/>
      <c r="I33" s="10"/>
    </row>
    <row r="34" spans="1:9" x14ac:dyDescent="0.3">
      <c r="A34" s="6"/>
      <c r="B34" s="65"/>
      <c r="C34" s="66"/>
      <c r="D34" s="66"/>
      <c r="E34" s="6"/>
      <c r="F34" s="6"/>
      <c r="G34" s="6"/>
      <c r="H34" s="10"/>
      <c r="I34" s="10"/>
    </row>
    <row r="35" spans="1:9" x14ac:dyDescent="0.3">
      <c r="A35" s="6"/>
      <c r="B35" s="65"/>
      <c r="C35" s="66"/>
      <c r="D35" s="66"/>
      <c r="E35" s="6"/>
      <c r="F35" s="6"/>
      <c r="G35" s="6"/>
      <c r="H35" s="10"/>
      <c r="I35" s="10"/>
    </row>
    <row r="36" spans="1:9" x14ac:dyDescent="0.3">
      <c r="A36" s="6"/>
      <c r="B36" s="65"/>
      <c r="C36" s="66"/>
      <c r="D36" s="66"/>
      <c r="E36" s="6"/>
      <c r="F36" s="6"/>
      <c r="G36" s="6"/>
      <c r="H36" s="10"/>
      <c r="I36" s="10"/>
    </row>
    <row r="37" spans="1:9" x14ac:dyDescent="0.3">
      <c r="A37" s="6"/>
      <c r="B37" s="65"/>
      <c r="C37" s="66"/>
      <c r="D37" s="66"/>
      <c r="E37" s="6"/>
      <c r="F37" s="6"/>
      <c r="G37" s="6"/>
      <c r="H37" s="10"/>
      <c r="I37" s="10"/>
    </row>
    <row r="38" spans="1:9" x14ac:dyDescent="0.3">
      <c r="A38" s="6"/>
      <c r="B38" s="65"/>
      <c r="C38" s="66"/>
      <c r="D38" s="66"/>
      <c r="E38" s="6"/>
      <c r="F38" s="6"/>
      <c r="G38" s="6"/>
      <c r="H38" s="10"/>
      <c r="I38" s="10"/>
    </row>
    <row r="39" spans="1:9" x14ac:dyDescent="0.3">
      <c r="A39" s="6"/>
      <c r="B39" s="65"/>
      <c r="C39" s="66"/>
      <c r="D39" s="66"/>
      <c r="E39" s="6"/>
      <c r="F39" s="6"/>
      <c r="G39" s="6"/>
      <c r="H39" s="10"/>
      <c r="I39" s="10"/>
    </row>
    <row r="40" spans="1:9" x14ac:dyDescent="0.3">
      <c r="A40" s="6"/>
      <c r="B40" s="65"/>
      <c r="C40" s="66"/>
      <c r="D40" s="66"/>
      <c r="E40" s="6"/>
      <c r="F40" s="6"/>
      <c r="G40" s="6"/>
      <c r="H40" s="10"/>
      <c r="I40" s="10"/>
    </row>
    <row r="41" spans="1:9" x14ac:dyDescent="0.3">
      <c r="A41" s="6"/>
      <c r="B41" s="65"/>
      <c r="C41" s="66"/>
      <c r="D41" s="66"/>
      <c r="E41" s="6"/>
      <c r="F41" s="6"/>
      <c r="G41" s="6"/>
      <c r="H41" s="10"/>
      <c r="I41" s="10"/>
    </row>
    <row r="42" spans="1:9" x14ac:dyDescent="0.3">
      <c r="A42" s="6"/>
      <c r="B42" s="65"/>
      <c r="C42" s="66"/>
      <c r="D42" s="66"/>
      <c r="E42" s="6"/>
      <c r="F42" s="6"/>
      <c r="G42" s="6"/>
      <c r="H42" s="10"/>
      <c r="I42" s="10"/>
    </row>
    <row r="43" spans="1:9" x14ac:dyDescent="0.3">
      <c r="A43" s="10"/>
      <c r="B43" s="67"/>
      <c r="C43" s="68"/>
      <c r="D43" s="68"/>
      <c r="E43" s="10"/>
      <c r="F43" s="10"/>
      <c r="G43" s="10"/>
      <c r="H43" s="10"/>
      <c r="I43" s="10"/>
    </row>
    <row r="44" spans="1:9" x14ac:dyDescent="0.3">
      <c r="A44" s="10"/>
      <c r="B44" s="67"/>
      <c r="C44" s="68"/>
      <c r="D44" s="68"/>
      <c r="E44" s="10"/>
      <c r="F44" s="10"/>
      <c r="G44" s="10"/>
      <c r="H44" s="10"/>
      <c r="I44" s="10"/>
    </row>
    <row r="45" spans="1:9" x14ac:dyDescent="0.3">
      <c r="A45" s="10"/>
      <c r="B45" s="67"/>
      <c r="C45" s="68"/>
      <c r="D45" s="68"/>
      <c r="E45" s="10"/>
      <c r="F45" s="10"/>
      <c r="G45" s="10"/>
      <c r="H45" s="10"/>
      <c r="I45" s="10"/>
    </row>
    <row r="46" spans="1:9" x14ac:dyDescent="0.3">
      <c r="A46" s="10"/>
      <c r="B46" s="67"/>
      <c r="C46" s="68"/>
      <c r="D46" s="68"/>
      <c r="E46" s="10"/>
      <c r="F46" s="10"/>
      <c r="G46" s="10"/>
      <c r="H46" s="10"/>
      <c r="I46" s="10"/>
    </row>
    <row r="47" spans="1:9" x14ac:dyDescent="0.3">
      <c r="A47" s="10"/>
      <c r="B47" s="67"/>
      <c r="C47" s="68"/>
      <c r="D47" s="68"/>
      <c r="E47" s="10"/>
      <c r="F47" s="10"/>
      <c r="G47" s="10"/>
      <c r="H47" s="10"/>
      <c r="I47" s="10"/>
    </row>
    <row r="48" spans="1:9" x14ac:dyDescent="0.3">
      <c r="A48" s="10"/>
      <c r="B48" s="67"/>
      <c r="C48" s="68"/>
      <c r="D48" s="68"/>
      <c r="E48" s="10"/>
      <c r="F48" s="10"/>
      <c r="G48" s="10"/>
      <c r="H48" s="10"/>
      <c r="I48" s="10"/>
    </row>
    <row r="49" spans="1:9" x14ac:dyDescent="0.3">
      <c r="A49" s="10"/>
      <c r="B49" s="67"/>
      <c r="C49" s="68"/>
      <c r="D49" s="68"/>
      <c r="E49" s="10"/>
      <c r="F49" s="10"/>
      <c r="G49" s="10"/>
      <c r="H49" s="10"/>
      <c r="I49" s="10"/>
    </row>
    <row r="50" spans="1:9" x14ac:dyDescent="0.3">
      <c r="A50" s="10"/>
      <c r="B50" s="67"/>
      <c r="C50" s="68"/>
      <c r="D50" s="68"/>
      <c r="E50" s="10"/>
      <c r="F50" s="10"/>
      <c r="G50" s="10"/>
      <c r="H50" s="10"/>
      <c r="I50" s="10"/>
    </row>
    <row r="51" spans="1:9" x14ac:dyDescent="0.3">
      <c r="A51" s="10"/>
      <c r="B51" s="67"/>
      <c r="C51" s="68"/>
      <c r="D51" s="68"/>
      <c r="E51" s="10"/>
      <c r="F51" s="10"/>
      <c r="G51" s="10"/>
      <c r="H51" s="10"/>
      <c r="I51" s="10"/>
    </row>
    <row r="52" spans="1:9" x14ac:dyDescent="0.3">
      <c r="A52" s="10"/>
      <c r="B52" s="67"/>
      <c r="C52" s="68"/>
      <c r="D52" s="68"/>
      <c r="E52" s="10"/>
      <c r="F52" s="10"/>
      <c r="G52" s="10"/>
      <c r="H52" s="10"/>
      <c r="I52" s="10"/>
    </row>
    <row r="53" spans="1:9" x14ac:dyDescent="0.3">
      <c r="A53" s="10"/>
      <c r="B53" s="67"/>
      <c r="C53" s="68"/>
      <c r="D53" s="68"/>
      <c r="E53" s="10"/>
      <c r="F53" s="10"/>
      <c r="G53" s="10"/>
      <c r="H53" s="10"/>
      <c r="I53" s="10"/>
    </row>
    <row r="54" spans="1:9" x14ac:dyDescent="0.3">
      <c r="A54" s="10"/>
      <c r="B54" s="67"/>
      <c r="C54" s="68"/>
      <c r="D54" s="68"/>
      <c r="E54" s="10"/>
      <c r="F54" s="10"/>
      <c r="G54" s="10"/>
      <c r="H54" s="10"/>
      <c r="I54" s="10"/>
    </row>
    <row r="55" spans="1:9" x14ac:dyDescent="0.3">
      <c r="A55" s="10"/>
      <c r="B55" s="67"/>
      <c r="C55" s="68"/>
      <c r="D55" s="68"/>
      <c r="E55" s="10"/>
      <c r="F55" s="10"/>
      <c r="G55" s="10"/>
      <c r="H55" s="10"/>
      <c r="I55" s="10"/>
    </row>
    <row r="56" spans="1:9" x14ac:dyDescent="0.3">
      <c r="A56" s="10"/>
      <c r="B56" s="67"/>
      <c r="C56" s="68"/>
      <c r="D56" s="68"/>
      <c r="E56" s="10"/>
      <c r="F56" s="10"/>
      <c r="G56" s="10"/>
      <c r="H56" s="10"/>
      <c r="I56" s="10"/>
    </row>
    <row r="57" spans="1:9" x14ac:dyDescent="0.3">
      <c r="A57" s="10"/>
      <c r="B57" s="67"/>
      <c r="C57" s="68"/>
      <c r="D57" s="68"/>
      <c r="E57" s="10"/>
      <c r="F57" s="10"/>
      <c r="G57" s="10"/>
      <c r="H57" s="10"/>
      <c r="I57" s="10"/>
    </row>
    <row r="58" spans="1:9" x14ac:dyDescent="0.3">
      <c r="A58" s="10"/>
      <c r="B58" s="67"/>
      <c r="C58" s="68"/>
      <c r="D58" s="68"/>
      <c r="E58" s="10"/>
      <c r="F58" s="10"/>
      <c r="G58" s="10"/>
      <c r="H58" s="10"/>
      <c r="I58" s="10"/>
    </row>
    <row r="59" spans="1:9" x14ac:dyDescent="0.3">
      <c r="A59" s="10"/>
      <c r="B59" s="67"/>
      <c r="C59" s="68"/>
      <c r="D59" s="68"/>
      <c r="E59" s="10"/>
      <c r="F59" s="10"/>
      <c r="G59" s="10"/>
      <c r="H59" s="10"/>
      <c r="I59" s="10"/>
    </row>
    <row r="60" spans="1:9" x14ac:dyDescent="0.3">
      <c r="A60" s="10"/>
      <c r="B60" s="67"/>
      <c r="C60" s="68"/>
      <c r="D60" s="68"/>
      <c r="E60" s="10"/>
      <c r="F60" s="10"/>
      <c r="G60" s="10"/>
      <c r="H60" s="10"/>
      <c r="I60" s="10"/>
    </row>
    <row r="61" spans="1:9" x14ac:dyDescent="0.3">
      <c r="A61" s="10"/>
      <c r="B61" s="67"/>
      <c r="C61" s="68"/>
      <c r="D61" s="68"/>
      <c r="E61" s="10"/>
      <c r="F61" s="10"/>
      <c r="G61" s="10"/>
      <c r="H61" s="10"/>
      <c r="I61" s="10"/>
    </row>
    <row r="62" spans="1:9" x14ac:dyDescent="0.3">
      <c r="A62" s="10"/>
      <c r="B62" s="67"/>
      <c r="C62" s="68"/>
      <c r="D62" s="68"/>
      <c r="E62" s="10"/>
      <c r="F62" s="10"/>
      <c r="G62" s="10"/>
      <c r="H62" s="10"/>
      <c r="I62" s="10"/>
    </row>
    <row r="63" spans="1:9" x14ac:dyDescent="0.3">
      <c r="A63" s="10"/>
      <c r="B63" s="67"/>
      <c r="C63" s="68"/>
      <c r="D63" s="68"/>
      <c r="E63" s="10"/>
      <c r="F63" s="10"/>
      <c r="G63" s="10"/>
      <c r="H63" s="10"/>
      <c r="I63" s="10"/>
    </row>
    <row r="64" spans="1:9" x14ac:dyDescent="0.3">
      <c r="A64" s="10"/>
      <c r="B64" s="67"/>
      <c r="C64" s="68"/>
      <c r="D64" s="68"/>
      <c r="E64" s="10"/>
      <c r="F64" s="10"/>
      <c r="G64" s="10"/>
      <c r="H64" s="10"/>
      <c r="I64" s="10"/>
    </row>
    <row r="65" spans="1:9" x14ac:dyDescent="0.3">
      <c r="A65" s="10"/>
      <c r="B65" s="67"/>
      <c r="C65" s="68"/>
      <c r="D65" s="68"/>
      <c r="E65" s="10"/>
      <c r="F65" s="10"/>
      <c r="G65" s="10"/>
      <c r="H65" s="10"/>
      <c r="I65" s="10"/>
    </row>
    <row r="66" spans="1:9" x14ac:dyDescent="0.3">
      <c r="A66" s="10"/>
      <c r="B66" s="67"/>
      <c r="C66" s="68"/>
      <c r="D66" s="68"/>
      <c r="E66" s="10"/>
      <c r="F66" s="10"/>
      <c r="G66" s="10"/>
      <c r="H66" s="10"/>
      <c r="I66" s="10"/>
    </row>
    <row r="67" spans="1:9" x14ac:dyDescent="0.3">
      <c r="A67" s="10"/>
      <c r="B67" s="67"/>
      <c r="C67" s="68"/>
      <c r="D67" s="68"/>
      <c r="E67" s="10"/>
      <c r="F67" s="10"/>
      <c r="G67" s="10"/>
      <c r="H67" s="10"/>
      <c r="I67" s="10"/>
    </row>
    <row r="68" spans="1:9" x14ac:dyDescent="0.3">
      <c r="A68" s="10"/>
      <c r="B68" s="67"/>
      <c r="C68" s="68"/>
      <c r="D68" s="68"/>
      <c r="E68" s="10"/>
      <c r="F68" s="10"/>
      <c r="G68" s="10"/>
      <c r="H68" s="10"/>
      <c r="I68" s="10"/>
    </row>
    <row r="69" spans="1:9" x14ac:dyDescent="0.3">
      <c r="A69" s="10"/>
      <c r="B69" s="67"/>
      <c r="C69" s="68"/>
      <c r="D69" s="68"/>
      <c r="E69" s="10"/>
      <c r="F69" s="10"/>
      <c r="G69" s="10"/>
      <c r="H69" s="10"/>
      <c r="I69" s="10"/>
    </row>
    <row r="70" spans="1:9" x14ac:dyDescent="0.3">
      <c r="A70" s="10"/>
      <c r="B70" s="67"/>
      <c r="C70" s="68"/>
      <c r="D70" s="68"/>
      <c r="E70" s="10"/>
      <c r="F70" s="10"/>
      <c r="G70" s="10"/>
      <c r="H70" s="10"/>
      <c r="I70" s="10"/>
    </row>
    <row r="71" spans="1:9" x14ac:dyDescent="0.3">
      <c r="A71" s="10"/>
      <c r="B71" s="67"/>
      <c r="C71" s="68"/>
      <c r="D71" s="68"/>
      <c r="E71" s="10"/>
      <c r="F71" s="10"/>
      <c r="G71" s="10"/>
      <c r="H71" s="10"/>
      <c r="I71" s="10"/>
    </row>
    <row r="72" spans="1:9" x14ac:dyDescent="0.3">
      <c r="A72" s="10"/>
      <c r="B72" s="67"/>
      <c r="C72" s="68"/>
      <c r="D72" s="68"/>
      <c r="E72" s="10"/>
      <c r="F72" s="10"/>
      <c r="G72" s="10"/>
      <c r="H72" s="10"/>
      <c r="I72" s="10"/>
    </row>
    <row r="73" spans="1:9" x14ac:dyDescent="0.3">
      <c r="A73" s="10"/>
      <c r="B73" s="67"/>
      <c r="C73" s="68"/>
      <c r="D73" s="68"/>
      <c r="E73" s="10"/>
      <c r="F73" s="10"/>
      <c r="G73" s="10"/>
      <c r="H73" s="10"/>
      <c r="I73" s="10"/>
    </row>
    <row r="74" spans="1:9" x14ac:dyDescent="0.3">
      <c r="A74" s="10"/>
      <c r="B74" s="67"/>
      <c r="C74" s="68"/>
      <c r="D74" s="68"/>
      <c r="E74" s="10"/>
      <c r="F74" s="10"/>
      <c r="G74" s="10"/>
      <c r="H74" s="10"/>
      <c r="I74" s="10"/>
    </row>
    <row r="75" spans="1:9" x14ac:dyDescent="0.3">
      <c r="A75" s="10"/>
      <c r="B75" s="67"/>
      <c r="C75" s="68"/>
      <c r="D75" s="68"/>
      <c r="E75" s="10"/>
      <c r="F75" s="10"/>
      <c r="G75" s="10"/>
      <c r="H75" s="10"/>
      <c r="I75" s="10"/>
    </row>
    <row r="76" spans="1:9" x14ac:dyDescent="0.3">
      <c r="A76" s="10"/>
      <c r="B76" s="67"/>
      <c r="C76" s="68"/>
      <c r="D76" s="68"/>
      <c r="E76" s="10"/>
      <c r="F76" s="10"/>
      <c r="G76" s="10"/>
      <c r="H76" s="10"/>
      <c r="I76" s="10"/>
    </row>
    <row r="77" spans="1:9" x14ac:dyDescent="0.3">
      <c r="A77" s="10"/>
      <c r="B77" s="67"/>
      <c r="C77" s="68"/>
      <c r="D77" s="68"/>
      <c r="E77" s="10"/>
      <c r="F77" s="10"/>
      <c r="G77" s="10"/>
      <c r="H77" s="10"/>
      <c r="I77" s="10"/>
    </row>
    <row r="78" spans="1:9" x14ac:dyDescent="0.3">
      <c r="A78" s="10"/>
      <c r="B78" s="67"/>
      <c r="C78" s="68"/>
      <c r="D78" s="68"/>
      <c r="E78" s="10"/>
      <c r="F78" s="10"/>
      <c r="G78" s="10"/>
      <c r="H78" s="10"/>
      <c r="I78" s="10"/>
    </row>
    <row r="79" spans="1:9" x14ac:dyDescent="0.3">
      <c r="A79" s="10"/>
      <c r="B79" s="67"/>
      <c r="C79" s="68"/>
      <c r="D79" s="68"/>
      <c r="E79" s="10"/>
      <c r="F79" s="10"/>
      <c r="G79" s="10"/>
      <c r="H79" s="10"/>
      <c r="I79" s="10"/>
    </row>
    <row r="80" spans="1:9" x14ac:dyDescent="0.3">
      <c r="A80" s="10"/>
      <c r="B80" s="67"/>
      <c r="C80" s="68"/>
      <c r="D80" s="68"/>
      <c r="E80" s="10"/>
      <c r="F80" s="10"/>
      <c r="G80" s="10"/>
      <c r="H80" s="10"/>
      <c r="I80" s="10"/>
    </row>
    <row r="81" spans="1:9" x14ac:dyDescent="0.3">
      <c r="A81" s="10"/>
      <c r="B81" s="67"/>
      <c r="C81" s="68"/>
      <c r="D81" s="68"/>
      <c r="E81" s="10"/>
      <c r="F81" s="10"/>
      <c r="G81" s="10"/>
      <c r="H81" s="10"/>
      <c r="I81" s="10"/>
    </row>
    <row r="82" spans="1:9" x14ac:dyDescent="0.3">
      <c r="A82" s="10"/>
      <c r="B82" s="67"/>
      <c r="C82" s="68"/>
      <c r="D82" s="68"/>
      <c r="E82" s="10"/>
      <c r="F82" s="10"/>
      <c r="G82" s="10"/>
      <c r="H82" s="10"/>
      <c r="I82" s="10"/>
    </row>
    <row r="83" spans="1:9" x14ac:dyDescent="0.3">
      <c r="A83" s="10"/>
      <c r="B83" s="67"/>
      <c r="C83" s="68"/>
      <c r="D83" s="68"/>
      <c r="E83" s="10"/>
      <c r="F83" s="10"/>
      <c r="G83" s="10"/>
      <c r="H83" s="10"/>
      <c r="I83" s="10"/>
    </row>
    <row r="84" spans="1:9" x14ac:dyDescent="0.3">
      <c r="A84" s="10"/>
      <c r="B84" s="67"/>
      <c r="C84" s="68"/>
      <c r="D84" s="68"/>
      <c r="E84" s="10"/>
      <c r="F84" s="10"/>
      <c r="G84" s="10"/>
      <c r="H84" s="10"/>
      <c r="I84" s="10"/>
    </row>
    <row r="85" spans="1:9" x14ac:dyDescent="0.3">
      <c r="A85" s="10"/>
      <c r="B85" s="67"/>
      <c r="C85" s="68"/>
      <c r="D85" s="68"/>
      <c r="E85" s="10"/>
      <c r="F85" s="10"/>
      <c r="G85" s="10"/>
      <c r="H85" s="10"/>
      <c r="I85" s="10"/>
    </row>
    <row r="86" spans="1:9" x14ac:dyDescent="0.3">
      <c r="A86" s="10"/>
      <c r="B86" s="67"/>
      <c r="C86" s="68"/>
      <c r="D86" s="68"/>
      <c r="E86" s="10"/>
      <c r="F86" s="10"/>
      <c r="G86" s="10"/>
      <c r="H86" s="10"/>
      <c r="I86" s="10"/>
    </row>
    <row r="87" spans="1:9" x14ac:dyDescent="0.3">
      <c r="A87" s="10"/>
      <c r="B87" s="67"/>
      <c r="C87" s="68"/>
      <c r="D87" s="68"/>
      <c r="E87" s="10"/>
      <c r="F87" s="10"/>
      <c r="G87" s="10"/>
      <c r="H87" s="10"/>
      <c r="I87" s="10"/>
    </row>
    <row r="88" spans="1:9" x14ac:dyDescent="0.3">
      <c r="A88" s="10"/>
      <c r="B88" s="67"/>
      <c r="C88" s="68"/>
      <c r="D88" s="68"/>
      <c r="E88" s="10"/>
      <c r="F88" s="10"/>
      <c r="G88" s="10"/>
      <c r="H88" s="10"/>
      <c r="I88" s="10"/>
    </row>
    <row r="89" spans="1:9" x14ac:dyDescent="0.3">
      <c r="A89" s="10"/>
      <c r="B89" s="67"/>
      <c r="C89" s="68"/>
      <c r="D89" s="68"/>
      <c r="E89" s="10"/>
      <c r="F89" s="10"/>
      <c r="G89" s="10"/>
      <c r="H89" s="10"/>
      <c r="I89" s="10"/>
    </row>
    <row r="90" spans="1:9" x14ac:dyDescent="0.3">
      <c r="A90" s="10"/>
      <c r="B90" s="67"/>
      <c r="C90" s="68"/>
      <c r="D90" s="68"/>
      <c r="E90" s="10"/>
      <c r="F90" s="10"/>
      <c r="G90" s="10"/>
      <c r="H90" s="10"/>
      <c r="I90" s="10"/>
    </row>
    <row r="91" spans="1:9" x14ac:dyDescent="0.3">
      <c r="A91" s="10"/>
      <c r="B91" s="67"/>
      <c r="C91" s="68"/>
      <c r="D91" s="68"/>
      <c r="E91" s="10"/>
      <c r="F91" s="10"/>
      <c r="G91" s="10"/>
      <c r="H91" s="10"/>
      <c r="I91" s="10"/>
    </row>
    <row r="92" spans="1:9" x14ac:dyDescent="0.3">
      <c r="A92" s="10"/>
      <c r="B92" s="67"/>
      <c r="C92" s="68"/>
      <c r="D92" s="68"/>
      <c r="E92" s="10"/>
      <c r="F92" s="10"/>
      <c r="G92" s="10"/>
      <c r="H92" s="10"/>
      <c r="I92" s="10"/>
    </row>
    <row r="93" spans="1:9" x14ac:dyDescent="0.3">
      <c r="A93" s="10"/>
      <c r="B93" s="67"/>
      <c r="C93" s="68"/>
      <c r="D93" s="68"/>
      <c r="E93" s="10"/>
      <c r="F93" s="10"/>
      <c r="G93" s="10"/>
      <c r="H93" s="10"/>
      <c r="I93" s="10"/>
    </row>
    <row r="94" spans="1:9" x14ac:dyDescent="0.3">
      <c r="A94" s="10"/>
      <c r="B94" s="67"/>
      <c r="C94" s="68"/>
      <c r="D94" s="68"/>
      <c r="E94" s="10"/>
      <c r="F94" s="10"/>
      <c r="G94" s="10"/>
      <c r="H94" s="10"/>
      <c r="I94" s="10"/>
    </row>
    <row r="95" spans="1:9" x14ac:dyDescent="0.3">
      <c r="A95" s="10"/>
      <c r="B95" s="67"/>
      <c r="C95" s="68"/>
      <c r="D95" s="68"/>
      <c r="E95" s="10"/>
      <c r="F95" s="10"/>
      <c r="G95" s="10"/>
      <c r="H95" s="10"/>
      <c r="I95" s="10"/>
    </row>
    <row r="96" spans="1:9" x14ac:dyDescent="0.3">
      <c r="A96" s="10"/>
      <c r="B96" s="67"/>
      <c r="C96" s="68"/>
      <c r="D96" s="68"/>
      <c r="E96" s="10"/>
      <c r="F96" s="10"/>
      <c r="G96" s="10"/>
      <c r="H96" s="10"/>
      <c r="I96" s="10"/>
    </row>
    <row r="97" spans="1:9" x14ac:dyDescent="0.3">
      <c r="A97" s="10"/>
      <c r="B97" s="67"/>
      <c r="C97" s="68"/>
      <c r="D97" s="68"/>
      <c r="E97" s="10"/>
      <c r="F97" s="10"/>
      <c r="G97" s="10"/>
      <c r="H97" s="10"/>
      <c r="I97" s="10"/>
    </row>
    <row r="98" spans="1:9" x14ac:dyDescent="0.3">
      <c r="A98" s="10"/>
      <c r="B98" s="67"/>
      <c r="C98" s="68"/>
      <c r="D98" s="68"/>
      <c r="E98" s="10"/>
      <c r="F98" s="10"/>
      <c r="G98" s="10"/>
      <c r="H98" s="10"/>
      <c r="I98" s="10"/>
    </row>
    <row r="99" spans="1:9" x14ac:dyDescent="0.3">
      <c r="A99" s="10"/>
      <c r="B99" s="67"/>
      <c r="C99" s="68"/>
      <c r="D99" s="68"/>
      <c r="E99" s="10"/>
      <c r="F99" s="10"/>
      <c r="G99" s="10"/>
      <c r="H99" s="10"/>
      <c r="I99" s="10"/>
    </row>
    <row r="100" spans="1:9" x14ac:dyDescent="0.3">
      <c r="A100" s="10"/>
      <c r="B100" s="67"/>
      <c r="C100" s="68"/>
      <c r="D100" s="68"/>
      <c r="E100" s="10"/>
      <c r="F100" s="10"/>
      <c r="G100" s="10"/>
      <c r="H100" s="10"/>
      <c r="I100" s="10"/>
    </row>
    <row r="101" spans="1:9" x14ac:dyDescent="0.3">
      <c r="A101" s="10"/>
      <c r="B101" s="67"/>
      <c r="C101" s="68"/>
      <c r="D101" s="68"/>
      <c r="E101" s="10"/>
      <c r="F101" s="10"/>
      <c r="G101" s="10"/>
      <c r="H101" s="10"/>
      <c r="I101" s="10"/>
    </row>
    <row r="102" spans="1:9" x14ac:dyDescent="0.3">
      <c r="A102" s="10"/>
      <c r="B102" s="67"/>
      <c r="C102" s="68"/>
      <c r="D102" s="68"/>
      <c r="E102" s="10"/>
      <c r="F102" s="10"/>
      <c r="G102" s="10"/>
      <c r="H102" s="10"/>
      <c r="I102" s="10"/>
    </row>
    <row r="103" spans="1:9" x14ac:dyDescent="0.3">
      <c r="A103" s="10"/>
      <c r="B103" s="67"/>
      <c r="C103" s="68"/>
      <c r="D103" s="68"/>
      <c r="E103" s="10"/>
      <c r="F103" s="10"/>
      <c r="G103" s="10"/>
      <c r="H103" s="10"/>
      <c r="I103" s="10"/>
    </row>
    <row r="104" spans="1:9" x14ac:dyDescent="0.3">
      <c r="A104" s="10"/>
      <c r="B104" s="67"/>
      <c r="C104" s="68"/>
      <c r="D104" s="68"/>
      <c r="E104" s="10"/>
      <c r="F104" s="10"/>
      <c r="G104" s="10"/>
      <c r="H104" s="10"/>
      <c r="I104" s="10"/>
    </row>
    <row r="105" spans="1:9" x14ac:dyDescent="0.3">
      <c r="A105" s="10"/>
      <c r="B105" s="67"/>
      <c r="C105" s="68"/>
      <c r="D105" s="68"/>
      <c r="E105" s="10"/>
      <c r="F105" s="10"/>
      <c r="G105" s="10"/>
      <c r="H105" s="10"/>
      <c r="I105" s="10"/>
    </row>
    <row r="106" spans="1:9" x14ac:dyDescent="0.3">
      <c r="A106" s="10"/>
      <c r="B106" s="67"/>
      <c r="C106" s="68"/>
      <c r="D106" s="68"/>
      <c r="E106" s="10"/>
      <c r="F106" s="10"/>
      <c r="G106" s="10"/>
      <c r="H106" s="10"/>
      <c r="I106" s="10"/>
    </row>
    <row r="107" spans="1:9" x14ac:dyDescent="0.3">
      <c r="A107" s="10"/>
      <c r="B107" s="67"/>
      <c r="C107" s="68"/>
      <c r="D107" s="68"/>
      <c r="E107" s="10"/>
      <c r="F107" s="10"/>
      <c r="G107" s="10"/>
      <c r="H107" s="10"/>
      <c r="I107" s="10"/>
    </row>
    <row r="108" spans="1:9" x14ac:dyDescent="0.3">
      <c r="A108" s="10"/>
      <c r="B108" s="67"/>
      <c r="C108" s="68"/>
      <c r="D108" s="68"/>
      <c r="E108" s="10"/>
      <c r="F108" s="10"/>
      <c r="G108" s="10"/>
      <c r="H108" s="10"/>
      <c r="I108" s="10"/>
    </row>
    <row r="109" spans="1:9" x14ac:dyDescent="0.3">
      <c r="A109" s="10"/>
      <c r="B109" s="67"/>
      <c r="C109" s="68"/>
      <c r="D109" s="68"/>
      <c r="E109" s="10"/>
      <c r="F109" s="10"/>
      <c r="G109" s="10"/>
      <c r="H109" s="10"/>
      <c r="I109" s="10"/>
    </row>
    <row r="110" spans="1:9" x14ac:dyDescent="0.3">
      <c r="A110" s="10"/>
      <c r="B110" s="67"/>
      <c r="C110" s="68"/>
      <c r="D110" s="68"/>
      <c r="E110" s="10"/>
      <c r="F110" s="10"/>
      <c r="G110" s="10"/>
      <c r="H110" s="10"/>
      <c r="I110" s="10"/>
    </row>
    <row r="111" spans="1:9" x14ac:dyDescent="0.3">
      <c r="A111" s="10"/>
      <c r="B111" s="67"/>
      <c r="C111" s="68"/>
      <c r="D111" s="68"/>
      <c r="E111" s="10"/>
      <c r="F111" s="10"/>
      <c r="G111" s="10"/>
      <c r="H111" s="10"/>
      <c r="I111" s="10"/>
    </row>
    <row r="112" spans="1:9" x14ac:dyDescent="0.3">
      <c r="A112" s="10"/>
      <c r="B112" s="67"/>
      <c r="C112" s="68"/>
      <c r="D112" s="68"/>
      <c r="E112" s="10"/>
      <c r="F112" s="10"/>
      <c r="G112" s="10"/>
      <c r="H112" s="10"/>
      <c r="I112" s="10"/>
    </row>
    <row r="113" spans="1:9" x14ac:dyDescent="0.3">
      <c r="A113" s="10"/>
      <c r="B113" s="67"/>
      <c r="C113" s="68"/>
      <c r="D113" s="68"/>
      <c r="E113" s="10"/>
      <c r="F113" s="10"/>
      <c r="G113" s="10"/>
      <c r="H113" s="10"/>
      <c r="I113" s="10"/>
    </row>
    <row r="114" spans="1:9" x14ac:dyDescent="0.3">
      <c r="A114" s="10"/>
      <c r="B114" s="67"/>
      <c r="C114" s="68"/>
      <c r="D114" s="68"/>
      <c r="E114" s="10"/>
      <c r="F114" s="10"/>
      <c r="G114" s="10"/>
      <c r="H114" s="10"/>
      <c r="I114" s="10"/>
    </row>
    <row r="115" spans="1:9" x14ac:dyDescent="0.3">
      <c r="A115" s="10"/>
      <c r="B115" s="67"/>
      <c r="C115" s="68"/>
      <c r="D115" s="68"/>
      <c r="E115" s="10"/>
      <c r="F115" s="10"/>
      <c r="G115" s="10"/>
      <c r="H115" s="10"/>
      <c r="I115" s="10"/>
    </row>
    <row r="116" spans="1:9" x14ac:dyDescent="0.3">
      <c r="A116" s="10"/>
      <c r="B116" s="67"/>
      <c r="C116" s="68"/>
      <c r="D116" s="68"/>
      <c r="E116" s="10"/>
      <c r="F116" s="10"/>
      <c r="G116" s="10"/>
      <c r="H116" s="10"/>
      <c r="I116" s="10"/>
    </row>
    <row r="117" spans="1:9" x14ac:dyDescent="0.3">
      <c r="A117" s="10"/>
      <c r="B117" s="67"/>
      <c r="C117" s="68"/>
      <c r="D117" s="68"/>
      <c r="E117" s="10"/>
      <c r="F117" s="10"/>
      <c r="G117" s="10"/>
      <c r="H117" s="10"/>
      <c r="I117" s="10"/>
    </row>
    <row r="118" spans="1:9" x14ac:dyDescent="0.3">
      <c r="A118" s="10"/>
      <c r="B118" s="67"/>
      <c r="C118" s="68"/>
      <c r="D118" s="68"/>
      <c r="E118" s="10"/>
      <c r="F118" s="10"/>
      <c r="G118" s="10"/>
      <c r="H118" s="10"/>
      <c r="I118" s="10"/>
    </row>
    <row r="119" spans="1:9" x14ac:dyDescent="0.3">
      <c r="A119" s="10"/>
      <c r="B119" s="67"/>
      <c r="C119" s="68"/>
      <c r="D119" s="68"/>
      <c r="E119" s="10"/>
      <c r="F119" s="10"/>
      <c r="G119" s="10"/>
      <c r="H119" s="10"/>
      <c r="I119" s="10"/>
    </row>
    <row r="120" spans="1:9" x14ac:dyDescent="0.3">
      <c r="A120" s="10"/>
      <c r="B120" s="67"/>
      <c r="C120" s="68"/>
      <c r="D120" s="68"/>
      <c r="E120" s="10"/>
      <c r="F120" s="10"/>
      <c r="G120" s="10"/>
      <c r="H120" s="10"/>
      <c r="I120" s="10"/>
    </row>
    <row r="121" spans="1:9" x14ac:dyDescent="0.3">
      <c r="A121" s="10"/>
      <c r="B121" s="67"/>
      <c r="C121" s="68"/>
      <c r="D121" s="68"/>
      <c r="E121" s="10"/>
      <c r="F121" s="10"/>
      <c r="G121" s="10"/>
      <c r="H121" s="10"/>
      <c r="I121" s="10"/>
    </row>
    <row r="122" spans="1:9" x14ac:dyDescent="0.3">
      <c r="A122" s="10"/>
      <c r="B122" s="67"/>
      <c r="C122" s="68"/>
      <c r="D122" s="68"/>
      <c r="E122" s="10"/>
      <c r="F122" s="10"/>
      <c r="G122" s="10"/>
      <c r="H122" s="10"/>
      <c r="I122" s="10"/>
    </row>
    <row r="123" spans="1:9" x14ac:dyDescent="0.3">
      <c r="A123" s="10"/>
      <c r="B123" s="67"/>
      <c r="C123" s="68"/>
      <c r="D123" s="68"/>
      <c r="E123" s="10"/>
      <c r="F123" s="10"/>
      <c r="G123" s="10"/>
      <c r="H123" s="10"/>
      <c r="I123" s="10"/>
    </row>
    <row r="124" spans="1:9" x14ac:dyDescent="0.3">
      <c r="A124" s="10"/>
      <c r="B124" s="67"/>
      <c r="C124" s="68"/>
      <c r="D124" s="68"/>
      <c r="E124" s="10"/>
      <c r="F124" s="10"/>
      <c r="G124" s="10"/>
      <c r="H124" s="10"/>
      <c r="I124" s="10"/>
    </row>
    <row r="125" spans="1:9" x14ac:dyDescent="0.3">
      <c r="A125" s="10"/>
      <c r="B125" s="67"/>
      <c r="C125" s="68"/>
      <c r="D125" s="68"/>
      <c r="E125" s="10"/>
      <c r="F125" s="10"/>
      <c r="G125" s="10"/>
      <c r="H125" s="10"/>
      <c r="I125" s="10"/>
    </row>
    <row r="126" spans="1:9" x14ac:dyDescent="0.3">
      <c r="A126" s="10"/>
      <c r="B126" s="67"/>
      <c r="C126" s="68"/>
      <c r="D126" s="68"/>
      <c r="E126" s="10"/>
      <c r="F126" s="10"/>
      <c r="G126" s="10"/>
      <c r="H126" s="10"/>
      <c r="I126" s="10"/>
    </row>
    <row r="127" spans="1:9" x14ac:dyDescent="0.3">
      <c r="A127" s="10"/>
      <c r="B127" s="67"/>
      <c r="C127" s="68"/>
      <c r="D127" s="68"/>
      <c r="E127" s="10"/>
      <c r="F127" s="10"/>
      <c r="G127" s="10"/>
      <c r="H127" s="10"/>
      <c r="I127" s="10"/>
    </row>
    <row r="128" spans="1:9" x14ac:dyDescent="0.3">
      <c r="A128" s="10"/>
      <c r="B128" s="67"/>
      <c r="C128" s="68"/>
      <c r="D128" s="68"/>
      <c r="E128" s="10"/>
      <c r="F128" s="10"/>
      <c r="G128" s="10"/>
      <c r="H128" s="10"/>
      <c r="I128" s="10"/>
    </row>
    <row r="129" spans="1:9" x14ac:dyDescent="0.3">
      <c r="A129" s="10"/>
      <c r="B129" s="67"/>
      <c r="C129" s="68"/>
      <c r="D129" s="68"/>
      <c r="E129" s="10"/>
      <c r="F129" s="10"/>
      <c r="G129" s="10"/>
      <c r="H129" s="10"/>
      <c r="I129" s="10"/>
    </row>
    <row r="130" spans="1:9" x14ac:dyDescent="0.3">
      <c r="A130" s="10"/>
      <c r="B130" s="67"/>
      <c r="C130" s="68"/>
      <c r="D130" s="68"/>
      <c r="E130" s="10"/>
      <c r="F130" s="10"/>
      <c r="G130" s="10"/>
      <c r="H130" s="10"/>
      <c r="I130" s="10"/>
    </row>
    <row r="131" spans="1:9" x14ac:dyDescent="0.3">
      <c r="A131" s="10"/>
      <c r="B131" s="67"/>
      <c r="C131" s="68"/>
      <c r="D131" s="68"/>
      <c r="E131" s="10"/>
      <c r="F131" s="10"/>
      <c r="G131" s="10"/>
      <c r="H131" s="10"/>
      <c r="I131" s="10"/>
    </row>
    <row r="132" spans="1:9" x14ac:dyDescent="0.3">
      <c r="A132" s="69"/>
      <c r="B132" s="70"/>
      <c r="C132" s="70"/>
      <c r="D132" s="70"/>
      <c r="E132" s="69"/>
      <c r="F132" s="69"/>
      <c r="G132" s="70"/>
      <c r="H132" s="70"/>
      <c r="I132" s="70"/>
    </row>
  </sheetData>
  <dataConsolidate/>
  <mergeCells count="1">
    <mergeCell ref="C4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1EC716-FF2D-43B3-977C-FC5CA4A80EDA}">
          <x14:formula1>
            <xm:f>Data062926!$C$2:$C$149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29F9-918F-49C4-8D02-E3AFE85CCA1B}">
  <dimension ref="A1:U205"/>
  <sheetViews>
    <sheetView workbookViewId="0">
      <pane xSplit="3" ySplit="1" topLeftCell="D134" activePane="bottomRight" state="frozen"/>
      <selection pane="topRight" activeCell="D1" sqref="D1"/>
      <selection pane="bottomLeft" activeCell="A2" sqref="A2"/>
      <selection pane="bottomRight" activeCell="E152" sqref="E152"/>
    </sheetView>
  </sheetViews>
  <sheetFormatPr defaultRowHeight="14.4" x14ac:dyDescent="0.3"/>
  <cols>
    <col min="2" max="2" width="41.88671875" bestFit="1" customWidth="1"/>
    <col min="3" max="3" width="54.44140625" style="72" customWidth="1"/>
    <col min="4" max="4" width="20.44140625" style="72" customWidth="1"/>
    <col min="5" max="5" width="14.44140625" style="72" customWidth="1"/>
    <col min="6" max="6" width="12" style="92" customWidth="1"/>
    <col min="7" max="7" width="12.33203125" style="72" bestFit="1" customWidth="1"/>
    <col min="8" max="8" width="11.33203125" style="72" bestFit="1" customWidth="1"/>
    <col min="9" max="9" width="13.88671875" style="72" customWidth="1"/>
    <col min="10" max="21" width="13.5546875" style="72" customWidth="1"/>
  </cols>
  <sheetData>
    <row r="1" spans="1:21" s="80" customFormat="1" ht="26.4" x14ac:dyDescent="0.3">
      <c r="B1"/>
      <c r="C1" s="74"/>
      <c r="D1" s="75" t="s">
        <v>4</v>
      </c>
      <c r="E1" s="76" t="s">
        <v>16</v>
      </c>
      <c r="F1" s="77" t="s">
        <v>17</v>
      </c>
      <c r="G1" s="93" t="s">
        <v>18</v>
      </c>
      <c r="H1" s="94" t="s">
        <v>19</v>
      </c>
      <c r="I1" s="78" t="s">
        <v>12</v>
      </c>
      <c r="J1" s="79" t="s">
        <v>20</v>
      </c>
      <c r="K1" s="79" t="s">
        <v>21</v>
      </c>
      <c r="L1" s="79" t="s">
        <v>15</v>
      </c>
      <c r="M1" s="79" t="s">
        <v>175</v>
      </c>
      <c r="N1" s="79" t="s">
        <v>176</v>
      </c>
      <c r="O1" s="79" t="s">
        <v>177</v>
      </c>
      <c r="P1" s="79" t="s">
        <v>178</v>
      </c>
      <c r="Q1" s="79" t="s">
        <v>179</v>
      </c>
      <c r="R1" s="79" t="s">
        <v>180</v>
      </c>
      <c r="S1" s="95" t="s">
        <v>174</v>
      </c>
      <c r="T1" s="95" t="s">
        <v>172</v>
      </c>
      <c r="U1" s="95" t="s">
        <v>173</v>
      </c>
    </row>
    <row r="2" spans="1:21" ht="15" customHeight="1" x14ac:dyDescent="0.3">
      <c r="A2" t="str">
        <f>IF(B2=C2, "", "FIX")</f>
        <v/>
      </c>
      <c r="B2" t="s">
        <v>22</v>
      </c>
      <c r="C2" s="73" t="s">
        <v>22</v>
      </c>
      <c r="D2" s="81">
        <f>IFERROR(F2/E2, "N/A")</f>
        <v>2.5384615384615383</v>
      </c>
      <c r="E2" s="82">
        <v>130</v>
      </c>
      <c r="F2" s="83">
        <f>SUM(G2:I2)</f>
        <v>330</v>
      </c>
      <c r="G2" s="109">
        <v>95</v>
      </c>
      <c r="H2" s="108">
        <v>2</v>
      </c>
      <c r="I2">
        <v>233</v>
      </c>
      <c r="J2">
        <f>(M2+P2+S2)</f>
        <v>12</v>
      </c>
      <c r="K2">
        <f t="shared" ref="K2:L2" si="0">(N2+Q2+T2)</f>
        <v>37</v>
      </c>
      <c r="L2">
        <f t="shared" si="0"/>
        <v>1</v>
      </c>
      <c r="M2" s="109">
        <v>3</v>
      </c>
      <c r="N2" s="109">
        <v>37</v>
      </c>
      <c r="O2" s="109">
        <v>1</v>
      </c>
      <c r="P2" s="84"/>
      <c r="Q2" s="103"/>
      <c r="R2"/>
      <c r="S2">
        <v>9</v>
      </c>
      <c r="T2">
        <v>0</v>
      </c>
      <c r="U2">
        <v>0</v>
      </c>
    </row>
    <row r="3" spans="1:21" ht="15" customHeight="1" x14ac:dyDescent="0.3">
      <c r="A3" t="str">
        <f t="shared" ref="A3:A66" si="1">IF(B3=C3, "", "FIX")</f>
        <v/>
      </c>
      <c r="B3" t="s">
        <v>23</v>
      </c>
      <c r="C3" s="85" t="s">
        <v>23</v>
      </c>
      <c r="D3" s="81">
        <f t="shared" ref="D3:D66" si="2">IFERROR(F3/E3, "N/A")</f>
        <v>0.2</v>
      </c>
      <c r="E3" s="82">
        <v>5</v>
      </c>
      <c r="F3" s="83">
        <f t="shared" ref="F3:F66" si="3">SUM(G3:I3)</f>
        <v>1</v>
      </c>
      <c r="G3" s="109">
        <v>1</v>
      </c>
      <c r="H3" s="108">
        <v>0</v>
      </c>
      <c r="I3">
        <v>0</v>
      </c>
      <c r="J3">
        <f t="shared" ref="J3:J66" si="4">(M3+P3+S3)</f>
        <v>0</v>
      </c>
      <c r="K3">
        <f t="shared" ref="K3:K66" si="5">(N3+Q3+T3)</f>
        <v>0</v>
      </c>
      <c r="L3">
        <f t="shared" ref="L3:L66" si="6">(O3+R3+U3)</f>
        <v>0</v>
      </c>
      <c r="M3" s="109">
        <v>0</v>
      </c>
      <c r="N3" s="109">
        <v>0</v>
      </c>
      <c r="O3" s="109">
        <v>0</v>
      </c>
      <c r="P3" s="84"/>
      <c r="Q3" s="103"/>
      <c r="R3"/>
      <c r="S3">
        <v>0</v>
      </c>
      <c r="T3">
        <v>0</v>
      </c>
      <c r="U3">
        <v>0</v>
      </c>
    </row>
    <row r="4" spans="1:21" ht="15" customHeight="1" x14ac:dyDescent="0.3">
      <c r="A4" t="str">
        <f t="shared" si="1"/>
        <v/>
      </c>
      <c r="B4" t="s">
        <v>24</v>
      </c>
      <c r="C4" s="73" t="s">
        <v>24</v>
      </c>
      <c r="D4" s="81">
        <f t="shared" si="2"/>
        <v>1.1111111111111112</v>
      </c>
      <c r="E4" s="82">
        <v>144</v>
      </c>
      <c r="F4" s="83">
        <f t="shared" si="3"/>
        <v>160</v>
      </c>
      <c r="G4" s="109">
        <v>10</v>
      </c>
      <c r="H4" s="108">
        <v>0</v>
      </c>
      <c r="I4">
        <v>150</v>
      </c>
      <c r="J4">
        <f t="shared" si="4"/>
        <v>0</v>
      </c>
      <c r="K4">
        <f t="shared" si="5"/>
        <v>0</v>
      </c>
      <c r="L4">
        <f t="shared" si="6"/>
        <v>0</v>
      </c>
      <c r="M4" s="109">
        <v>0</v>
      </c>
      <c r="N4" s="109">
        <v>0</v>
      </c>
      <c r="O4" s="109">
        <v>0</v>
      </c>
      <c r="P4" s="84"/>
      <c r="Q4" s="103"/>
      <c r="R4"/>
      <c r="S4">
        <v>0</v>
      </c>
      <c r="T4">
        <v>0</v>
      </c>
      <c r="U4">
        <v>0</v>
      </c>
    </row>
    <row r="5" spans="1:21" ht="15" customHeight="1" x14ac:dyDescent="0.3">
      <c r="A5" t="str">
        <f t="shared" si="1"/>
        <v/>
      </c>
      <c r="B5" t="s">
        <v>25</v>
      </c>
      <c r="C5" s="73" t="s">
        <v>25</v>
      </c>
      <c r="D5" s="81">
        <f t="shared" si="2"/>
        <v>2.5000000000000001E-2</v>
      </c>
      <c r="E5" s="82">
        <v>40</v>
      </c>
      <c r="F5" s="83">
        <f t="shared" si="3"/>
        <v>1</v>
      </c>
      <c r="G5" s="109">
        <v>1</v>
      </c>
      <c r="H5" s="108">
        <v>0</v>
      </c>
      <c r="I5">
        <v>0</v>
      </c>
      <c r="J5">
        <f t="shared" si="4"/>
        <v>0</v>
      </c>
      <c r="K5">
        <f t="shared" si="5"/>
        <v>0</v>
      </c>
      <c r="L5">
        <f t="shared" si="6"/>
        <v>0</v>
      </c>
      <c r="M5" s="109">
        <v>0</v>
      </c>
      <c r="N5" s="109">
        <v>0</v>
      </c>
      <c r="O5" s="109">
        <v>0</v>
      </c>
      <c r="P5" s="84"/>
      <c r="Q5" s="103"/>
      <c r="R5"/>
      <c r="S5">
        <v>0</v>
      </c>
      <c r="T5">
        <v>0</v>
      </c>
      <c r="U5">
        <v>0</v>
      </c>
    </row>
    <row r="6" spans="1:21" ht="15" customHeight="1" x14ac:dyDescent="0.3">
      <c r="A6" t="str">
        <f t="shared" si="1"/>
        <v/>
      </c>
      <c r="B6" t="s">
        <v>26</v>
      </c>
      <c r="C6" s="85" t="s">
        <v>26</v>
      </c>
      <c r="D6" s="81">
        <f t="shared" si="2"/>
        <v>1.5714285714285714</v>
      </c>
      <c r="E6" s="82">
        <v>7</v>
      </c>
      <c r="F6" s="83">
        <f t="shared" si="3"/>
        <v>11</v>
      </c>
      <c r="G6" s="109">
        <v>11</v>
      </c>
      <c r="H6" s="108">
        <v>0</v>
      </c>
      <c r="I6">
        <v>0</v>
      </c>
      <c r="J6">
        <f t="shared" si="4"/>
        <v>1</v>
      </c>
      <c r="K6">
        <f t="shared" si="5"/>
        <v>0</v>
      </c>
      <c r="L6">
        <f t="shared" si="6"/>
        <v>0</v>
      </c>
      <c r="M6" s="109">
        <v>1</v>
      </c>
      <c r="N6" s="109">
        <v>0</v>
      </c>
      <c r="O6" s="109">
        <v>0</v>
      </c>
      <c r="P6" s="84"/>
      <c r="Q6" s="103"/>
      <c r="R6"/>
      <c r="S6">
        <v>0</v>
      </c>
      <c r="T6">
        <v>0</v>
      </c>
      <c r="U6">
        <v>0</v>
      </c>
    </row>
    <row r="7" spans="1:21" x14ac:dyDescent="0.3">
      <c r="A7" t="str">
        <f t="shared" si="1"/>
        <v/>
      </c>
      <c r="B7" t="s">
        <v>27</v>
      </c>
      <c r="C7" s="86" t="s">
        <v>27</v>
      </c>
      <c r="D7" s="81">
        <f t="shared" si="2"/>
        <v>0.22580645161290322</v>
      </c>
      <c r="E7" s="87">
        <v>31</v>
      </c>
      <c r="F7" s="83">
        <f t="shared" si="3"/>
        <v>7</v>
      </c>
      <c r="G7" s="109">
        <v>4</v>
      </c>
      <c r="H7" s="108">
        <v>3</v>
      </c>
      <c r="I7">
        <v>0</v>
      </c>
      <c r="J7">
        <f t="shared" si="4"/>
        <v>0</v>
      </c>
      <c r="K7">
        <f t="shared" si="5"/>
        <v>2</v>
      </c>
      <c r="L7">
        <f t="shared" si="6"/>
        <v>0</v>
      </c>
      <c r="M7" s="109">
        <v>0</v>
      </c>
      <c r="N7" s="109">
        <v>2</v>
      </c>
      <c r="O7" s="109">
        <v>0</v>
      </c>
      <c r="P7" s="84"/>
      <c r="Q7" s="103"/>
      <c r="R7"/>
      <c r="S7">
        <v>0</v>
      </c>
      <c r="T7">
        <v>0</v>
      </c>
      <c r="U7">
        <v>0</v>
      </c>
    </row>
    <row r="8" spans="1:21" ht="15" customHeight="1" x14ac:dyDescent="0.3">
      <c r="A8" t="str">
        <f t="shared" si="1"/>
        <v/>
      </c>
      <c r="B8" t="s">
        <v>28</v>
      </c>
      <c r="C8" s="85" t="s">
        <v>28</v>
      </c>
      <c r="D8" s="81">
        <f t="shared" si="2"/>
        <v>0.8</v>
      </c>
      <c r="E8" s="82">
        <v>5</v>
      </c>
      <c r="F8" s="83">
        <f t="shared" si="3"/>
        <v>4</v>
      </c>
      <c r="G8" s="109">
        <v>4</v>
      </c>
      <c r="H8" s="108">
        <v>0</v>
      </c>
      <c r="I8">
        <v>0</v>
      </c>
      <c r="J8">
        <f t="shared" si="4"/>
        <v>0</v>
      </c>
      <c r="K8">
        <f t="shared" si="5"/>
        <v>0</v>
      </c>
      <c r="L8">
        <f t="shared" si="6"/>
        <v>0</v>
      </c>
      <c r="M8" s="109">
        <v>0</v>
      </c>
      <c r="N8" s="109">
        <v>0</v>
      </c>
      <c r="O8" s="109">
        <v>0</v>
      </c>
      <c r="P8" s="84"/>
      <c r="Q8" s="103"/>
      <c r="R8"/>
      <c r="S8">
        <v>0</v>
      </c>
      <c r="T8">
        <v>0</v>
      </c>
      <c r="U8">
        <v>0</v>
      </c>
    </row>
    <row r="9" spans="1:21" ht="15" customHeight="1" x14ac:dyDescent="0.3">
      <c r="A9" t="str">
        <f t="shared" si="1"/>
        <v/>
      </c>
      <c r="B9" t="s">
        <v>29</v>
      </c>
      <c r="C9" s="73" t="s">
        <v>29</v>
      </c>
      <c r="D9" s="81">
        <f t="shared" si="2"/>
        <v>14.787234042553191</v>
      </c>
      <c r="E9" s="82">
        <v>188</v>
      </c>
      <c r="F9" s="83">
        <f t="shared" si="3"/>
        <v>2780</v>
      </c>
      <c r="G9" s="109">
        <v>1</v>
      </c>
      <c r="H9" s="108">
        <v>0</v>
      </c>
      <c r="I9">
        <v>2779</v>
      </c>
      <c r="J9">
        <f t="shared" si="4"/>
        <v>8</v>
      </c>
      <c r="K9">
        <f t="shared" si="5"/>
        <v>0</v>
      </c>
      <c r="L9">
        <f t="shared" si="6"/>
        <v>0</v>
      </c>
      <c r="M9" s="109">
        <v>0</v>
      </c>
      <c r="N9" s="109">
        <v>0</v>
      </c>
      <c r="O9" s="109">
        <v>0</v>
      </c>
      <c r="P9" s="84"/>
      <c r="Q9" s="103"/>
      <c r="R9"/>
      <c r="S9">
        <v>8</v>
      </c>
      <c r="T9">
        <v>0</v>
      </c>
      <c r="U9">
        <v>0</v>
      </c>
    </row>
    <row r="10" spans="1:21" ht="15" customHeight="1" x14ac:dyDescent="0.3">
      <c r="A10" t="str">
        <f t="shared" si="1"/>
        <v/>
      </c>
      <c r="B10" t="s">
        <v>30</v>
      </c>
      <c r="C10" s="88" t="s">
        <v>30</v>
      </c>
      <c r="D10" s="81" t="str">
        <f t="shared" si="2"/>
        <v>N/A</v>
      </c>
      <c r="E10" s="82">
        <v>0</v>
      </c>
      <c r="F10" s="83">
        <f t="shared" si="3"/>
        <v>0</v>
      </c>
      <c r="G10" s="109">
        <v>0</v>
      </c>
      <c r="H10" s="108">
        <v>0</v>
      </c>
      <c r="I10">
        <v>0</v>
      </c>
      <c r="J10">
        <f t="shared" si="4"/>
        <v>0</v>
      </c>
      <c r="K10">
        <f t="shared" si="5"/>
        <v>0</v>
      </c>
      <c r="L10">
        <f t="shared" si="6"/>
        <v>0</v>
      </c>
      <c r="M10" s="109">
        <v>0</v>
      </c>
      <c r="N10" s="109">
        <v>0</v>
      </c>
      <c r="O10" s="109">
        <v>0</v>
      </c>
      <c r="P10" s="84"/>
      <c r="Q10" s="103"/>
      <c r="R10"/>
      <c r="S10">
        <v>0</v>
      </c>
      <c r="T10">
        <v>0</v>
      </c>
      <c r="U10">
        <v>0</v>
      </c>
    </row>
    <row r="11" spans="1:21" ht="15" customHeight="1" x14ac:dyDescent="0.3">
      <c r="A11" t="str">
        <f t="shared" si="1"/>
        <v/>
      </c>
      <c r="B11" t="s">
        <v>31</v>
      </c>
      <c r="C11" s="73" t="s">
        <v>31</v>
      </c>
      <c r="D11" s="81">
        <f t="shared" si="2"/>
        <v>7.6923076923076927E-2</v>
      </c>
      <c r="E11" s="82">
        <v>13</v>
      </c>
      <c r="F11" s="83">
        <f t="shared" si="3"/>
        <v>1</v>
      </c>
      <c r="G11" s="109">
        <v>1</v>
      </c>
      <c r="H11" s="108">
        <v>0</v>
      </c>
      <c r="I11">
        <v>0</v>
      </c>
      <c r="J11">
        <f t="shared" si="4"/>
        <v>0</v>
      </c>
      <c r="K11">
        <f t="shared" si="5"/>
        <v>0</v>
      </c>
      <c r="L11">
        <f t="shared" si="6"/>
        <v>0</v>
      </c>
      <c r="M11" s="109">
        <v>0</v>
      </c>
      <c r="N11" s="109">
        <v>0</v>
      </c>
      <c r="O11" s="109">
        <v>0</v>
      </c>
      <c r="P11" s="84"/>
      <c r="Q11" s="103"/>
      <c r="R11"/>
      <c r="S11">
        <v>0</v>
      </c>
      <c r="T11">
        <v>0</v>
      </c>
      <c r="U11">
        <v>0</v>
      </c>
    </row>
    <row r="12" spans="1:21" ht="15" customHeight="1" x14ac:dyDescent="0.3">
      <c r="A12" t="str">
        <f t="shared" si="1"/>
        <v/>
      </c>
      <c r="B12" t="s">
        <v>32</v>
      </c>
      <c r="C12" s="73" t="s">
        <v>32</v>
      </c>
      <c r="D12" s="81">
        <f t="shared" si="2"/>
        <v>0</v>
      </c>
      <c r="E12" s="82">
        <v>154</v>
      </c>
      <c r="F12" s="83">
        <f t="shared" si="3"/>
        <v>0</v>
      </c>
      <c r="G12" s="109">
        <v>0</v>
      </c>
      <c r="H12" s="108">
        <v>0</v>
      </c>
      <c r="I12">
        <v>0</v>
      </c>
      <c r="J12">
        <f t="shared" si="4"/>
        <v>0</v>
      </c>
      <c r="K12">
        <f t="shared" si="5"/>
        <v>0</v>
      </c>
      <c r="L12">
        <f t="shared" si="6"/>
        <v>0</v>
      </c>
      <c r="M12" s="109">
        <v>0</v>
      </c>
      <c r="N12" s="109">
        <v>0</v>
      </c>
      <c r="O12" s="109">
        <v>0</v>
      </c>
      <c r="P12" s="84"/>
      <c r="Q12" s="103"/>
      <c r="R12"/>
      <c r="S12">
        <v>0</v>
      </c>
      <c r="T12">
        <v>0</v>
      </c>
      <c r="U12">
        <v>0</v>
      </c>
    </row>
    <row r="13" spans="1:21" ht="15" customHeight="1" x14ac:dyDescent="0.3">
      <c r="A13" t="str">
        <f t="shared" si="1"/>
        <v/>
      </c>
      <c r="B13" t="s">
        <v>33</v>
      </c>
      <c r="C13" s="85" t="s">
        <v>33</v>
      </c>
      <c r="D13" s="81">
        <f t="shared" si="2"/>
        <v>1</v>
      </c>
      <c r="E13" s="82">
        <v>5</v>
      </c>
      <c r="F13" s="83">
        <f t="shared" si="3"/>
        <v>5</v>
      </c>
      <c r="G13" s="109">
        <v>5</v>
      </c>
      <c r="H13" s="108">
        <v>0</v>
      </c>
      <c r="I13">
        <v>0</v>
      </c>
      <c r="J13">
        <f t="shared" si="4"/>
        <v>0</v>
      </c>
      <c r="K13">
        <f t="shared" si="5"/>
        <v>0</v>
      </c>
      <c r="L13">
        <f t="shared" si="6"/>
        <v>0</v>
      </c>
      <c r="M13" s="109">
        <v>0</v>
      </c>
      <c r="N13" s="109">
        <v>0</v>
      </c>
      <c r="O13" s="109">
        <v>0</v>
      </c>
      <c r="P13" s="84"/>
      <c r="Q13" s="103"/>
      <c r="R13"/>
      <c r="S13">
        <v>0</v>
      </c>
      <c r="T13">
        <v>0</v>
      </c>
      <c r="U13">
        <v>0</v>
      </c>
    </row>
    <row r="14" spans="1:21" x14ac:dyDescent="0.3">
      <c r="A14" t="str">
        <f t="shared" si="1"/>
        <v/>
      </c>
      <c r="B14" t="s">
        <v>2</v>
      </c>
      <c r="C14" s="73" t="s">
        <v>2</v>
      </c>
      <c r="D14" s="81">
        <f t="shared" si="2"/>
        <v>3.6519337016574585</v>
      </c>
      <c r="E14" s="82">
        <v>181</v>
      </c>
      <c r="F14" s="83">
        <f t="shared" si="3"/>
        <v>661</v>
      </c>
      <c r="G14" s="109">
        <v>659</v>
      </c>
      <c r="H14" s="108">
        <v>2</v>
      </c>
      <c r="I14">
        <v>0</v>
      </c>
      <c r="J14">
        <f t="shared" si="4"/>
        <v>59</v>
      </c>
      <c r="K14">
        <f t="shared" si="5"/>
        <v>223</v>
      </c>
      <c r="L14">
        <f t="shared" si="6"/>
        <v>29</v>
      </c>
      <c r="M14" s="109">
        <v>57</v>
      </c>
      <c r="N14" s="109">
        <v>221</v>
      </c>
      <c r="O14" s="109">
        <v>27</v>
      </c>
      <c r="P14" s="84">
        <v>2</v>
      </c>
      <c r="Q14" s="103">
        <v>2</v>
      </c>
      <c r="R14" s="84">
        <v>2</v>
      </c>
      <c r="S14">
        <v>0</v>
      </c>
      <c r="T14">
        <v>0</v>
      </c>
      <c r="U14">
        <v>0</v>
      </c>
    </row>
    <row r="15" spans="1:21" ht="15" customHeight="1" x14ac:dyDescent="0.3">
      <c r="A15" t="str">
        <f t="shared" si="1"/>
        <v/>
      </c>
      <c r="B15" t="s">
        <v>34</v>
      </c>
      <c r="C15" s="86" t="s">
        <v>34</v>
      </c>
      <c r="D15" s="81">
        <f t="shared" si="2"/>
        <v>0.62244897959183676</v>
      </c>
      <c r="E15" s="87">
        <v>98</v>
      </c>
      <c r="F15" s="83">
        <f t="shared" si="3"/>
        <v>61</v>
      </c>
      <c r="G15" s="109">
        <v>61</v>
      </c>
      <c r="H15" s="108">
        <v>0</v>
      </c>
      <c r="I15">
        <v>0</v>
      </c>
      <c r="J15">
        <f t="shared" si="4"/>
        <v>5</v>
      </c>
      <c r="K15">
        <f t="shared" si="5"/>
        <v>1</v>
      </c>
      <c r="L15">
        <f t="shared" si="6"/>
        <v>0</v>
      </c>
      <c r="M15" s="109">
        <v>5</v>
      </c>
      <c r="N15" s="109">
        <v>1</v>
      </c>
      <c r="O15" s="109">
        <v>0</v>
      </c>
      <c r="P15" s="84"/>
      <c r="Q15" s="103"/>
      <c r="R15"/>
      <c r="S15">
        <v>0</v>
      </c>
      <c r="T15">
        <v>0</v>
      </c>
      <c r="U15">
        <v>0</v>
      </c>
    </row>
    <row r="16" spans="1:21" ht="15" customHeight="1" x14ac:dyDescent="0.3">
      <c r="A16" t="str">
        <f t="shared" si="1"/>
        <v/>
      </c>
      <c r="B16" t="s">
        <v>35</v>
      </c>
      <c r="C16" s="73" t="s">
        <v>35</v>
      </c>
      <c r="D16" s="81">
        <f t="shared" si="2"/>
        <v>1.2242424242424241</v>
      </c>
      <c r="E16" s="82">
        <v>165</v>
      </c>
      <c r="F16" s="83">
        <f t="shared" si="3"/>
        <v>202</v>
      </c>
      <c r="G16" s="109">
        <v>30</v>
      </c>
      <c r="H16" s="108">
        <v>0</v>
      </c>
      <c r="I16">
        <v>172</v>
      </c>
      <c r="J16">
        <f t="shared" si="4"/>
        <v>12</v>
      </c>
      <c r="K16">
        <f t="shared" si="5"/>
        <v>106</v>
      </c>
      <c r="L16">
        <f t="shared" si="6"/>
        <v>2</v>
      </c>
      <c r="M16" s="109">
        <v>0</v>
      </c>
      <c r="N16" s="109">
        <v>8</v>
      </c>
      <c r="O16" s="109">
        <v>0</v>
      </c>
      <c r="P16" s="84"/>
      <c r="Q16" s="103"/>
      <c r="R16"/>
      <c r="S16">
        <v>12</v>
      </c>
      <c r="T16">
        <v>98</v>
      </c>
      <c r="U16">
        <v>2</v>
      </c>
    </row>
    <row r="17" spans="1:21" ht="15" customHeight="1" x14ac:dyDescent="0.3">
      <c r="A17" t="str">
        <f t="shared" si="1"/>
        <v/>
      </c>
      <c r="B17" t="s">
        <v>36</v>
      </c>
      <c r="C17" s="73" t="s">
        <v>36</v>
      </c>
      <c r="D17" s="81">
        <f t="shared" si="2"/>
        <v>1.360759493670886</v>
      </c>
      <c r="E17" s="82">
        <v>158</v>
      </c>
      <c r="F17" s="83">
        <f t="shared" si="3"/>
        <v>215</v>
      </c>
      <c r="G17" s="109">
        <v>215</v>
      </c>
      <c r="H17" s="108">
        <v>0</v>
      </c>
      <c r="I17">
        <v>0</v>
      </c>
      <c r="J17">
        <f t="shared" si="4"/>
        <v>8</v>
      </c>
      <c r="K17">
        <f t="shared" si="5"/>
        <v>127</v>
      </c>
      <c r="L17">
        <f t="shared" si="6"/>
        <v>0</v>
      </c>
      <c r="M17" s="109">
        <v>8</v>
      </c>
      <c r="N17" s="109">
        <v>127</v>
      </c>
      <c r="O17" s="109">
        <v>0</v>
      </c>
      <c r="P17" s="84"/>
      <c r="Q17" s="103"/>
      <c r="R17"/>
      <c r="S17">
        <v>0</v>
      </c>
      <c r="T17">
        <v>0</v>
      </c>
      <c r="U17">
        <v>0</v>
      </c>
    </row>
    <row r="18" spans="1:21" ht="15" customHeight="1" x14ac:dyDescent="0.3">
      <c r="A18" t="str">
        <f t="shared" si="1"/>
        <v/>
      </c>
      <c r="B18" t="s">
        <v>37</v>
      </c>
      <c r="C18" s="73" t="s">
        <v>37</v>
      </c>
      <c r="D18" s="81">
        <f t="shared" si="2"/>
        <v>1.0593220338983051</v>
      </c>
      <c r="E18" s="82">
        <v>118</v>
      </c>
      <c r="F18" s="83">
        <f t="shared" si="3"/>
        <v>125</v>
      </c>
      <c r="G18" s="109">
        <v>0</v>
      </c>
      <c r="H18" s="108">
        <v>0</v>
      </c>
      <c r="I18">
        <v>125</v>
      </c>
      <c r="J18">
        <f t="shared" si="4"/>
        <v>0</v>
      </c>
      <c r="K18">
        <f t="shared" si="5"/>
        <v>0</v>
      </c>
      <c r="L18">
        <f t="shared" si="6"/>
        <v>0</v>
      </c>
      <c r="M18" s="109">
        <v>0</v>
      </c>
      <c r="N18" s="109">
        <v>0</v>
      </c>
      <c r="O18" s="109">
        <v>0</v>
      </c>
      <c r="P18" s="84"/>
      <c r="Q18" s="103"/>
      <c r="R18"/>
      <c r="S18">
        <v>0</v>
      </c>
      <c r="T18">
        <v>0</v>
      </c>
      <c r="U18">
        <v>0</v>
      </c>
    </row>
    <row r="19" spans="1:21" ht="15" customHeight="1" x14ac:dyDescent="0.3">
      <c r="A19" t="str">
        <f t="shared" si="1"/>
        <v/>
      </c>
      <c r="B19" t="s">
        <v>38</v>
      </c>
      <c r="C19" s="73" t="s">
        <v>38</v>
      </c>
      <c r="D19" s="81">
        <f t="shared" si="2"/>
        <v>1.2079207920792079</v>
      </c>
      <c r="E19" s="82">
        <v>101</v>
      </c>
      <c r="F19" s="83">
        <f t="shared" si="3"/>
        <v>122</v>
      </c>
      <c r="G19" s="109">
        <v>8</v>
      </c>
      <c r="H19" s="108">
        <v>0</v>
      </c>
      <c r="I19">
        <v>114</v>
      </c>
      <c r="J19">
        <f t="shared" si="4"/>
        <v>1</v>
      </c>
      <c r="K19">
        <f t="shared" si="5"/>
        <v>0</v>
      </c>
      <c r="L19">
        <f t="shared" si="6"/>
        <v>0</v>
      </c>
      <c r="M19" s="109">
        <v>0</v>
      </c>
      <c r="N19" s="109">
        <v>0</v>
      </c>
      <c r="O19" s="109">
        <v>0</v>
      </c>
      <c r="P19" s="84"/>
      <c r="Q19" s="103"/>
      <c r="R19"/>
      <c r="S19">
        <v>1</v>
      </c>
      <c r="T19">
        <v>0</v>
      </c>
      <c r="U19">
        <v>0</v>
      </c>
    </row>
    <row r="20" spans="1:21" s="100" customFormat="1" ht="15" customHeight="1" x14ac:dyDescent="0.3">
      <c r="A20" t="str">
        <f t="shared" si="1"/>
        <v>FIX</v>
      </c>
      <c r="B20"/>
      <c r="C20" s="98" t="s">
        <v>39</v>
      </c>
      <c r="D20" s="101" t="str">
        <f t="shared" si="2"/>
        <v>N/A</v>
      </c>
      <c r="E20" s="102">
        <v>0</v>
      </c>
      <c r="F20" s="83">
        <f t="shared" si="3"/>
        <v>0</v>
      </c>
      <c r="G20" s="109">
        <v>0</v>
      </c>
      <c r="H20" s="108">
        <v>0</v>
      </c>
      <c r="I20"/>
      <c r="J20">
        <f t="shared" si="4"/>
        <v>0</v>
      </c>
      <c r="K20">
        <f t="shared" si="5"/>
        <v>0</v>
      </c>
      <c r="L20">
        <f t="shared" si="6"/>
        <v>0</v>
      </c>
      <c r="M20" s="109">
        <v>0</v>
      </c>
      <c r="N20" s="109">
        <v>0</v>
      </c>
      <c r="O20" s="109">
        <v>0</v>
      </c>
      <c r="P20" s="84"/>
      <c r="Q20" s="103"/>
      <c r="S20"/>
      <c r="T20"/>
      <c r="U20"/>
    </row>
    <row r="21" spans="1:21" x14ac:dyDescent="0.3">
      <c r="A21" t="str">
        <f t="shared" si="1"/>
        <v/>
      </c>
      <c r="B21" t="s">
        <v>40</v>
      </c>
      <c r="C21" s="73" t="s">
        <v>40</v>
      </c>
      <c r="D21" s="81">
        <f t="shared" si="2"/>
        <v>0</v>
      </c>
      <c r="E21" s="82">
        <v>172</v>
      </c>
      <c r="F21" s="83">
        <f t="shared" si="3"/>
        <v>0</v>
      </c>
      <c r="G21" s="109">
        <v>0</v>
      </c>
      <c r="H21" s="108">
        <v>0</v>
      </c>
      <c r="I21">
        <v>0</v>
      </c>
      <c r="J21">
        <f t="shared" si="4"/>
        <v>0</v>
      </c>
      <c r="K21">
        <f t="shared" si="5"/>
        <v>0</v>
      </c>
      <c r="L21">
        <f t="shared" si="6"/>
        <v>0</v>
      </c>
      <c r="M21" s="109">
        <v>0</v>
      </c>
      <c r="N21" s="109">
        <v>0</v>
      </c>
      <c r="O21" s="109">
        <v>0</v>
      </c>
      <c r="P21" s="84"/>
      <c r="Q21" s="103"/>
      <c r="R21"/>
      <c r="S21">
        <v>0</v>
      </c>
      <c r="T21">
        <v>0</v>
      </c>
      <c r="U21">
        <v>0</v>
      </c>
    </row>
    <row r="22" spans="1:21" ht="15" customHeight="1" x14ac:dyDescent="0.3">
      <c r="A22" t="str">
        <f t="shared" si="1"/>
        <v/>
      </c>
      <c r="B22" t="s">
        <v>41</v>
      </c>
      <c r="C22" s="73" t="s">
        <v>41</v>
      </c>
      <c r="D22" s="81">
        <f t="shared" si="2"/>
        <v>2.3865546218487395</v>
      </c>
      <c r="E22" s="82">
        <v>119</v>
      </c>
      <c r="F22" s="83">
        <f t="shared" si="3"/>
        <v>284</v>
      </c>
      <c r="G22" s="109">
        <v>284</v>
      </c>
      <c r="H22" s="108">
        <v>0</v>
      </c>
      <c r="I22">
        <v>0</v>
      </c>
      <c r="J22">
        <f t="shared" si="4"/>
        <v>10</v>
      </c>
      <c r="K22">
        <f t="shared" si="5"/>
        <v>47</v>
      </c>
      <c r="L22">
        <f t="shared" si="6"/>
        <v>3</v>
      </c>
      <c r="M22" s="109">
        <v>10</v>
      </c>
      <c r="N22" s="109">
        <v>47</v>
      </c>
      <c r="O22" s="109">
        <v>3</v>
      </c>
      <c r="P22" s="84"/>
      <c r="Q22" s="103"/>
      <c r="R22"/>
      <c r="S22">
        <v>0</v>
      </c>
      <c r="T22">
        <v>0</v>
      </c>
      <c r="U22">
        <v>0</v>
      </c>
    </row>
    <row r="23" spans="1:21" ht="15" customHeight="1" x14ac:dyDescent="0.3">
      <c r="A23" t="str">
        <f t="shared" si="1"/>
        <v/>
      </c>
      <c r="B23" t="s">
        <v>42</v>
      </c>
      <c r="C23" s="73" t="s">
        <v>42</v>
      </c>
      <c r="D23" s="81">
        <f t="shared" si="2"/>
        <v>0</v>
      </c>
      <c r="E23" s="82">
        <v>93</v>
      </c>
      <c r="F23" s="83">
        <f t="shared" si="3"/>
        <v>0</v>
      </c>
      <c r="G23" s="109">
        <v>0</v>
      </c>
      <c r="H23" s="108">
        <v>0</v>
      </c>
      <c r="I23">
        <v>0</v>
      </c>
      <c r="J23">
        <f t="shared" si="4"/>
        <v>0</v>
      </c>
      <c r="K23">
        <f t="shared" si="5"/>
        <v>0</v>
      </c>
      <c r="L23">
        <f t="shared" si="6"/>
        <v>0</v>
      </c>
      <c r="M23" s="109">
        <v>0</v>
      </c>
      <c r="N23" s="109">
        <v>0</v>
      </c>
      <c r="O23" s="109">
        <v>0</v>
      </c>
      <c r="P23" s="84"/>
      <c r="Q23" s="103"/>
      <c r="R23"/>
      <c r="S23">
        <v>0</v>
      </c>
      <c r="T23">
        <v>0</v>
      </c>
      <c r="U23">
        <v>0</v>
      </c>
    </row>
    <row r="24" spans="1:21" ht="15" customHeight="1" x14ac:dyDescent="0.3">
      <c r="A24" t="str">
        <f t="shared" si="1"/>
        <v/>
      </c>
      <c r="B24" t="s">
        <v>43</v>
      </c>
      <c r="C24" s="88" t="s">
        <v>43</v>
      </c>
      <c r="D24" s="81" t="str">
        <f t="shared" si="2"/>
        <v>N/A</v>
      </c>
      <c r="E24" s="82">
        <v>0</v>
      </c>
      <c r="F24" s="83">
        <f t="shared" si="3"/>
        <v>0</v>
      </c>
      <c r="G24" s="109">
        <v>0</v>
      </c>
      <c r="H24" s="108">
        <v>0</v>
      </c>
      <c r="I24">
        <v>0</v>
      </c>
      <c r="J24">
        <f t="shared" si="4"/>
        <v>0</v>
      </c>
      <c r="K24">
        <f t="shared" si="5"/>
        <v>0</v>
      </c>
      <c r="L24">
        <f t="shared" si="6"/>
        <v>0</v>
      </c>
      <c r="M24" s="109">
        <v>0</v>
      </c>
      <c r="N24" s="109">
        <v>0</v>
      </c>
      <c r="O24" s="109">
        <v>0</v>
      </c>
      <c r="P24" s="84"/>
      <c r="Q24" s="103"/>
      <c r="R24"/>
      <c r="S24">
        <v>0</v>
      </c>
      <c r="T24">
        <v>0</v>
      </c>
      <c r="U24">
        <v>0</v>
      </c>
    </row>
    <row r="25" spans="1:21" ht="15" customHeight="1" x14ac:dyDescent="0.3">
      <c r="A25" t="str">
        <f t="shared" si="1"/>
        <v/>
      </c>
      <c r="B25" t="s">
        <v>44</v>
      </c>
      <c r="C25" s="73" t="s">
        <v>44</v>
      </c>
      <c r="D25" s="81">
        <f t="shared" si="2"/>
        <v>0.90163934426229508</v>
      </c>
      <c r="E25" s="82">
        <v>183</v>
      </c>
      <c r="F25" s="83">
        <f t="shared" si="3"/>
        <v>165</v>
      </c>
      <c r="G25" s="109">
        <v>0</v>
      </c>
      <c r="H25" s="108">
        <v>0</v>
      </c>
      <c r="I25">
        <v>165</v>
      </c>
      <c r="J25">
        <f t="shared" si="4"/>
        <v>7</v>
      </c>
      <c r="K25">
        <f t="shared" si="5"/>
        <v>0</v>
      </c>
      <c r="L25">
        <f t="shared" si="6"/>
        <v>0</v>
      </c>
      <c r="M25" s="109">
        <v>0</v>
      </c>
      <c r="N25" s="109">
        <v>0</v>
      </c>
      <c r="O25" s="109">
        <v>0</v>
      </c>
      <c r="P25" s="84"/>
      <c r="Q25" s="103"/>
      <c r="R25"/>
      <c r="S25">
        <v>7</v>
      </c>
      <c r="T25">
        <v>0</v>
      </c>
      <c r="U25">
        <v>0</v>
      </c>
    </row>
    <row r="26" spans="1:21" ht="15" customHeight="1" x14ac:dyDescent="0.3">
      <c r="A26" t="str">
        <f t="shared" si="1"/>
        <v/>
      </c>
      <c r="B26" t="s">
        <v>45</v>
      </c>
      <c r="C26" s="73" t="s">
        <v>45</v>
      </c>
      <c r="D26" s="81">
        <f t="shared" si="2"/>
        <v>0</v>
      </c>
      <c r="E26" s="82">
        <v>115</v>
      </c>
      <c r="F26" s="83">
        <f t="shared" si="3"/>
        <v>0</v>
      </c>
      <c r="G26" s="109">
        <v>0</v>
      </c>
      <c r="H26" s="108">
        <v>0</v>
      </c>
      <c r="I26">
        <v>0</v>
      </c>
      <c r="J26">
        <f t="shared" si="4"/>
        <v>0</v>
      </c>
      <c r="K26">
        <f t="shared" si="5"/>
        <v>0</v>
      </c>
      <c r="L26">
        <f t="shared" si="6"/>
        <v>0</v>
      </c>
      <c r="M26" s="109">
        <v>0</v>
      </c>
      <c r="N26" s="109">
        <v>0</v>
      </c>
      <c r="O26" s="109">
        <v>0</v>
      </c>
      <c r="P26" s="84"/>
      <c r="Q26" s="103"/>
      <c r="R26"/>
      <c r="S26">
        <v>0</v>
      </c>
      <c r="T26">
        <v>0</v>
      </c>
      <c r="U26">
        <v>0</v>
      </c>
    </row>
    <row r="27" spans="1:21" ht="15" customHeight="1" x14ac:dyDescent="0.3">
      <c r="A27" t="str">
        <f t="shared" si="1"/>
        <v/>
      </c>
      <c r="B27" t="s">
        <v>46</v>
      </c>
      <c r="C27" s="73" t="s">
        <v>46</v>
      </c>
      <c r="D27" s="81">
        <f t="shared" si="2"/>
        <v>2.0135135135135136</v>
      </c>
      <c r="E27" s="82">
        <v>148</v>
      </c>
      <c r="F27" s="83">
        <f t="shared" si="3"/>
        <v>298</v>
      </c>
      <c r="G27" s="109">
        <v>2</v>
      </c>
      <c r="H27" s="108">
        <v>0</v>
      </c>
      <c r="I27">
        <v>296</v>
      </c>
      <c r="J27">
        <f t="shared" si="4"/>
        <v>6</v>
      </c>
      <c r="K27">
        <f t="shared" si="5"/>
        <v>0</v>
      </c>
      <c r="L27">
        <f t="shared" si="6"/>
        <v>0</v>
      </c>
      <c r="M27" s="109">
        <v>0</v>
      </c>
      <c r="N27" s="109">
        <v>0</v>
      </c>
      <c r="O27" s="109">
        <v>0</v>
      </c>
      <c r="P27" s="84"/>
      <c r="Q27" s="103"/>
      <c r="R27"/>
      <c r="S27">
        <v>6</v>
      </c>
      <c r="T27">
        <v>0</v>
      </c>
      <c r="U27">
        <v>0</v>
      </c>
    </row>
    <row r="28" spans="1:21" ht="15" customHeight="1" x14ac:dyDescent="0.3">
      <c r="A28" t="str">
        <f t="shared" si="1"/>
        <v/>
      </c>
      <c r="B28" t="s">
        <v>47</v>
      </c>
      <c r="C28" s="73" t="s">
        <v>47</v>
      </c>
      <c r="D28" s="81">
        <f t="shared" si="2"/>
        <v>2.0275862068965518</v>
      </c>
      <c r="E28" s="82">
        <v>145</v>
      </c>
      <c r="F28" s="83">
        <f t="shared" si="3"/>
        <v>294</v>
      </c>
      <c r="G28" s="109">
        <v>0</v>
      </c>
      <c r="H28" s="108">
        <v>0</v>
      </c>
      <c r="I28">
        <v>294</v>
      </c>
      <c r="J28">
        <f t="shared" si="4"/>
        <v>0</v>
      </c>
      <c r="K28">
        <f t="shared" si="5"/>
        <v>0</v>
      </c>
      <c r="L28">
        <f t="shared" si="6"/>
        <v>0</v>
      </c>
      <c r="M28" s="109">
        <v>0</v>
      </c>
      <c r="N28" s="109">
        <v>0</v>
      </c>
      <c r="O28" s="109">
        <v>0</v>
      </c>
      <c r="P28" s="84"/>
      <c r="Q28" s="103"/>
      <c r="R28"/>
      <c r="S28">
        <v>0</v>
      </c>
      <c r="T28">
        <v>0</v>
      </c>
      <c r="U28">
        <v>0</v>
      </c>
    </row>
    <row r="29" spans="1:21" s="100" customFormat="1" ht="15" customHeight="1" x14ac:dyDescent="0.3">
      <c r="A29" t="str">
        <f t="shared" si="1"/>
        <v>FIX</v>
      </c>
      <c r="B29"/>
      <c r="C29" s="99" t="s">
        <v>48</v>
      </c>
      <c r="D29" s="101" t="str">
        <f t="shared" si="2"/>
        <v>N/A</v>
      </c>
      <c r="E29" s="102">
        <v>0</v>
      </c>
      <c r="F29" s="83">
        <f t="shared" si="3"/>
        <v>0</v>
      </c>
      <c r="G29" s="109">
        <v>0</v>
      </c>
      <c r="H29" s="108">
        <v>0</v>
      </c>
      <c r="I29"/>
      <c r="J29">
        <f t="shared" si="4"/>
        <v>0</v>
      </c>
      <c r="K29">
        <f t="shared" si="5"/>
        <v>0</v>
      </c>
      <c r="L29">
        <f t="shared" si="6"/>
        <v>0</v>
      </c>
      <c r="M29" s="109">
        <v>0</v>
      </c>
      <c r="N29" s="109">
        <v>0</v>
      </c>
      <c r="O29" s="109">
        <v>0</v>
      </c>
      <c r="P29" s="84"/>
      <c r="Q29" s="103"/>
      <c r="S29"/>
      <c r="T29"/>
      <c r="U29"/>
    </row>
    <row r="30" spans="1:21" ht="15" customHeight="1" x14ac:dyDescent="0.3">
      <c r="A30" t="str">
        <f t="shared" si="1"/>
        <v/>
      </c>
      <c r="B30" t="s">
        <v>49</v>
      </c>
      <c r="C30" s="73" t="s">
        <v>49</v>
      </c>
      <c r="D30" s="81">
        <f t="shared" si="2"/>
        <v>2.4649122807017543</v>
      </c>
      <c r="E30" s="82">
        <v>114</v>
      </c>
      <c r="F30" s="83">
        <f t="shared" si="3"/>
        <v>281</v>
      </c>
      <c r="G30" s="109">
        <v>27</v>
      </c>
      <c r="H30" s="108">
        <v>0</v>
      </c>
      <c r="I30">
        <v>254</v>
      </c>
      <c r="J30">
        <f t="shared" si="4"/>
        <v>17</v>
      </c>
      <c r="K30">
        <f t="shared" si="5"/>
        <v>0</v>
      </c>
      <c r="L30">
        <f t="shared" si="6"/>
        <v>0</v>
      </c>
      <c r="M30" s="109">
        <v>0</v>
      </c>
      <c r="N30" s="109">
        <v>0</v>
      </c>
      <c r="O30" s="109">
        <v>0</v>
      </c>
      <c r="P30" s="84"/>
      <c r="Q30" s="103"/>
      <c r="R30"/>
      <c r="S30">
        <v>17</v>
      </c>
      <c r="T30">
        <v>0</v>
      </c>
      <c r="U30">
        <v>0</v>
      </c>
    </row>
    <row r="31" spans="1:21" ht="15" customHeight="1" x14ac:dyDescent="0.3">
      <c r="A31" t="str">
        <f t="shared" si="1"/>
        <v/>
      </c>
      <c r="B31" t="s">
        <v>50</v>
      </c>
      <c r="C31" s="73" t="s">
        <v>50</v>
      </c>
      <c r="D31" s="81">
        <f t="shared" si="2"/>
        <v>0</v>
      </c>
      <c r="E31" s="82">
        <v>120</v>
      </c>
      <c r="F31" s="83">
        <f t="shared" si="3"/>
        <v>0</v>
      </c>
      <c r="G31" s="109">
        <v>0</v>
      </c>
      <c r="H31" s="108">
        <v>0</v>
      </c>
      <c r="I31">
        <v>0</v>
      </c>
      <c r="J31">
        <f t="shared" si="4"/>
        <v>0</v>
      </c>
      <c r="K31">
        <f t="shared" si="5"/>
        <v>0</v>
      </c>
      <c r="L31">
        <f t="shared" si="6"/>
        <v>0</v>
      </c>
      <c r="M31" s="109">
        <v>0</v>
      </c>
      <c r="N31" s="109">
        <v>0</v>
      </c>
      <c r="O31" s="109">
        <v>0</v>
      </c>
      <c r="P31" s="84"/>
      <c r="Q31" s="103"/>
      <c r="R31"/>
      <c r="S31">
        <v>0</v>
      </c>
      <c r="T31">
        <v>0</v>
      </c>
      <c r="U31">
        <v>0</v>
      </c>
    </row>
    <row r="32" spans="1:21" ht="15" customHeight="1" x14ac:dyDescent="0.3">
      <c r="A32" t="str">
        <f t="shared" si="1"/>
        <v/>
      </c>
      <c r="B32" t="s">
        <v>51</v>
      </c>
      <c r="C32" s="73" t="s">
        <v>51</v>
      </c>
      <c r="D32" s="81">
        <f t="shared" si="2"/>
        <v>4.5454545454545456E-2</v>
      </c>
      <c r="E32" s="82">
        <v>22</v>
      </c>
      <c r="F32" s="83">
        <f t="shared" si="3"/>
        <v>1</v>
      </c>
      <c r="G32" s="109">
        <v>1</v>
      </c>
      <c r="H32" s="108">
        <v>0</v>
      </c>
      <c r="I32">
        <v>0</v>
      </c>
      <c r="J32">
        <f t="shared" si="4"/>
        <v>0</v>
      </c>
      <c r="K32">
        <f t="shared" si="5"/>
        <v>0</v>
      </c>
      <c r="L32">
        <f t="shared" si="6"/>
        <v>0</v>
      </c>
      <c r="M32" s="109">
        <v>0</v>
      </c>
      <c r="N32" s="109">
        <v>0</v>
      </c>
      <c r="O32" s="109">
        <v>0</v>
      </c>
      <c r="P32" s="84"/>
      <c r="Q32" s="103"/>
      <c r="R32"/>
      <c r="S32">
        <v>0</v>
      </c>
      <c r="T32">
        <v>0</v>
      </c>
      <c r="U32">
        <v>0</v>
      </c>
    </row>
    <row r="33" spans="1:21" ht="15" customHeight="1" x14ac:dyDescent="0.3">
      <c r="A33" t="str">
        <f t="shared" si="1"/>
        <v/>
      </c>
      <c r="B33" t="s">
        <v>52</v>
      </c>
      <c r="C33" s="73" t="s">
        <v>52</v>
      </c>
      <c r="D33" s="81">
        <f t="shared" si="2"/>
        <v>8.7801047120418847</v>
      </c>
      <c r="E33" s="82">
        <v>191</v>
      </c>
      <c r="F33" s="83">
        <f t="shared" si="3"/>
        <v>1677</v>
      </c>
      <c r="G33" s="109">
        <v>0</v>
      </c>
      <c r="H33" s="108">
        <v>0</v>
      </c>
      <c r="I33">
        <v>1677</v>
      </c>
      <c r="J33">
        <f t="shared" si="4"/>
        <v>49</v>
      </c>
      <c r="K33">
        <f t="shared" si="5"/>
        <v>150</v>
      </c>
      <c r="L33">
        <f t="shared" si="6"/>
        <v>2</v>
      </c>
      <c r="M33" s="109">
        <v>0</v>
      </c>
      <c r="N33" s="109">
        <v>0</v>
      </c>
      <c r="O33" s="109">
        <v>0</v>
      </c>
      <c r="P33" s="84"/>
      <c r="Q33" s="103"/>
      <c r="R33"/>
      <c r="S33">
        <v>49</v>
      </c>
      <c r="T33">
        <v>150</v>
      </c>
      <c r="U33">
        <v>2</v>
      </c>
    </row>
    <row r="34" spans="1:21" ht="15" customHeight="1" x14ac:dyDescent="0.3">
      <c r="A34" t="str">
        <f t="shared" si="1"/>
        <v/>
      </c>
      <c r="B34" t="s">
        <v>53</v>
      </c>
      <c r="C34" s="73" t="s">
        <v>53</v>
      </c>
      <c r="D34" s="81">
        <f t="shared" si="2"/>
        <v>1.8901734104046244</v>
      </c>
      <c r="E34" s="82">
        <v>173</v>
      </c>
      <c r="F34" s="83">
        <f t="shared" si="3"/>
        <v>327</v>
      </c>
      <c r="G34" s="109">
        <v>1</v>
      </c>
      <c r="H34" s="108">
        <v>0</v>
      </c>
      <c r="I34">
        <v>326</v>
      </c>
      <c r="J34">
        <f t="shared" si="4"/>
        <v>0</v>
      </c>
      <c r="K34">
        <f t="shared" si="5"/>
        <v>172</v>
      </c>
      <c r="L34">
        <f t="shared" si="6"/>
        <v>0</v>
      </c>
      <c r="M34" s="109">
        <v>0</v>
      </c>
      <c r="N34" s="109">
        <v>1</v>
      </c>
      <c r="O34" s="109">
        <v>0</v>
      </c>
      <c r="P34" s="84"/>
      <c r="Q34" s="103"/>
      <c r="R34"/>
      <c r="S34">
        <v>0</v>
      </c>
      <c r="T34">
        <v>171</v>
      </c>
      <c r="U34">
        <v>0</v>
      </c>
    </row>
    <row r="35" spans="1:21" ht="15" customHeight="1" x14ac:dyDescent="0.3">
      <c r="A35" t="str">
        <f t="shared" si="1"/>
        <v/>
      </c>
      <c r="B35" t="s">
        <v>54</v>
      </c>
      <c r="C35" s="73" t="s">
        <v>54</v>
      </c>
      <c r="D35" s="81">
        <f t="shared" si="2"/>
        <v>1.5847953216374269</v>
      </c>
      <c r="E35" s="82">
        <v>171</v>
      </c>
      <c r="F35" s="83">
        <f t="shared" si="3"/>
        <v>271</v>
      </c>
      <c r="G35" s="109">
        <v>0</v>
      </c>
      <c r="H35" s="108">
        <v>0</v>
      </c>
      <c r="I35">
        <v>271</v>
      </c>
      <c r="J35">
        <f t="shared" si="4"/>
        <v>8</v>
      </c>
      <c r="K35">
        <f t="shared" si="5"/>
        <v>3</v>
      </c>
      <c r="L35">
        <f t="shared" si="6"/>
        <v>1</v>
      </c>
      <c r="M35" s="109">
        <v>0</v>
      </c>
      <c r="N35" s="109">
        <v>0</v>
      </c>
      <c r="O35" s="109">
        <v>0</v>
      </c>
      <c r="P35" s="84"/>
      <c r="Q35" s="103"/>
      <c r="R35"/>
      <c r="S35">
        <v>8</v>
      </c>
      <c r="T35">
        <v>3</v>
      </c>
      <c r="U35">
        <v>1</v>
      </c>
    </row>
    <row r="36" spans="1:21" ht="15" customHeight="1" x14ac:dyDescent="0.3">
      <c r="A36" t="str">
        <f t="shared" si="1"/>
        <v/>
      </c>
      <c r="B36" t="s">
        <v>55</v>
      </c>
      <c r="C36" s="73" t="s">
        <v>55</v>
      </c>
      <c r="D36" s="81">
        <f t="shared" si="2"/>
        <v>3.7314285714285713</v>
      </c>
      <c r="E36" s="82">
        <v>175</v>
      </c>
      <c r="F36" s="83">
        <f t="shared" si="3"/>
        <v>653</v>
      </c>
      <c r="G36" s="109">
        <v>0</v>
      </c>
      <c r="H36" s="108">
        <v>0</v>
      </c>
      <c r="I36">
        <v>653</v>
      </c>
      <c r="J36">
        <f t="shared" si="4"/>
        <v>2</v>
      </c>
      <c r="K36">
        <f t="shared" si="5"/>
        <v>0</v>
      </c>
      <c r="L36">
        <f t="shared" si="6"/>
        <v>0</v>
      </c>
      <c r="M36" s="109">
        <v>0</v>
      </c>
      <c r="N36" s="109">
        <v>0</v>
      </c>
      <c r="O36" s="109">
        <v>0</v>
      </c>
      <c r="P36" s="84"/>
      <c r="Q36" s="103"/>
      <c r="R36"/>
      <c r="S36">
        <v>2</v>
      </c>
      <c r="T36">
        <v>0</v>
      </c>
      <c r="U36">
        <v>0</v>
      </c>
    </row>
    <row r="37" spans="1:21" ht="15" customHeight="1" x14ac:dyDescent="0.3">
      <c r="A37" t="str">
        <f t="shared" si="1"/>
        <v/>
      </c>
      <c r="B37" t="s">
        <v>56</v>
      </c>
      <c r="C37" s="86" t="s">
        <v>56</v>
      </c>
      <c r="D37" s="81">
        <f t="shared" si="2"/>
        <v>4.3478260869565216E-2</v>
      </c>
      <c r="E37" s="87">
        <v>23</v>
      </c>
      <c r="F37" s="83">
        <f t="shared" si="3"/>
        <v>1</v>
      </c>
      <c r="G37" s="109">
        <v>1</v>
      </c>
      <c r="H37" s="108">
        <v>0</v>
      </c>
      <c r="I37">
        <v>0</v>
      </c>
      <c r="J37">
        <f t="shared" si="4"/>
        <v>0</v>
      </c>
      <c r="K37">
        <f t="shared" si="5"/>
        <v>0</v>
      </c>
      <c r="L37">
        <f t="shared" si="6"/>
        <v>0</v>
      </c>
      <c r="M37" s="109">
        <v>0</v>
      </c>
      <c r="N37" s="109">
        <v>0</v>
      </c>
      <c r="O37" s="109">
        <v>0</v>
      </c>
      <c r="P37" s="84"/>
      <c r="Q37" s="103"/>
      <c r="R37"/>
      <c r="S37">
        <v>0</v>
      </c>
      <c r="T37">
        <v>0</v>
      </c>
      <c r="U37">
        <v>0</v>
      </c>
    </row>
    <row r="38" spans="1:21" ht="15" customHeight="1" x14ac:dyDescent="0.3">
      <c r="A38" t="str">
        <f t="shared" si="1"/>
        <v/>
      </c>
      <c r="B38" t="s">
        <v>57</v>
      </c>
      <c r="C38" s="73" t="s">
        <v>57</v>
      </c>
      <c r="D38" s="81">
        <f t="shared" si="2"/>
        <v>1.5348837209302326</v>
      </c>
      <c r="E38" s="82">
        <v>172</v>
      </c>
      <c r="F38" s="83">
        <f t="shared" si="3"/>
        <v>264</v>
      </c>
      <c r="G38" s="109">
        <v>1</v>
      </c>
      <c r="H38" s="108">
        <v>0</v>
      </c>
      <c r="I38">
        <v>263</v>
      </c>
      <c r="J38">
        <f t="shared" si="4"/>
        <v>30</v>
      </c>
      <c r="K38">
        <f t="shared" si="5"/>
        <v>144</v>
      </c>
      <c r="L38">
        <f t="shared" si="6"/>
        <v>23</v>
      </c>
      <c r="M38" s="109">
        <v>0</v>
      </c>
      <c r="N38" s="109">
        <v>0</v>
      </c>
      <c r="O38" s="109">
        <v>0</v>
      </c>
      <c r="P38" s="84"/>
      <c r="Q38" s="103"/>
      <c r="R38"/>
      <c r="S38">
        <v>30</v>
      </c>
      <c r="T38">
        <v>144</v>
      </c>
      <c r="U38">
        <v>23</v>
      </c>
    </row>
    <row r="39" spans="1:21" ht="15" customHeight="1" x14ac:dyDescent="0.3">
      <c r="A39" t="str">
        <f t="shared" si="1"/>
        <v/>
      </c>
      <c r="B39" t="s">
        <v>58</v>
      </c>
      <c r="C39" s="73" t="s">
        <v>58</v>
      </c>
      <c r="D39" s="81">
        <f t="shared" si="2"/>
        <v>1.9075630252100841</v>
      </c>
      <c r="E39" s="82">
        <v>119</v>
      </c>
      <c r="F39" s="83">
        <f t="shared" si="3"/>
        <v>227</v>
      </c>
      <c r="G39" s="109">
        <v>0</v>
      </c>
      <c r="H39" s="108">
        <v>0</v>
      </c>
      <c r="I39">
        <v>227</v>
      </c>
      <c r="J39">
        <f t="shared" si="4"/>
        <v>0</v>
      </c>
      <c r="K39">
        <f t="shared" si="5"/>
        <v>0</v>
      </c>
      <c r="L39">
        <f t="shared" si="6"/>
        <v>0</v>
      </c>
      <c r="M39" s="109">
        <v>0</v>
      </c>
      <c r="N39" s="109">
        <v>0</v>
      </c>
      <c r="O39" s="109">
        <v>0</v>
      </c>
      <c r="P39" s="84"/>
      <c r="Q39" s="103"/>
      <c r="R39"/>
      <c r="S39">
        <v>0</v>
      </c>
      <c r="T39">
        <v>0</v>
      </c>
      <c r="U39">
        <v>0</v>
      </c>
    </row>
    <row r="40" spans="1:21" ht="15" customHeight="1" x14ac:dyDescent="0.3">
      <c r="A40" t="str">
        <f t="shared" si="1"/>
        <v/>
      </c>
      <c r="B40" t="s">
        <v>59</v>
      </c>
      <c r="C40" s="86" t="s">
        <v>59</v>
      </c>
      <c r="D40" s="81">
        <f t="shared" si="2"/>
        <v>2.4539877300613497</v>
      </c>
      <c r="E40" s="87">
        <v>163</v>
      </c>
      <c r="F40" s="83">
        <f t="shared" si="3"/>
        <v>400</v>
      </c>
      <c r="G40" s="109">
        <v>1</v>
      </c>
      <c r="H40" s="108">
        <v>0</v>
      </c>
      <c r="I40">
        <v>399</v>
      </c>
      <c r="J40">
        <f t="shared" si="4"/>
        <v>113</v>
      </c>
      <c r="K40">
        <f t="shared" si="5"/>
        <v>1</v>
      </c>
      <c r="L40">
        <f t="shared" si="6"/>
        <v>0</v>
      </c>
      <c r="M40" s="109">
        <v>0</v>
      </c>
      <c r="N40" s="109">
        <v>0</v>
      </c>
      <c r="O40" s="109">
        <v>0</v>
      </c>
      <c r="P40" s="84"/>
      <c r="Q40" s="103"/>
      <c r="R40"/>
      <c r="S40">
        <v>113</v>
      </c>
      <c r="T40">
        <v>1</v>
      </c>
      <c r="U40">
        <v>0</v>
      </c>
    </row>
    <row r="41" spans="1:21" ht="15" customHeight="1" x14ac:dyDescent="0.3">
      <c r="A41" t="str">
        <f t="shared" si="1"/>
        <v/>
      </c>
      <c r="B41" t="s">
        <v>60</v>
      </c>
      <c r="C41" s="73" t="s">
        <v>60</v>
      </c>
      <c r="D41" s="81">
        <f t="shared" si="2"/>
        <v>1.8027210884353742</v>
      </c>
      <c r="E41" s="82">
        <v>147</v>
      </c>
      <c r="F41" s="83">
        <f t="shared" si="3"/>
        <v>265</v>
      </c>
      <c r="G41" s="109">
        <v>165</v>
      </c>
      <c r="H41" s="108">
        <v>2</v>
      </c>
      <c r="I41">
        <v>98</v>
      </c>
      <c r="J41">
        <f t="shared" si="4"/>
        <v>41</v>
      </c>
      <c r="K41">
        <f t="shared" si="5"/>
        <v>67</v>
      </c>
      <c r="L41">
        <f t="shared" si="6"/>
        <v>10</v>
      </c>
      <c r="M41" s="109">
        <v>13</v>
      </c>
      <c r="N41" s="109">
        <v>67</v>
      </c>
      <c r="O41" s="109">
        <v>10</v>
      </c>
      <c r="P41" s="84"/>
      <c r="Q41" s="103"/>
      <c r="R41"/>
      <c r="S41">
        <v>28</v>
      </c>
      <c r="T41">
        <v>0</v>
      </c>
      <c r="U41">
        <v>0</v>
      </c>
    </row>
    <row r="42" spans="1:21" ht="15" customHeight="1" x14ac:dyDescent="0.3">
      <c r="A42" t="str">
        <f t="shared" si="1"/>
        <v/>
      </c>
      <c r="B42" t="s">
        <v>61</v>
      </c>
      <c r="C42" s="73" t="s">
        <v>61</v>
      </c>
      <c r="D42" s="81">
        <f t="shared" si="2"/>
        <v>2.1008403361344539</v>
      </c>
      <c r="E42" s="82">
        <v>119</v>
      </c>
      <c r="F42" s="83">
        <f t="shared" si="3"/>
        <v>250</v>
      </c>
      <c r="G42" s="109">
        <v>1</v>
      </c>
      <c r="H42" s="108">
        <v>0</v>
      </c>
      <c r="I42">
        <v>249</v>
      </c>
      <c r="J42">
        <f t="shared" si="4"/>
        <v>31</v>
      </c>
      <c r="K42">
        <f t="shared" si="5"/>
        <v>0</v>
      </c>
      <c r="L42">
        <f t="shared" si="6"/>
        <v>0</v>
      </c>
      <c r="M42" s="109">
        <v>0</v>
      </c>
      <c r="N42" s="109">
        <v>0</v>
      </c>
      <c r="O42" s="109">
        <v>0</v>
      </c>
      <c r="P42" s="84"/>
      <c r="Q42" s="103"/>
      <c r="R42"/>
      <c r="S42">
        <v>31</v>
      </c>
      <c r="T42">
        <v>0</v>
      </c>
      <c r="U42">
        <v>0</v>
      </c>
    </row>
    <row r="43" spans="1:21" s="100" customFormat="1" ht="15" customHeight="1" x14ac:dyDescent="0.3">
      <c r="A43" t="str">
        <f t="shared" si="1"/>
        <v>FIX</v>
      </c>
      <c r="B43"/>
      <c r="C43" s="99" t="s">
        <v>62</v>
      </c>
      <c r="D43" s="101">
        <f t="shared" si="2"/>
        <v>1.7857142857142858</v>
      </c>
      <c r="E43" s="102">
        <v>14</v>
      </c>
      <c r="F43" s="83">
        <f t="shared" si="3"/>
        <v>25</v>
      </c>
      <c r="G43" s="109">
        <v>25</v>
      </c>
      <c r="H43" s="108">
        <v>0</v>
      </c>
      <c r="I43"/>
      <c r="J43">
        <f t="shared" si="4"/>
        <v>0</v>
      </c>
      <c r="K43">
        <f t="shared" si="5"/>
        <v>4</v>
      </c>
      <c r="L43">
        <f t="shared" si="6"/>
        <v>0</v>
      </c>
      <c r="M43" s="109">
        <v>0</v>
      </c>
      <c r="N43" s="109">
        <v>4</v>
      </c>
      <c r="O43" s="109">
        <v>0</v>
      </c>
      <c r="P43" s="84"/>
      <c r="Q43" s="103"/>
      <c r="S43"/>
      <c r="T43"/>
      <c r="U43"/>
    </row>
    <row r="44" spans="1:21" ht="15" customHeight="1" x14ac:dyDescent="0.3">
      <c r="A44" t="str">
        <f t="shared" si="1"/>
        <v/>
      </c>
      <c r="B44" t="s">
        <v>63</v>
      </c>
      <c r="C44" s="73" t="s">
        <v>63</v>
      </c>
      <c r="D44" s="81">
        <f t="shared" si="2"/>
        <v>0</v>
      </c>
      <c r="E44" s="82">
        <v>74</v>
      </c>
      <c r="F44" s="83">
        <f t="shared" si="3"/>
        <v>0</v>
      </c>
      <c r="G44" s="109">
        <v>0</v>
      </c>
      <c r="H44" s="108">
        <v>0</v>
      </c>
      <c r="I44">
        <v>0</v>
      </c>
      <c r="J44">
        <f t="shared" si="4"/>
        <v>0</v>
      </c>
      <c r="K44">
        <f t="shared" si="5"/>
        <v>0</v>
      </c>
      <c r="L44">
        <f t="shared" si="6"/>
        <v>0</v>
      </c>
      <c r="M44" s="109">
        <v>0</v>
      </c>
      <c r="N44" s="109">
        <v>0</v>
      </c>
      <c r="O44" s="109">
        <v>0</v>
      </c>
      <c r="P44" s="84"/>
      <c r="Q44" s="103"/>
      <c r="R44"/>
      <c r="S44">
        <v>0</v>
      </c>
      <c r="T44">
        <v>0</v>
      </c>
      <c r="U44">
        <v>0</v>
      </c>
    </row>
    <row r="45" spans="1:21" ht="15" customHeight="1" x14ac:dyDescent="0.3">
      <c r="A45" t="str">
        <f t="shared" si="1"/>
        <v/>
      </c>
      <c r="B45" t="s">
        <v>64</v>
      </c>
      <c r="C45" s="73" t="s">
        <v>64</v>
      </c>
      <c r="D45" s="81">
        <f t="shared" si="2"/>
        <v>0</v>
      </c>
      <c r="E45" s="82">
        <v>67</v>
      </c>
      <c r="F45" s="83">
        <f t="shared" si="3"/>
        <v>0</v>
      </c>
      <c r="G45" s="109">
        <v>0</v>
      </c>
      <c r="H45" s="108">
        <v>0</v>
      </c>
      <c r="I45">
        <v>0</v>
      </c>
      <c r="J45">
        <f t="shared" si="4"/>
        <v>0</v>
      </c>
      <c r="K45">
        <f t="shared" si="5"/>
        <v>0</v>
      </c>
      <c r="L45">
        <f t="shared" si="6"/>
        <v>0</v>
      </c>
      <c r="M45" s="109">
        <v>0</v>
      </c>
      <c r="N45" s="109">
        <v>0</v>
      </c>
      <c r="O45" s="109">
        <v>0</v>
      </c>
      <c r="P45" s="84"/>
      <c r="Q45" s="103"/>
      <c r="R45"/>
      <c r="S45">
        <v>0</v>
      </c>
      <c r="T45">
        <v>0</v>
      </c>
      <c r="U45">
        <v>0</v>
      </c>
    </row>
    <row r="46" spans="1:21" ht="15" customHeight="1" x14ac:dyDescent="0.3">
      <c r="A46" t="str">
        <f t="shared" si="1"/>
        <v/>
      </c>
      <c r="B46" t="s">
        <v>65</v>
      </c>
      <c r="C46" s="88" t="s">
        <v>65</v>
      </c>
      <c r="D46" s="81" t="str">
        <f t="shared" si="2"/>
        <v>N/A</v>
      </c>
      <c r="E46" s="82">
        <v>0</v>
      </c>
      <c r="F46" s="83">
        <f t="shared" si="3"/>
        <v>0</v>
      </c>
      <c r="G46" s="109">
        <v>0</v>
      </c>
      <c r="H46" s="108">
        <v>0</v>
      </c>
      <c r="I46">
        <v>0</v>
      </c>
      <c r="J46">
        <f t="shared" si="4"/>
        <v>0</v>
      </c>
      <c r="K46">
        <f t="shared" si="5"/>
        <v>0</v>
      </c>
      <c r="L46">
        <f t="shared" si="6"/>
        <v>0</v>
      </c>
      <c r="M46" s="109">
        <v>0</v>
      </c>
      <c r="N46" s="109">
        <v>0</v>
      </c>
      <c r="O46" s="109">
        <v>0</v>
      </c>
      <c r="P46" s="84"/>
      <c r="Q46" s="103"/>
      <c r="R46"/>
      <c r="S46">
        <v>0</v>
      </c>
      <c r="T46">
        <v>0</v>
      </c>
      <c r="U46">
        <v>0</v>
      </c>
    </row>
    <row r="47" spans="1:21" ht="15" customHeight="1" x14ac:dyDescent="0.3">
      <c r="A47" t="str">
        <f t="shared" si="1"/>
        <v/>
      </c>
      <c r="B47" t="s">
        <v>66</v>
      </c>
      <c r="C47" s="85" t="s">
        <v>66</v>
      </c>
      <c r="D47" s="81">
        <f t="shared" si="2"/>
        <v>1</v>
      </c>
      <c r="E47" s="82">
        <v>8</v>
      </c>
      <c r="F47" s="83">
        <f t="shared" si="3"/>
        <v>8</v>
      </c>
      <c r="G47" s="109">
        <v>0</v>
      </c>
      <c r="H47" s="108">
        <v>0</v>
      </c>
      <c r="I47">
        <v>8</v>
      </c>
      <c r="J47">
        <f t="shared" si="4"/>
        <v>2</v>
      </c>
      <c r="K47">
        <f t="shared" si="5"/>
        <v>0</v>
      </c>
      <c r="L47">
        <f t="shared" si="6"/>
        <v>0</v>
      </c>
      <c r="M47" s="109">
        <v>0</v>
      </c>
      <c r="N47" s="109">
        <v>0</v>
      </c>
      <c r="O47" s="109">
        <v>0</v>
      </c>
      <c r="P47" s="84"/>
      <c r="Q47" s="103"/>
      <c r="R47"/>
      <c r="S47">
        <v>2</v>
      </c>
      <c r="T47">
        <v>0</v>
      </c>
      <c r="U47">
        <v>0</v>
      </c>
    </row>
    <row r="48" spans="1:21" ht="15" customHeight="1" x14ac:dyDescent="0.3">
      <c r="A48" t="str">
        <f t="shared" si="1"/>
        <v/>
      </c>
      <c r="B48" t="s">
        <v>67</v>
      </c>
      <c r="C48" s="73" t="s">
        <v>67</v>
      </c>
      <c r="D48" s="81">
        <f t="shared" si="2"/>
        <v>0</v>
      </c>
      <c r="E48" s="82">
        <v>17</v>
      </c>
      <c r="F48" s="83">
        <f t="shared" si="3"/>
        <v>0</v>
      </c>
      <c r="G48" s="109">
        <v>0</v>
      </c>
      <c r="H48" s="108">
        <v>0</v>
      </c>
      <c r="I48">
        <v>0</v>
      </c>
      <c r="J48">
        <f t="shared" si="4"/>
        <v>0</v>
      </c>
      <c r="K48">
        <f t="shared" si="5"/>
        <v>0</v>
      </c>
      <c r="L48">
        <f t="shared" si="6"/>
        <v>0</v>
      </c>
      <c r="M48" s="109">
        <v>0</v>
      </c>
      <c r="N48" s="109">
        <v>0</v>
      </c>
      <c r="O48" s="109">
        <v>0</v>
      </c>
      <c r="P48" s="84"/>
      <c r="Q48" s="103"/>
      <c r="R48"/>
      <c r="S48">
        <v>0</v>
      </c>
      <c r="T48">
        <v>0</v>
      </c>
      <c r="U48">
        <v>0</v>
      </c>
    </row>
    <row r="49" spans="1:21" ht="15" customHeight="1" x14ac:dyDescent="0.3">
      <c r="A49" t="str">
        <f t="shared" si="1"/>
        <v/>
      </c>
      <c r="B49" t="s">
        <v>68</v>
      </c>
      <c r="C49" s="73" t="s">
        <v>68</v>
      </c>
      <c r="D49" s="81">
        <f t="shared" si="2"/>
        <v>0.74285714285714288</v>
      </c>
      <c r="E49" s="82">
        <v>35</v>
      </c>
      <c r="F49" s="83">
        <f t="shared" si="3"/>
        <v>26</v>
      </c>
      <c r="G49" s="109">
        <v>26</v>
      </c>
      <c r="H49" s="108">
        <v>0</v>
      </c>
      <c r="I49">
        <v>0</v>
      </c>
      <c r="J49">
        <f t="shared" si="4"/>
        <v>0</v>
      </c>
      <c r="K49">
        <f t="shared" si="5"/>
        <v>2</v>
      </c>
      <c r="L49">
        <f t="shared" si="6"/>
        <v>0</v>
      </c>
      <c r="M49" s="109">
        <v>0</v>
      </c>
      <c r="N49" s="109">
        <v>2</v>
      </c>
      <c r="O49" s="109">
        <v>0</v>
      </c>
      <c r="P49" s="84"/>
      <c r="Q49" s="103"/>
      <c r="R49"/>
      <c r="S49">
        <v>0</v>
      </c>
      <c r="T49">
        <v>0</v>
      </c>
      <c r="U49">
        <v>0</v>
      </c>
    </row>
    <row r="50" spans="1:21" ht="15" customHeight="1" x14ac:dyDescent="0.3">
      <c r="A50" t="str">
        <f t="shared" si="1"/>
        <v/>
      </c>
      <c r="B50" t="s">
        <v>69</v>
      </c>
      <c r="C50" s="86" t="s">
        <v>69</v>
      </c>
      <c r="D50" s="81">
        <f t="shared" si="2"/>
        <v>0.45161290322580644</v>
      </c>
      <c r="E50" s="87">
        <v>31</v>
      </c>
      <c r="F50" s="83">
        <f t="shared" si="3"/>
        <v>14</v>
      </c>
      <c r="G50" s="109">
        <v>8</v>
      </c>
      <c r="H50" s="108">
        <v>6</v>
      </c>
      <c r="I50">
        <v>0</v>
      </c>
      <c r="J50">
        <f t="shared" si="4"/>
        <v>3</v>
      </c>
      <c r="K50">
        <f t="shared" si="5"/>
        <v>0</v>
      </c>
      <c r="L50">
        <f t="shared" si="6"/>
        <v>0</v>
      </c>
      <c r="M50" s="109">
        <v>2</v>
      </c>
      <c r="N50" s="109">
        <v>0</v>
      </c>
      <c r="O50" s="109">
        <v>0</v>
      </c>
      <c r="P50" s="84">
        <v>1</v>
      </c>
      <c r="Q50" s="103"/>
      <c r="R50"/>
      <c r="S50">
        <v>0</v>
      </c>
      <c r="T50">
        <v>0</v>
      </c>
      <c r="U50">
        <v>0</v>
      </c>
    </row>
    <row r="51" spans="1:21" ht="15" customHeight="1" x14ac:dyDescent="0.3">
      <c r="A51" t="str">
        <f t="shared" si="1"/>
        <v/>
      </c>
      <c r="B51" t="s">
        <v>70</v>
      </c>
      <c r="C51" s="73" t="s">
        <v>70</v>
      </c>
      <c r="D51" s="81">
        <f t="shared" si="2"/>
        <v>2.2727272727272728E-2</v>
      </c>
      <c r="E51" s="82">
        <v>44</v>
      </c>
      <c r="F51" s="83">
        <f t="shared" si="3"/>
        <v>1</v>
      </c>
      <c r="G51" s="109">
        <v>1</v>
      </c>
      <c r="H51" s="108">
        <v>0</v>
      </c>
      <c r="I51">
        <v>0</v>
      </c>
      <c r="J51">
        <f t="shared" si="4"/>
        <v>0</v>
      </c>
      <c r="K51">
        <f t="shared" si="5"/>
        <v>0</v>
      </c>
      <c r="L51">
        <f t="shared" si="6"/>
        <v>0</v>
      </c>
      <c r="M51" s="109">
        <v>0</v>
      </c>
      <c r="N51" s="109">
        <v>0</v>
      </c>
      <c r="O51" s="109">
        <v>0</v>
      </c>
      <c r="P51" s="84"/>
      <c r="Q51" s="103"/>
      <c r="R51"/>
      <c r="S51">
        <v>0</v>
      </c>
      <c r="T51">
        <v>0</v>
      </c>
      <c r="U51">
        <v>0</v>
      </c>
    </row>
    <row r="52" spans="1:21" ht="15" customHeight="1" x14ac:dyDescent="0.3">
      <c r="A52" t="str">
        <f t="shared" si="1"/>
        <v/>
      </c>
      <c r="B52" t="s">
        <v>71</v>
      </c>
      <c r="C52" s="73" t="s">
        <v>71</v>
      </c>
      <c r="D52" s="81">
        <f t="shared" si="2"/>
        <v>0</v>
      </c>
      <c r="E52" s="82">
        <v>13</v>
      </c>
      <c r="F52" s="83">
        <f t="shared" si="3"/>
        <v>0</v>
      </c>
      <c r="G52" s="109">
        <v>0</v>
      </c>
      <c r="H52" s="108">
        <v>0</v>
      </c>
      <c r="I52">
        <v>0</v>
      </c>
      <c r="J52">
        <f t="shared" si="4"/>
        <v>0</v>
      </c>
      <c r="K52">
        <f t="shared" si="5"/>
        <v>0</v>
      </c>
      <c r="L52">
        <f t="shared" si="6"/>
        <v>0</v>
      </c>
      <c r="M52" s="109">
        <v>0</v>
      </c>
      <c r="N52" s="109">
        <v>0</v>
      </c>
      <c r="O52" s="109">
        <v>0</v>
      </c>
      <c r="P52" s="84"/>
      <c r="Q52" s="103"/>
      <c r="R52"/>
      <c r="S52">
        <v>0</v>
      </c>
      <c r="T52">
        <v>0</v>
      </c>
      <c r="U52">
        <v>0</v>
      </c>
    </row>
    <row r="53" spans="1:21" s="100" customFormat="1" ht="15" customHeight="1" x14ac:dyDescent="0.3">
      <c r="A53" t="str">
        <f t="shared" si="1"/>
        <v>FIX</v>
      </c>
      <c r="B53"/>
      <c r="C53" s="98" t="s">
        <v>72</v>
      </c>
      <c r="D53" s="101" t="str">
        <f t="shared" si="2"/>
        <v>N/A</v>
      </c>
      <c r="E53" s="102">
        <v>0</v>
      </c>
      <c r="F53" s="83">
        <f t="shared" si="3"/>
        <v>0</v>
      </c>
      <c r="G53" s="109">
        <v>0</v>
      </c>
      <c r="H53" s="108">
        <v>0</v>
      </c>
      <c r="I53"/>
      <c r="J53">
        <f t="shared" si="4"/>
        <v>0</v>
      </c>
      <c r="K53">
        <f t="shared" si="5"/>
        <v>0</v>
      </c>
      <c r="L53">
        <f t="shared" si="6"/>
        <v>0</v>
      </c>
      <c r="M53" s="109">
        <v>0</v>
      </c>
      <c r="N53" s="109">
        <v>0</v>
      </c>
      <c r="O53" s="109">
        <v>0</v>
      </c>
      <c r="P53" s="84"/>
      <c r="Q53" s="103"/>
      <c r="S53"/>
      <c r="T53"/>
      <c r="U53"/>
    </row>
    <row r="54" spans="1:21" ht="15" customHeight="1" x14ac:dyDescent="0.3">
      <c r="A54" t="str">
        <f t="shared" si="1"/>
        <v/>
      </c>
      <c r="B54" t="s">
        <v>73</v>
      </c>
      <c r="C54" s="73" t="s">
        <v>73</v>
      </c>
      <c r="D54" s="81">
        <f t="shared" si="2"/>
        <v>1.4252873563218391</v>
      </c>
      <c r="E54" s="82">
        <v>87</v>
      </c>
      <c r="F54" s="83">
        <f t="shared" si="3"/>
        <v>124</v>
      </c>
      <c r="G54" s="109">
        <v>0</v>
      </c>
      <c r="H54" s="108">
        <v>0</v>
      </c>
      <c r="I54">
        <v>124</v>
      </c>
      <c r="J54">
        <f t="shared" si="4"/>
        <v>3</v>
      </c>
      <c r="K54">
        <f t="shared" si="5"/>
        <v>5</v>
      </c>
      <c r="L54">
        <f t="shared" si="6"/>
        <v>0</v>
      </c>
      <c r="M54" s="109">
        <v>0</v>
      </c>
      <c r="N54" s="109">
        <v>0</v>
      </c>
      <c r="O54" s="109">
        <v>0</v>
      </c>
      <c r="P54" s="84"/>
      <c r="Q54" s="103"/>
      <c r="R54"/>
      <c r="S54">
        <v>3</v>
      </c>
      <c r="T54">
        <v>5</v>
      </c>
      <c r="U54">
        <v>0</v>
      </c>
    </row>
    <row r="55" spans="1:21" ht="15" customHeight="1" x14ac:dyDescent="0.3">
      <c r="A55" t="str">
        <f t="shared" si="1"/>
        <v/>
      </c>
      <c r="B55" t="s">
        <v>74</v>
      </c>
      <c r="C55" s="85" t="s">
        <v>74</v>
      </c>
      <c r="D55" s="81">
        <f t="shared" si="2"/>
        <v>0</v>
      </c>
      <c r="E55" s="82">
        <v>5</v>
      </c>
      <c r="F55" s="83">
        <f t="shared" si="3"/>
        <v>0</v>
      </c>
      <c r="G55" s="109">
        <v>0</v>
      </c>
      <c r="H55" s="108">
        <v>0</v>
      </c>
      <c r="I55">
        <v>0</v>
      </c>
      <c r="J55">
        <f t="shared" si="4"/>
        <v>0</v>
      </c>
      <c r="K55">
        <f t="shared" si="5"/>
        <v>0</v>
      </c>
      <c r="L55">
        <f t="shared" si="6"/>
        <v>0</v>
      </c>
      <c r="M55" s="109">
        <v>0</v>
      </c>
      <c r="N55" s="109">
        <v>0</v>
      </c>
      <c r="O55" s="109">
        <v>0</v>
      </c>
      <c r="P55" s="84"/>
      <c r="Q55" s="103"/>
      <c r="R55"/>
      <c r="S55">
        <v>0</v>
      </c>
      <c r="T55">
        <v>0</v>
      </c>
      <c r="U55">
        <v>0</v>
      </c>
    </row>
    <row r="56" spans="1:21" ht="15" customHeight="1" x14ac:dyDescent="0.3">
      <c r="A56" t="str">
        <f t="shared" si="1"/>
        <v/>
      </c>
      <c r="B56" t="s">
        <v>75</v>
      </c>
      <c r="C56" s="73" t="s">
        <v>75</v>
      </c>
      <c r="D56" s="81">
        <f t="shared" si="2"/>
        <v>0</v>
      </c>
      <c r="E56" s="82">
        <v>29</v>
      </c>
      <c r="F56" s="83">
        <f t="shared" si="3"/>
        <v>0</v>
      </c>
      <c r="G56" s="109">
        <v>0</v>
      </c>
      <c r="H56" s="108">
        <v>0</v>
      </c>
      <c r="I56">
        <v>0</v>
      </c>
      <c r="J56">
        <f t="shared" si="4"/>
        <v>0</v>
      </c>
      <c r="K56">
        <f t="shared" si="5"/>
        <v>0</v>
      </c>
      <c r="L56">
        <f t="shared" si="6"/>
        <v>0</v>
      </c>
      <c r="M56" s="109">
        <v>0</v>
      </c>
      <c r="N56" s="109">
        <v>0</v>
      </c>
      <c r="O56" s="109">
        <v>0</v>
      </c>
      <c r="P56" s="84"/>
      <c r="Q56" s="103"/>
      <c r="R56"/>
      <c r="S56">
        <v>0</v>
      </c>
      <c r="T56">
        <v>0</v>
      </c>
      <c r="U56">
        <v>0</v>
      </c>
    </row>
    <row r="57" spans="1:21" ht="15" customHeight="1" x14ac:dyDescent="0.3">
      <c r="A57" t="str">
        <f t="shared" si="1"/>
        <v/>
      </c>
      <c r="B57" t="s">
        <v>76</v>
      </c>
      <c r="C57" s="73" t="s">
        <v>76</v>
      </c>
      <c r="D57" s="81">
        <f t="shared" si="2"/>
        <v>1.9444444444444444</v>
      </c>
      <c r="E57" s="82">
        <v>108</v>
      </c>
      <c r="F57" s="83">
        <f t="shared" si="3"/>
        <v>210</v>
      </c>
      <c r="G57" s="109">
        <v>1</v>
      </c>
      <c r="H57" s="108">
        <v>0</v>
      </c>
      <c r="I57">
        <v>209</v>
      </c>
      <c r="J57">
        <f t="shared" si="4"/>
        <v>102</v>
      </c>
      <c r="K57">
        <f t="shared" si="5"/>
        <v>0</v>
      </c>
      <c r="L57">
        <f t="shared" si="6"/>
        <v>0</v>
      </c>
      <c r="M57" s="109">
        <v>0</v>
      </c>
      <c r="N57" s="109">
        <v>0</v>
      </c>
      <c r="O57" s="109">
        <v>0</v>
      </c>
      <c r="P57" s="84"/>
      <c r="Q57" s="103"/>
      <c r="R57"/>
      <c r="S57">
        <v>102</v>
      </c>
      <c r="T57">
        <v>0</v>
      </c>
      <c r="U57">
        <v>0</v>
      </c>
    </row>
    <row r="58" spans="1:21" ht="15" customHeight="1" x14ac:dyDescent="0.3">
      <c r="A58" t="str">
        <f t="shared" si="1"/>
        <v/>
      </c>
      <c r="B58" t="s">
        <v>77</v>
      </c>
      <c r="C58" s="73" t="s">
        <v>77</v>
      </c>
      <c r="D58" s="81">
        <f t="shared" si="2"/>
        <v>1.1627906976744187</v>
      </c>
      <c r="E58" s="82">
        <v>86</v>
      </c>
      <c r="F58" s="83">
        <f t="shared" si="3"/>
        <v>100</v>
      </c>
      <c r="G58" s="109">
        <v>0</v>
      </c>
      <c r="H58" s="108">
        <v>0</v>
      </c>
      <c r="I58">
        <v>100</v>
      </c>
      <c r="J58">
        <f t="shared" si="4"/>
        <v>28</v>
      </c>
      <c r="K58">
        <f t="shared" si="5"/>
        <v>7</v>
      </c>
      <c r="L58">
        <f t="shared" si="6"/>
        <v>2</v>
      </c>
      <c r="M58" s="109">
        <v>0</v>
      </c>
      <c r="N58" s="109">
        <v>0</v>
      </c>
      <c r="O58" s="109">
        <v>0</v>
      </c>
      <c r="P58" s="84"/>
      <c r="Q58" s="103"/>
      <c r="R58"/>
      <c r="S58">
        <v>28</v>
      </c>
      <c r="T58">
        <v>7</v>
      </c>
      <c r="U58">
        <v>2</v>
      </c>
    </row>
    <row r="59" spans="1:21" ht="15" customHeight="1" x14ac:dyDescent="0.3">
      <c r="A59" t="str">
        <f t="shared" si="1"/>
        <v/>
      </c>
      <c r="B59" t="s">
        <v>78</v>
      </c>
      <c r="C59" s="73" t="s">
        <v>78</v>
      </c>
      <c r="D59" s="81">
        <f t="shared" si="2"/>
        <v>0.43478260869565216</v>
      </c>
      <c r="E59" s="82">
        <v>92</v>
      </c>
      <c r="F59" s="83">
        <f t="shared" si="3"/>
        <v>40</v>
      </c>
      <c r="G59" s="109">
        <v>6</v>
      </c>
      <c r="H59" s="108">
        <v>0</v>
      </c>
      <c r="I59">
        <v>34</v>
      </c>
      <c r="J59">
        <f t="shared" si="4"/>
        <v>0</v>
      </c>
      <c r="K59">
        <f t="shared" si="5"/>
        <v>1</v>
      </c>
      <c r="L59">
        <f t="shared" si="6"/>
        <v>0</v>
      </c>
      <c r="M59" s="109">
        <v>0</v>
      </c>
      <c r="N59" s="109">
        <v>0</v>
      </c>
      <c r="O59" s="109">
        <v>0</v>
      </c>
      <c r="P59" s="84"/>
      <c r="Q59" s="103"/>
      <c r="R59"/>
      <c r="S59">
        <v>0</v>
      </c>
      <c r="T59">
        <v>1</v>
      </c>
      <c r="U59">
        <v>0</v>
      </c>
    </row>
    <row r="60" spans="1:21" ht="15" customHeight="1" x14ac:dyDescent="0.3">
      <c r="A60" t="str">
        <f t="shared" si="1"/>
        <v/>
      </c>
      <c r="B60" t="s">
        <v>79</v>
      </c>
      <c r="C60" s="88" t="s">
        <v>79</v>
      </c>
      <c r="D60" s="81" t="str">
        <f t="shared" si="2"/>
        <v>N/A</v>
      </c>
      <c r="E60" s="82">
        <v>0</v>
      </c>
      <c r="F60" s="83">
        <f t="shared" si="3"/>
        <v>0</v>
      </c>
      <c r="G60" s="109">
        <v>0</v>
      </c>
      <c r="H60" s="108">
        <v>0</v>
      </c>
      <c r="I60">
        <v>0</v>
      </c>
      <c r="J60">
        <f t="shared" si="4"/>
        <v>0</v>
      </c>
      <c r="K60">
        <f t="shared" si="5"/>
        <v>0</v>
      </c>
      <c r="L60">
        <f t="shared" si="6"/>
        <v>0</v>
      </c>
      <c r="M60" s="109">
        <v>0</v>
      </c>
      <c r="N60" s="109">
        <v>0</v>
      </c>
      <c r="O60" s="109">
        <v>0</v>
      </c>
      <c r="P60" s="84"/>
      <c r="Q60" s="103"/>
      <c r="R60"/>
      <c r="S60">
        <v>0</v>
      </c>
      <c r="T60">
        <v>0</v>
      </c>
      <c r="U60">
        <v>0</v>
      </c>
    </row>
    <row r="61" spans="1:21" ht="15" customHeight="1" x14ac:dyDescent="0.3">
      <c r="A61" t="str">
        <f t="shared" si="1"/>
        <v/>
      </c>
      <c r="B61" t="s">
        <v>80</v>
      </c>
      <c r="C61" s="73" t="s">
        <v>80</v>
      </c>
      <c r="D61" s="81">
        <f t="shared" si="2"/>
        <v>1.2987012987012987</v>
      </c>
      <c r="E61" s="82">
        <v>77</v>
      </c>
      <c r="F61" s="83">
        <f t="shared" si="3"/>
        <v>100</v>
      </c>
      <c r="G61" s="109">
        <v>0</v>
      </c>
      <c r="H61" s="108">
        <v>0</v>
      </c>
      <c r="I61">
        <v>100</v>
      </c>
      <c r="J61">
        <f t="shared" si="4"/>
        <v>16</v>
      </c>
      <c r="K61">
        <f t="shared" si="5"/>
        <v>1</v>
      </c>
      <c r="L61">
        <f t="shared" si="6"/>
        <v>0</v>
      </c>
      <c r="M61" s="109">
        <v>0</v>
      </c>
      <c r="N61" s="109">
        <v>0</v>
      </c>
      <c r="O61" s="109">
        <v>0</v>
      </c>
      <c r="P61" s="84"/>
      <c r="Q61" s="103"/>
      <c r="R61"/>
      <c r="S61">
        <v>16</v>
      </c>
      <c r="T61">
        <v>1</v>
      </c>
      <c r="U61">
        <v>0</v>
      </c>
    </row>
    <row r="62" spans="1:21" ht="15" customHeight="1" x14ac:dyDescent="0.3">
      <c r="A62" t="str">
        <f t="shared" si="1"/>
        <v/>
      </c>
      <c r="B62" t="s">
        <v>81</v>
      </c>
      <c r="C62" s="73" t="s">
        <v>81</v>
      </c>
      <c r="D62" s="81">
        <f t="shared" si="2"/>
        <v>0.4375</v>
      </c>
      <c r="E62" s="82">
        <v>32</v>
      </c>
      <c r="F62" s="83">
        <f t="shared" si="3"/>
        <v>14</v>
      </c>
      <c r="G62" s="109">
        <v>11</v>
      </c>
      <c r="H62" s="108">
        <v>0</v>
      </c>
      <c r="I62">
        <v>3</v>
      </c>
      <c r="J62">
        <f t="shared" si="4"/>
        <v>1</v>
      </c>
      <c r="K62">
        <f t="shared" si="5"/>
        <v>0</v>
      </c>
      <c r="L62">
        <f t="shared" si="6"/>
        <v>0</v>
      </c>
      <c r="M62" s="109">
        <v>0</v>
      </c>
      <c r="N62" s="109">
        <v>0</v>
      </c>
      <c r="O62" s="109">
        <v>0</v>
      </c>
      <c r="P62" s="84"/>
      <c r="Q62" s="103"/>
      <c r="R62"/>
      <c r="S62">
        <v>1</v>
      </c>
      <c r="T62">
        <v>0</v>
      </c>
      <c r="U62">
        <v>0</v>
      </c>
    </row>
    <row r="63" spans="1:21" ht="15" customHeight="1" x14ac:dyDescent="0.3">
      <c r="A63" t="str">
        <f t="shared" si="1"/>
        <v/>
      </c>
      <c r="B63" t="s">
        <v>82</v>
      </c>
      <c r="C63" s="73" t="s">
        <v>82</v>
      </c>
      <c r="D63" s="81">
        <f t="shared" si="2"/>
        <v>1.109375</v>
      </c>
      <c r="E63" s="82">
        <v>128</v>
      </c>
      <c r="F63" s="83">
        <f t="shared" si="3"/>
        <v>142</v>
      </c>
      <c r="G63" s="109">
        <v>1</v>
      </c>
      <c r="H63" s="108">
        <v>0</v>
      </c>
      <c r="I63">
        <v>141</v>
      </c>
      <c r="J63">
        <f t="shared" si="4"/>
        <v>0</v>
      </c>
      <c r="K63">
        <f t="shared" si="5"/>
        <v>0</v>
      </c>
      <c r="L63">
        <f t="shared" si="6"/>
        <v>0</v>
      </c>
      <c r="M63" s="109">
        <v>0</v>
      </c>
      <c r="N63" s="109">
        <v>0</v>
      </c>
      <c r="O63" s="109">
        <v>0</v>
      </c>
      <c r="P63" s="84"/>
      <c r="Q63" s="103"/>
      <c r="R63"/>
      <c r="S63">
        <v>0</v>
      </c>
      <c r="T63">
        <v>0</v>
      </c>
      <c r="U63">
        <v>0</v>
      </c>
    </row>
    <row r="64" spans="1:21" ht="15" customHeight="1" x14ac:dyDescent="0.3">
      <c r="A64" t="str">
        <f t="shared" si="1"/>
        <v/>
      </c>
      <c r="B64" t="s">
        <v>83</v>
      </c>
      <c r="C64" s="73" t="s">
        <v>83</v>
      </c>
      <c r="D64" s="81">
        <f t="shared" si="2"/>
        <v>5.6031746031746028</v>
      </c>
      <c r="E64" s="82">
        <v>189</v>
      </c>
      <c r="F64" s="83">
        <f t="shared" si="3"/>
        <v>1059</v>
      </c>
      <c r="G64" s="109">
        <v>104</v>
      </c>
      <c r="H64" s="108">
        <v>9</v>
      </c>
      <c r="I64">
        <v>946</v>
      </c>
      <c r="J64">
        <f t="shared" si="4"/>
        <v>13</v>
      </c>
      <c r="K64">
        <f t="shared" si="5"/>
        <v>8</v>
      </c>
      <c r="L64">
        <f t="shared" si="6"/>
        <v>0</v>
      </c>
      <c r="M64" s="109">
        <v>1</v>
      </c>
      <c r="N64" s="109">
        <v>4</v>
      </c>
      <c r="O64" s="109">
        <v>0</v>
      </c>
      <c r="P64" s="84"/>
      <c r="Q64" s="103">
        <v>3</v>
      </c>
      <c r="R64"/>
      <c r="S64">
        <v>12</v>
      </c>
      <c r="T64">
        <v>1</v>
      </c>
      <c r="U64">
        <v>0</v>
      </c>
    </row>
    <row r="65" spans="1:21" ht="15" customHeight="1" x14ac:dyDescent="0.3">
      <c r="A65" t="str">
        <f t="shared" si="1"/>
        <v/>
      </c>
      <c r="B65" t="s">
        <v>84</v>
      </c>
      <c r="C65" s="73" t="s">
        <v>84</v>
      </c>
      <c r="D65" s="81">
        <f t="shared" si="2"/>
        <v>0.23140495867768596</v>
      </c>
      <c r="E65" s="82">
        <v>121</v>
      </c>
      <c r="F65" s="83">
        <f t="shared" si="3"/>
        <v>28</v>
      </c>
      <c r="G65" s="109">
        <v>28</v>
      </c>
      <c r="H65" s="108">
        <v>0</v>
      </c>
      <c r="I65">
        <v>0</v>
      </c>
      <c r="J65">
        <f t="shared" si="4"/>
        <v>0</v>
      </c>
      <c r="K65">
        <f t="shared" si="5"/>
        <v>0</v>
      </c>
      <c r="L65">
        <f t="shared" si="6"/>
        <v>0</v>
      </c>
      <c r="M65" s="109">
        <v>0</v>
      </c>
      <c r="N65" s="109">
        <v>0</v>
      </c>
      <c r="O65" s="109">
        <v>0</v>
      </c>
      <c r="P65" s="84"/>
      <c r="Q65" s="103"/>
      <c r="R65"/>
      <c r="S65">
        <v>0</v>
      </c>
      <c r="T65">
        <v>0</v>
      </c>
      <c r="U65">
        <v>0</v>
      </c>
    </row>
    <row r="66" spans="1:21" ht="15" customHeight="1" x14ac:dyDescent="0.3">
      <c r="A66" t="str">
        <f t="shared" si="1"/>
        <v/>
      </c>
      <c r="B66" t="s">
        <v>85</v>
      </c>
      <c r="C66" s="88" t="s">
        <v>85</v>
      </c>
      <c r="D66" s="81" t="str">
        <f t="shared" si="2"/>
        <v>N/A</v>
      </c>
      <c r="E66" s="82">
        <v>0</v>
      </c>
      <c r="F66" s="83">
        <f t="shared" si="3"/>
        <v>0</v>
      </c>
      <c r="G66" s="109">
        <v>0</v>
      </c>
      <c r="H66" s="108">
        <v>0</v>
      </c>
      <c r="I66">
        <v>0</v>
      </c>
      <c r="J66">
        <f t="shared" si="4"/>
        <v>0</v>
      </c>
      <c r="K66">
        <f t="shared" si="5"/>
        <v>0</v>
      </c>
      <c r="L66">
        <f t="shared" si="6"/>
        <v>0</v>
      </c>
      <c r="M66" s="109">
        <v>0</v>
      </c>
      <c r="N66" s="109">
        <v>0</v>
      </c>
      <c r="O66" s="109">
        <v>0</v>
      </c>
      <c r="P66" s="84"/>
      <c r="Q66" s="103"/>
      <c r="R66"/>
      <c r="S66">
        <v>0</v>
      </c>
      <c r="T66">
        <v>0</v>
      </c>
      <c r="U66">
        <v>0</v>
      </c>
    </row>
    <row r="67" spans="1:21" ht="15" customHeight="1" x14ac:dyDescent="0.3">
      <c r="A67" t="str">
        <f t="shared" ref="A67:A130" si="7">IF(B67=C67, "", "FIX")</f>
        <v/>
      </c>
      <c r="B67" t="s">
        <v>86</v>
      </c>
      <c r="C67" s="73" t="s">
        <v>86</v>
      </c>
      <c r="D67" s="81">
        <f t="shared" ref="D67:D130" si="8">IFERROR(F67/E67, "N/A")</f>
        <v>0</v>
      </c>
      <c r="E67" s="82">
        <v>75</v>
      </c>
      <c r="F67" s="83">
        <f t="shared" ref="F67:F130" si="9">SUM(G67:I67)</f>
        <v>0</v>
      </c>
      <c r="G67" s="109">
        <v>0</v>
      </c>
      <c r="H67" s="108">
        <v>0</v>
      </c>
      <c r="I67">
        <v>0</v>
      </c>
      <c r="J67">
        <f t="shared" ref="J67:J130" si="10">(M67+P67+S67)</f>
        <v>0</v>
      </c>
      <c r="K67">
        <f t="shared" ref="K67:K130" si="11">(N67+Q67+T67)</f>
        <v>0</v>
      </c>
      <c r="L67">
        <f t="shared" ref="L67:L130" si="12">(O67+R67+U67)</f>
        <v>0</v>
      </c>
      <c r="M67" s="109">
        <v>0</v>
      </c>
      <c r="N67" s="109">
        <v>0</v>
      </c>
      <c r="O67" s="109">
        <v>0</v>
      </c>
      <c r="P67" s="84"/>
      <c r="Q67" s="103"/>
      <c r="R67"/>
      <c r="S67">
        <v>0</v>
      </c>
      <c r="T67">
        <v>0</v>
      </c>
      <c r="U67">
        <v>0</v>
      </c>
    </row>
    <row r="68" spans="1:21" ht="15" customHeight="1" x14ac:dyDescent="0.3">
      <c r="A68" t="str">
        <f t="shared" si="7"/>
        <v/>
      </c>
      <c r="B68" t="s">
        <v>87</v>
      </c>
      <c r="C68" s="73" t="s">
        <v>87</v>
      </c>
      <c r="D68" s="81">
        <f t="shared" si="8"/>
        <v>1</v>
      </c>
      <c r="E68" s="82">
        <v>43</v>
      </c>
      <c r="F68" s="83">
        <f t="shared" si="9"/>
        <v>43</v>
      </c>
      <c r="G68" s="109">
        <v>0</v>
      </c>
      <c r="H68" s="108">
        <v>0</v>
      </c>
      <c r="I68">
        <v>43</v>
      </c>
      <c r="J68">
        <f t="shared" si="10"/>
        <v>0</v>
      </c>
      <c r="K68">
        <f t="shared" si="11"/>
        <v>0</v>
      </c>
      <c r="L68">
        <f t="shared" si="12"/>
        <v>0</v>
      </c>
      <c r="M68" s="109">
        <v>0</v>
      </c>
      <c r="N68" s="109">
        <v>0</v>
      </c>
      <c r="O68" s="109">
        <v>0</v>
      </c>
      <c r="P68" s="84"/>
      <c r="Q68" s="103"/>
      <c r="R68"/>
      <c r="S68">
        <v>0</v>
      </c>
      <c r="T68">
        <v>0</v>
      </c>
      <c r="U68">
        <v>0</v>
      </c>
    </row>
    <row r="69" spans="1:21" ht="15" customHeight="1" x14ac:dyDescent="0.3">
      <c r="A69" t="str">
        <f t="shared" si="7"/>
        <v/>
      </c>
      <c r="B69" t="s">
        <v>88</v>
      </c>
      <c r="C69" s="73" t="s">
        <v>88</v>
      </c>
      <c r="D69" s="81">
        <f t="shared" si="8"/>
        <v>3.2786885245901641E-2</v>
      </c>
      <c r="E69" s="82">
        <v>61</v>
      </c>
      <c r="F69" s="83">
        <f t="shared" si="9"/>
        <v>2</v>
      </c>
      <c r="G69" s="109">
        <v>2</v>
      </c>
      <c r="H69" s="108">
        <v>0</v>
      </c>
      <c r="I69">
        <v>0</v>
      </c>
      <c r="J69">
        <f t="shared" si="10"/>
        <v>0</v>
      </c>
      <c r="K69">
        <f t="shared" si="11"/>
        <v>0</v>
      </c>
      <c r="L69">
        <f t="shared" si="12"/>
        <v>0</v>
      </c>
      <c r="M69" s="109">
        <v>0</v>
      </c>
      <c r="N69" s="109">
        <v>0</v>
      </c>
      <c r="O69" s="109">
        <v>0</v>
      </c>
      <c r="P69" s="84"/>
      <c r="Q69" s="103"/>
      <c r="R69"/>
      <c r="S69">
        <v>0</v>
      </c>
      <c r="T69">
        <v>0</v>
      </c>
      <c r="U69">
        <v>0</v>
      </c>
    </row>
    <row r="70" spans="1:21" ht="15" customHeight="1" x14ac:dyDescent="0.3">
      <c r="A70" t="str">
        <f t="shared" si="7"/>
        <v/>
      </c>
      <c r="B70" t="s">
        <v>89</v>
      </c>
      <c r="C70" s="73" t="s">
        <v>89</v>
      </c>
      <c r="D70" s="81">
        <f t="shared" si="8"/>
        <v>1</v>
      </c>
      <c r="E70" s="82">
        <v>43</v>
      </c>
      <c r="F70" s="83">
        <f t="shared" si="9"/>
        <v>43</v>
      </c>
      <c r="G70" s="109">
        <v>43</v>
      </c>
      <c r="H70" s="108">
        <v>0</v>
      </c>
      <c r="I70">
        <v>0</v>
      </c>
      <c r="J70">
        <f t="shared" si="10"/>
        <v>0</v>
      </c>
      <c r="K70">
        <f t="shared" si="11"/>
        <v>0</v>
      </c>
      <c r="L70">
        <f t="shared" si="12"/>
        <v>0</v>
      </c>
      <c r="M70" s="109">
        <v>0</v>
      </c>
      <c r="N70" s="109">
        <v>0</v>
      </c>
      <c r="O70" s="109">
        <v>0</v>
      </c>
      <c r="P70" s="84"/>
      <c r="Q70" s="103"/>
      <c r="R70"/>
      <c r="S70">
        <v>0</v>
      </c>
      <c r="T70">
        <v>0</v>
      </c>
      <c r="U70">
        <v>0</v>
      </c>
    </row>
    <row r="71" spans="1:21" ht="15" customHeight="1" x14ac:dyDescent="0.3">
      <c r="A71" t="str">
        <f t="shared" si="7"/>
        <v/>
      </c>
      <c r="B71" t="s">
        <v>90</v>
      </c>
      <c r="C71" s="73" t="s">
        <v>90</v>
      </c>
      <c r="D71" s="81">
        <f t="shared" si="8"/>
        <v>1.1964285714285714</v>
      </c>
      <c r="E71" s="82">
        <v>56</v>
      </c>
      <c r="F71" s="83">
        <f t="shared" si="9"/>
        <v>67</v>
      </c>
      <c r="G71" s="109">
        <v>0</v>
      </c>
      <c r="H71" s="108">
        <v>0</v>
      </c>
      <c r="I71">
        <v>67</v>
      </c>
      <c r="J71">
        <f t="shared" si="10"/>
        <v>1</v>
      </c>
      <c r="K71">
        <f t="shared" si="11"/>
        <v>0</v>
      </c>
      <c r="L71">
        <f t="shared" si="12"/>
        <v>0</v>
      </c>
      <c r="M71" s="109">
        <v>0</v>
      </c>
      <c r="N71" s="109">
        <v>0</v>
      </c>
      <c r="O71" s="109">
        <v>0</v>
      </c>
      <c r="P71" s="84"/>
      <c r="Q71" s="103"/>
      <c r="R71"/>
      <c r="S71">
        <v>1</v>
      </c>
      <c r="T71">
        <v>0</v>
      </c>
      <c r="U71">
        <v>0</v>
      </c>
    </row>
    <row r="72" spans="1:21" ht="15" customHeight="1" x14ac:dyDescent="0.3">
      <c r="A72" t="str">
        <f t="shared" si="7"/>
        <v/>
      </c>
      <c r="B72" t="s">
        <v>91</v>
      </c>
      <c r="C72" s="73" t="s">
        <v>91</v>
      </c>
      <c r="D72" s="81">
        <f t="shared" si="8"/>
        <v>1.346820809248555</v>
      </c>
      <c r="E72" s="82">
        <v>173</v>
      </c>
      <c r="F72" s="83">
        <f t="shared" si="9"/>
        <v>233</v>
      </c>
      <c r="G72" s="109">
        <v>34</v>
      </c>
      <c r="H72" s="108">
        <v>0</v>
      </c>
      <c r="I72">
        <v>199</v>
      </c>
      <c r="J72">
        <f t="shared" si="10"/>
        <v>3</v>
      </c>
      <c r="K72">
        <f t="shared" si="11"/>
        <v>174</v>
      </c>
      <c r="L72">
        <f t="shared" si="12"/>
        <v>3</v>
      </c>
      <c r="M72" s="109">
        <v>0</v>
      </c>
      <c r="N72" s="109">
        <v>29</v>
      </c>
      <c r="O72" s="109">
        <v>0</v>
      </c>
      <c r="P72" s="84"/>
      <c r="Q72" s="103"/>
      <c r="R72"/>
      <c r="S72">
        <v>3</v>
      </c>
      <c r="T72">
        <v>145</v>
      </c>
      <c r="U72">
        <v>3</v>
      </c>
    </row>
    <row r="73" spans="1:21" ht="15" customHeight="1" x14ac:dyDescent="0.3">
      <c r="A73" t="str">
        <f t="shared" si="7"/>
        <v/>
      </c>
      <c r="B73" t="s">
        <v>92</v>
      </c>
      <c r="C73" s="86" t="s">
        <v>92</v>
      </c>
      <c r="D73" s="81">
        <f t="shared" si="8"/>
        <v>0</v>
      </c>
      <c r="E73" s="87">
        <v>84</v>
      </c>
      <c r="F73" s="83">
        <f t="shared" si="9"/>
        <v>0</v>
      </c>
      <c r="G73" s="109">
        <v>0</v>
      </c>
      <c r="H73" s="108">
        <v>0</v>
      </c>
      <c r="I73">
        <v>0</v>
      </c>
      <c r="J73">
        <f t="shared" si="10"/>
        <v>0</v>
      </c>
      <c r="K73">
        <f t="shared" si="11"/>
        <v>0</v>
      </c>
      <c r="L73">
        <f t="shared" si="12"/>
        <v>0</v>
      </c>
      <c r="M73" s="109">
        <v>0</v>
      </c>
      <c r="N73" s="109">
        <v>0</v>
      </c>
      <c r="O73" s="109">
        <v>0</v>
      </c>
      <c r="P73" s="84"/>
      <c r="Q73" s="103"/>
      <c r="R73"/>
      <c r="S73">
        <v>0</v>
      </c>
      <c r="T73">
        <v>0</v>
      </c>
      <c r="U73">
        <v>0</v>
      </c>
    </row>
    <row r="74" spans="1:21" ht="15" customHeight="1" x14ac:dyDescent="0.3">
      <c r="A74" t="str">
        <f t="shared" si="7"/>
        <v/>
      </c>
      <c r="B74" t="s">
        <v>93</v>
      </c>
      <c r="C74" s="73" t="s">
        <v>93</v>
      </c>
      <c r="D74" s="81">
        <f t="shared" si="8"/>
        <v>0.32142857142857145</v>
      </c>
      <c r="E74" s="82">
        <v>56</v>
      </c>
      <c r="F74" s="83">
        <f t="shared" si="9"/>
        <v>18</v>
      </c>
      <c r="G74" s="109">
        <v>18</v>
      </c>
      <c r="H74" s="108">
        <v>0</v>
      </c>
      <c r="I74">
        <v>0</v>
      </c>
      <c r="J74">
        <f t="shared" si="10"/>
        <v>0</v>
      </c>
      <c r="K74">
        <f t="shared" si="11"/>
        <v>4</v>
      </c>
      <c r="L74">
        <f t="shared" si="12"/>
        <v>0</v>
      </c>
      <c r="M74" s="109">
        <v>0</v>
      </c>
      <c r="N74" s="109">
        <v>4</v>
      </c>
      <c r="O74" s="109">
        <v>0</v>
      </c>
      <c r="P74" s="84"/>
      <c r="Q74" s="103"/>
      <c r="R74"/>
      <c r="S74">
        <v>0</v>
      </c>
      <c r="T74">
        <v>0</v>
      </c>
      <c r="U74">
        <v>0</v>
      </c>
    </row>
    <row r="75" spans="1:21" ht="15" customHeight="1" x14ac:dyDescent="0.3">
      <c r="A75" t="str">
        <f t="shared" si="7"/>
        <v/>
      </c>
      <c r="B75" t="s">
        <v>94</v>
      </c>
      <c r="C75" s="73" t="s">
        <v>94</v>
      </c>
      <c r="D75" s="81">
        <f t="shared" si="8"/>
        <v>0</v>
      </c>
      <c r="E75" s="82">
        <v>38</v>
      </c>
      <c r="F75" s="83">
        <f t="shared" si="9"/>
        <v>0</v>
      </c>
      <c r="G75" s="109">
        <v>0</v>
      </c>
      <c r="H75" s="108">
        <v>0</v>
      </c>
      <c r="I75">
        <v>0</v>
      </c>
      <c r="J75">
        <f t="shared" si="10"/>
        <v>0</v>
      </c>
      <c r="K75">
        <f t="shared" si="11"/>
        <v>0</v>
      </c>
      <c r="L75">
        <f t="shared" si="12"/>
        <v>0</v>
      </c>
      <c r="M75" s="109">
        <v>0</v>
      </c>
      <c r="N75" s="109">
        <v>0</v>
      </c>
      <c r="O75" s="109">
        <v>0</v>
      </c>
      <c r="P75" s="84"/>
      <c r="Q75" s="103"/>
      <c r="R75"/>
      <c r="S75">
        <v>0</v>
      </c>
      <c r="T75">
        <v>0</v>
      </c>
      <c r="U75">
        <v>0</v>
      </c>
    </row>
    <row r="76" spans="1:21" ht="15" customHeight="1" x14ac:dyDescent="0.3">
      <c r="A76" t="str">
        <f t="shared" si="7"/>
        <v>FIX</v>
      </c>
      <c r="C76" s="99" t="s">
        <v>95</v>
      </c>
      <c r="D76" s="81">
        <f t="shared" si="8"/>
        <v>0</v>
      </c>
      <c r="E76" s="82">
        <v>80</v>
      </c>
      <c r="F76" s="83">
        <f t="shared" si="9"/>
        <v>0</v>
      </c>
      <c r="G76" s="109">
        <v>0</v>
      </c>
      <c r="H76" s="108">
        <v>0</v>
      </c>
      <c r="I76"/>
      <c r="J76">
        <f t="shared" si="10"/>
        <v>0</v>
      </c>
      <c r="K76">
        <f t="shared" si="11"/>
        <v>0</v>
      </c>
      <c r="L76">
        <f t="shared" si="12"/>
        <v>0</v>
      </c>
      <c r="M76" s="109">
        <v>0</v>
      </c>
      <c r="N76" s="109">
        <v>0</v>
      </c>
      <c r="O76" s="109">
        <v>0</v>
      </c>
      <c r="P76" s="84"/>
      <c r="Q76" s="103"/>
      <c r="R76"/>
      <c r="S76"/>
      <c r="T76"/>
      <c r="U76"/>
    </row>
    <row r="77" spans="1:21" ht="15" customHeight="1" x14ac:dyDescent="0.3">
      <c r="A77" t="str">
        <f t="shared" si="7"/>
        <v/>
      </c>
      <c r="B77" t="s">
        <v>96</v>
      </c>
      <c r="C77" s="73" t="s">
        <v>96</v>
      </c>
      <c r="D77" s="81">
        <f t="shared" si="8"/>
        <v>0.20408163265306123</v>
      </c>
      <c r="E77" s="82">
        <v>98</v>
      </c>
      <c r="F77" s="83">
        <f t="shared" si="9"/>
        <v>20</v>
      </c>
      <c r="G77" s="109">
        <v>0</v>
      </c>
      <c r="H77" s="108">
        <v>0</v>
      </c>
      <c r="I77">
        <v>20</v>
      </c>
      <c r="J77">
        <f t="shared" si="10"/>
        <v>0</v>
      </c>
      <c r="K77">
        <f t="shared" si="11"/>
        <v>0</v>
      </c>
      <c r="L77">
        <f t="shared" si="12"/>
        <v>0</v>
      </c>
      <c r="M77" s="109">
        <v>0</v>
      </c>
      <c r="N77" s="109">
        <v>0</v>
      </c>
      <c r="O77" s="109">
        <v>0</v>
      </c>
      <c r="P77" s="84"/>
      <c r="Q77" s="103"/>
      <c r="R77"/>
      <c r="S77">
        <v>0</v>
      </c>
      <c r="T77">
        <v>0</v>
      </c>
      <c r="U77">
        <v>0</v>
      </c>
    </row>
    <row r="78" spans="1:21" ht="15" customHeight="1" x14ac:dyDescent="0.3">
      <c r="A78" t="str">
        <f t="shared" si="7"/>
        <v/>
      </c>
      <c r="B78" t="s">
        <v>97</v>
      </c>
      <c r="C78" s="73" t="s">
        <v>97</v>
      </c>
      <c r="D78" s="81">
        <f t="shared" si="8"/>
        <v>1.52</v>
      </c>
      <c r="E78" s="82">
        <v>100</v>
      </c>
      <c r="F78" s="83">
        <f t="shared" si="9"/>
        <v>152</v>
      </c>
      <c r="G78" s="109">
        <v>1</v>
      </c>
      <c r="H78" s="108">
        <v>0</v>
      </c>
      <c r="I78">
        <v>151</v>
      </c>
      <c r="J78">
        <f t="shared" si="10"/>
        <v>0</v>
      </c>
      <c r="K78">
        <f t="shared" si="11"/>
        <v>0</v>
      </c>
      <c r="L78">
        <f t="shared" si="12"/>
        <v>0</v>
      </c>
      <c r="M78" s="109">
        <v>0</v>
      </c>
      <c r="N78" s="109">
        <v>0</v>
      </c>
      <c r="O78" s="109">
        <v>0</v>
      </c>
      <c r="P78" s="84"/>
      <c r="Q78" s="103"/>
      <c r="R78"/>
      <c r="S78">
        <v>0</v>
      </c>
      <c r="T78">
        <v>0</v>
      </c>
      <c r="U78">
        <v>0</v>
      </c>
    </row>
    <row r="79" spans="1:21" ht="15" customHeight="1" x14ac:dyDescent="0.3">
      <c r="A79" t="str">
        <f t="shared" si="7"/>
        <v/>
      </c>
      <c r="B79" t="s">
        <v>98</v>
      </c>
      <c r="C79" s="88" t="s">
        <v>98</v>
      </c>
      <c r="D79" s="81" t="str">
        <f t="shared" si="8"/>
        <v>N/A</v>
      </c>
      <c r="E79" s="82">
        <v>0</v>
      </c>
      <c r="F79" s="83">
        <f t="shared" si="9"/>
        <v>0</v>
      </c>
      <c r="G79" s="109">
        <v>0</v>
      </c>
      <c r="H79" s="108">
        <v>0</v>
      </c>
      <c r="I79">
        <v>0</v>
      </c>
      <c r="J79">
        <f t="shared" si="10"/>
        <v>0</v>
      </c>
      <c r="K79">
        <f t="shared" si="11"/>
        <v>0</v>
      </c>
      <c r="L79">
        <f t="shared" si="12"/>
        <v>0</v>
      </c>
      <c r="M79" s="109">
        <v>0</v>
      </c>
      <c r="N79" s="109">
        <v>0</v>
      </c>
      <c r="O79" s="109">
        <v>0</v>
      </c>
      <c r="P79" s="84"/>
      <c r="Q79" s="103"/>
      <c r="R79"/>
      <c r="S79">
        <v>0</v>
      </c>
      <c r="T79">
        <v>0</v>
      </c>
      <c r="U79">
        <v>0</v>
      </c>
    </row>
    <row r="80" spans="1:21" ht="15" customHeight="1" x14ac:dyDescent="0.3">
      <c r="A80" t="str">
        <f t="shared" si="7"/>
        <v/>
      </c>
      <c r="B80" t="s">
        <v>99</v>
      </c>
      <c r="C80" s="73" t="s">
        <v>99</v>
      </c>
      <c r="D80" s="81">
        <f t="shared" si="8"/>
        <v>0.1</v>
      </c>
      <c r="E80" s="82">
        <v>30</v>
      </c>
      <c r="F80" s="83">
        <f t="shared" si="9"/>
        <v>3</v>
      </c>
      <c r="G80" s="109">
        <v>0</v>
      </c>
      <c r="H80" s="108">
        <v>0</v>
      </c>
      <c r="I80">
        <v>3</v>
      </c>
      <c r="J80">
        <f t="shared" si="10"/>
        <v>0</v>
      </c>
      <c r="K80">
        <f t="shared" si="11"/>
        <v>0</v>
      </c>
      <c r="L80">
        <f t="shared" si="12"/>
        <v>0</v>
      </c>
      <c r="M80" s="109">
        <v>0</v>
      </c>
      <c r="N80" s="109">
        <v>0</v>
      </c>
      <c r="O80" s="109">
        <v>0</v>
      </c>
      <c r="P80" s="84"/>
      <c r="Q80" s="103"/>
      <c r="R80"/>
      <c r="S80">
        <v>0</v>
      </c>
      <c r="T80">
        <v>0</v>
      </c>
      <c r="U80">
        <v>0</v>
      </c>
    </row>
    <row r="81" spans="1:21" ht="15" customHeight="1" x14ac:dyDescent="0.3">
      <c r="A81" t="str">
        <f t="shared" si="7"/>
        <v/>
      </c>
      <c r="B81" t="s">
        <v>100</v>
      </c>
      <c r="C81" s="73" t="s">
        <v>100</v>
      </c>
      <c r="D81" s="81">
        <f t="shared" si="8"/>
        <v>1.5786516853932584</v>
      </c>
      <c r="E81" s="82">
        <v>178</v>
      </c>
      <c r="F81" s="83">
        <f t="shared" si="9"/>
        <v>281</v>
      </c>
      <c r="G81" s="109">
        <v>24</v>
      </c>
      <c r="H81" s="108">
        <v>0</v>
      </c>
      <c r="I81">
        <v>257</v>
      </c>
      <c r="J81">
        <f t="shared" si="10"/>
        <v>7</v>
      </c>
      <c r="K81">
        <f t="shared" si="11"/>
        <v>2</v>
      </c>
      <c r="L81">
        <f t="shared" si="12"/>
        <v>0</v>
      </c>
      <c r="M81" s="109">
        <v>0</v>
      </c>
      <c r="N81" s="109">
        <v>2</v>
      </c>
      <c r="O81" s="109">
        <v>0</v>
      </c>
      <c r="P81" s="84"/>
      <c r="Q81" s="103"/>
      <c r="R81"/>
      <c r="S81">
        <v>7</v>
      </c>
      <c r="T81">
        <v>0</v>
      </c>
      <c r="U81">
        <v>0</v>
      </c>
    </row>
    <row r="82" spans="1:21" ht="15" customHeight="1" x14ac:dyDescent="0.3">
      <c r="A82" t="str">
        <f t="shared" si="7"/>
        <v/>
      </c>
      <c r="B82" t="s">
        <v>101</v>
      </c>
      <c r="C82" s="73" t="s">
        <v>101</v>
      </c>
      <c r="D82" s="81">
        <f t="shared" si="8"/>
        <v>1.1558441558441559</v>
      </c>
      <c r="E82" s="82">
        <v>77</v>
      </c>
      <c r="F82" s="83">
        <f t="shared" si="9"/>
        <v>89</v>
      </c>
      <c r="G82" s="109">
        <v>44</v>
      </c>
      <c r="H82" s="108">
        <v>0</v>
      </c>
      <c r="I82">
        <v>45</v>
      </c>
      <c r="J82">
        <f t="shared" si="10"/>
        <v>3</v>
      </c>
      <c r="K82">
        <f t="shared" si="11"/>
        <v>0</v>
      </c>
      <c r="L82">
        <f t="shared" si="12"/>
        <v>0</v>
      </c>
      <c r="M82" s="109">
        <v>2</v>
      </c>
      <c r="N82" s="109">
        <v>0</v>
      </c>
      <c r="O82" s="109">
        <v>0</v>
      </c>
      <c r="P82" s="84"/>
      <c r="Q82" s="103"/>
      <c r="R82"/>
      <c r="S82">
        <v>1</v>
      </c>
      <c r="T82">
        <v>0</v>
      </c>
      <c r="U82">
        <v>0</v>
      </c>
    </row>
    <row r="83" spans="1:21" ht="15" customHeight="1" x14ac:dyDescent="0.3">
      <c r="A83" t="str">
        <f t="shared" si="7"/>
        <v/>
      </c>
      <c r="B83" t="s">
        <v>102</v>
      </c>
      <c r="C83" s="73" t="s">
        <v>102</v>
      </c>
      <c r="D83" s="81">
        <f t="shared" si="8"/>
        <v>1.0684931506849316</v>
      </c>
      <c r="E83" s="82">
        <v>73</v>
      </c>
      <c r="F83" s="83">
        <f t="shared" si="9"/>
        <v>78</v>
      </c>
      <c r="G83" s="109">
        <v>0</v>
      </c>
      <c r="H83" s="108">
        <v>0</v>
      </c>
      <c r="I83">
        <v>78</v>
      </c>
      <c r="J83">
        <f t="shared" si="10"/>
        <v>0</v>
      </c>
      <c r="K83">
        <f t="shared" si="11"/>
        <v>0</v>
      </c>
      <c r="L83">
        <f t="shared" si="12"/>
        <v>0</v>
      </c>
      <c r="M83" s="109">
        <v>0</v>
      </c>
      <c r="N83" s="109">
        <v>0</v>
      </c>
      <c r="O83" s="109">
        <v>0</v>
      </c>
      <c r="P83" s="84"/>
      <c r="Q83" s="103"/>
      <c r="R83"/>
      <c r="S83">
        <v>0</v>
      </c>
      <c r="T83">
        <v>0</v>
      </c>
      <c r="U83">
        <v>0</v>
      </c>
    </row>
    <row r="84" spans="1:21" ht="15" customHeight="1" x14ac:dyDescent="0.3">
      <c r="A84" t="str">
        <f t="shared" si="7"/>
        <v/>
      </c>
      <c r="B84" t="s">
        <v>103</v>
      </c>
      <c r="C84" s="73" t="s">
        <v>103</v>
      </c>
      <c r="D84" s="81">
        <f t="shared" si="8"/>
        <v>0.620253164556962</v>
      </c>
      <c r="E84" s="82">
        <v>79</v>
      </c>
      <c r="F84" s="83">
        <f t="shared" si="9"/>
        <v>49</v>
      </c>
      <c r="G84" s="109">
        <v>10</v>
      </c>
      <c r="H84" s="108">
        <v>0</v>
      </c>
      <c r="I84">
        <v>39</v>
      </c>
      <c r="J84">
        <f t="shared" si="10"/>
        <v>1</v>
      </c>
      <c r="K84">
        <f t="shared" si="11"/>
        <v>8</v>
      </c>
      <c r="L84">
        <f t="shared" si="12"/>
        <v>1</v>
      </c>
      <c r="M84" s="109">
        <v>0</v>
      </c>
      <c r="N84" s="109">
        <v>0</v>
      </c>
      <c r="O84" s="109">
        <v>0</v>
      </c>
      <c r="P84" s="84"/>
      <c r="Q84" s="103"/>
      <c r="R84"/>
      <c r="S84">
        <v>1</v>
      </c>
      <c r="T84">
        <v>8</v>
      </c>
      <c r="U84">
        <v>1</v>
      </c>
    </row>
    <row r="85" spans="1:21" ht="15" customHeight="1" x14ac:dyDescent="0.3">
      <c r="A85" t="str">
        <f t="shared" si="7"/>
        <v/>
      </c>
      <c r="B85" t="s">
        <v>104</v>
      </c>
      <c r="C85" s="73" t="s">
        <v>104</v>
      </c>
      <c r="D85" s="81">
        <f t="shared" si="8"/>
        <v>5</v>
      </c>
      <c r="E85" s="82">
        <v>9</v>
      </c>
      <c r="F85" s="83">
        <f t="shared" si="9"/>
        <v>45</v>
      </c>
      <c r="G85" s="109">
        <v>5</v>
      </c>
      <c r="H85" s="108">
        <v>0</v>
      </c>
      <c r="I85">
        <v>40</v>
      </c>
      <c r="J85">
        <f t="shared" si="10"/>
        <v>0</v>
      </c>
      <c r="K85">
        <f t="shared" si="11"/>
        <v>3</v>
      </c>
      <c r="L85">
        <f t="shared" si="12"/>
        <v>0</v>
      </c>
      <c r="M85" s="109">
        <v>0</v>
      </c>
      <c r="N85" s="109">
        <v>1</v>
      </c>
      <c r="O85" s="109">
        <v>0</v>
      </c>
      <c r="P85" s="84"/>
      <c r="Q85" s="103"/>
      <c r="R85"/>
      <c r="S85">
        <v>0</v>
      </c>
      <c r="T85">
        <v>2</v>
      </c>
      <c r="U85">
        <v>0</v>
      </c>
    </row>
    <row r="86" spans="1:21" ht="15" customHeight="1" x14ac:dyDescent="0.3">
      <c r="A86" t="str">
        <f t="shared" si="7"/>
        <v/>
      </c>
      <c r="B86" t="s">
        <v>105</v>
      </c>
      <c r="C86" s="73" t="s">
        <v>105</v>
      </c>
      <c r="D86" s="81">
        <f t="shared" si="8"/>
        <v>1.513157894736842</v>
      </c>
      <c r="E86" s="82">
        <v>152</v>
      </c>
      <c r="F86" s="83">
        <f t="shared" si="9"/>
        <v>230</v>
      </c>
      <c r="G86" s="109">
        <v>230</v>
      </c>
      <c r="H86" s="108">
        <v>0</v>
      </c>
      <c r="I86">
        <v>0</v>
      </c>
      <c r="J86">
        <f t="shared" si="10"/>
        <v>7</v>
      </c>
      <c r="K86">
        <f t="shared" si="11"/>
        <v>61</v>
      </c>
      <c r="L86">
        <f t="shared" si="12"/>
        <v>6</v>
      </c>
      <c r="M86" s="109">
        <v>7</v>
      </c>
      <c r="N86" s="109">
        <v>61</v>
      </c>
      <c r="O86" s="109">
        <v>6</v>
      </c>
      <c r="P86" s="84"/>
      <c r="Q86" s="103"/>
      <c r="R86"/>
      <c r="S86">
        <v>0</v>
      </c>
      <c r="T86">
        <v>0</v>
      </c>
      <c r="U86">
        <v>0</v>
      </c>
    </row>
    <row r="87" spans="1:21" ht="15" customHeight="1" x14ac:dyDescent="0.3">
      <c r="A87" t="str">
        <f t="shared" si="7"/>
        <v/>
      </c>
      <c r="B87" t="s">
        <v>106</v>
      </c>
      <c r="C87" s="73" t="s">
        <v>106</v>
      </c>
      <c r="D87" s="81">
        <f t="shared" si="8"/>
        <v>3.7155963302752295</v>
      </c>
      <c r="E87" s="82">
        <v>109</v>
      </c>
      <c r="F87" s="83">
        <f t="shared" si="9"/>
        <v>405</v>
      </c>
      <c r="G87" s="109">
        <v>6</v>
      </c>
      <c r="H87" s="108">
        <v>0</v>
      </c>
      <c r="I87">
        <v>399</v>
      </c>
      <c r="J87">
        <f t="shared" si="10"/>
        <v>72</v>
      </c>
      <c r="K87">
        <f t="shared" si="11"/>
        <v>27</v>
      </c>
      <c r="L87">
        <f t="shared" si="12"/>
        <v>5</v>
      </c>
      <c r="M87" s="109">
        <v>0</v>
      </c>
      <c r="N87" s="109">
        <v>0</v>
      </c>
      <c r="O87" s="109">
        <v>0</v>
      </c>
      <c r="P87" s="84"/>
      <c r="Q87" s="103"/>
      <c r="R87"/>
      <c r="S87">
        <v>72</v>
      </c>
      <c r="T87">
        <v>27</v>
      </c>
      <c r="U87">
        <v>5</v>
      </c>
    </row>
    <row r="88" spans="1:21" ht="15" customHeight="1" x14ac:dyDescent="0.3">
      <c r="A88" t="str">
        <f t="shared" si="7"/>
        <v/>
      </c>
      <c r="B88" t="s">
        <v>107</v>
      </c>
      <c r="C88" s="73" t="s">
        <v>107</v>
      </c>
      <c r="D88" s="81">
        <f t="shared" si="8"/>
        <v>1.5294117647058822</v>
      </c>
      <c r="E88" s="82">
        <v>102</v>
      </c>
      <c r="F88" s="83">
        <f t="shared" si="9"/>
        <v>156</v>
      </c>
      <c r="G88" s="109">
        <v>156</v>
      </c>
      <c r="H88" s="108">
        <v>0</v>
      </c>
      <c r="I88">
        <v>0</v>
      </c>
      <c r="J88">
        <f t="shared" si="10"/>
        <v>0</v>
      </c>
      <c r="K88">
        <f t="shared" si="11"/>
        <v>0</v>
      </c>
      <c r="L88">
        <f t="shared" si="12"/>
        <v>0</v>
      </c>
      <c r="M88" s="109">
        <v>0</v>
      </c>
      <c r="N88" s="109">
        <v>0</v>
      </c>
      <c r="O88" s="109">
        <v>0</v>
      </c>
      <c r="P88" s="84"/>
      <c r="Q88" s="103"/>
      <c r="R88"/>
      <c r="S88">
        <v>0</v>
      </c>
      <c r="T88">
        <v>0</v>
      </c>
      <c r="U88">
        <v>0</v>
      </c>
    </row>
    <row r="89" spans="1:21" ht="15" customHeight="1" x14ac:dyDescent="0.3">
      <c r="A89" t="str">
        <f t="shared" si="7"/>
        <v/>
      </c>
      <c r="B89" t="s">
        <v>108</v>
      </c>
      <c r="C89" s="85" t="s">
        <v>108</v>
      </c>
      <c r="D89" s="81">
        <f t="shared" si="8"/>
        <v>0</v>
      </c>
      <c r="E89" s="82">
        <v>11</v>
      </c>
      <c r="F89" s="83">
        <f t="shared" si="9"/>
        <v>0</v>
      </c>
      <c r="G89" s="109">
        <v>0</v>
      </c>
      <c r="H89" s="108">
        <v>0</v>
      </c>
      <c r="I89">
        <v>0</v>
      </c>
      <c r="J89">
        <f t="shared" si="10"/>
        <v>0</v>
      </c>
      <c r="K89">
        <f t="shared" si="11"/>
        <v>0</v>
      </c>
      <c r="L89">
        <f t="shared" si="12"/>
        <v>0</v>
      </c>
      <c r="M89" s="109">
        <v>0</v>
      </c>
      <c r="N89" s="109">
        <v>0</v>
      </c>
      <c r="O89" s="109">
        <v>0</v>
      </c>
      <c r="P89" s="84"/>
      <c r="Q89" s="103"/>
      <c r="R89"/>
      <c r="S89">
        <v>0</v>
      </c>
      <c r="T89">
        <v>0</v>
      </c>
      <c r="U89">
        <v>0</v>
      </c>
    </row>
    <row r="90" spans="1:21" ht="15" customHeight="1" x14ac:dyDescent="0.3">
      <c r="A90" t="str">
        <f t="shared" si="7"/>
        <v/>
      </c>
      <c r="B90" t="s">
        <v>109</v>
      </c>
      <c r="C90" s="73" t="s">
        <v>109</v>
      </c>
      <c r="D90" s="81">
        <f t="shared" si="8"/>
        <v>0</v>
      </c>
      <c r="E90" s="82">
        <v>50</v>
      </c>
      <c r="F90" s="83">
        <f t="shared" si="9"/>
        <v>0</v>
      </c>
      <c r="G90" s="109">
        <v>0</v>
      </c>
      <c r="H90" s="108">
        <v>0</v>
      </c>
      <c r="I90">
        <v>0</v>
      </c>
      <c r="J90">
        <f t="shared" si="10"/>
        <v>0</v>
      </c>
      <c r="K90">
        <f t="shared" si="11"/>
        <v>0</v>
      </c>
      <c r="L90">
        <f t="shared" si="12"/>
        <v>0</v>
      </c>
      <c r="M90" s="109">
        <v>0</v>
      </c>
      <c r="N90" s="109">
        <v>0</v>
      </c>
      <c r="O90" s="109">
        <v>0</v>
      </c>
      <c r="P90" s="84"/>
      <c r="Q90" s="103"/>
      <c r="R90"/>
      <c r="S90">
        <v>0</v>
      </c>
      <c r="T90">
        <v>0</v>
      </c>
      <c r="U90">
        <v>0</v>
      </c>
    </row>
    <row r="91" spans="1:21" ht="15" customHeight="1" x14ac:dyDescent="0.3">
      <c r="A91" t="str">
        <f t="shared" si="7"/>
        <v/>
      </c>
      <c r="B91" t="s">
        <v>110</v>
      </c>
      <c r="C91" s="73" t="s">
        <v>110</v>
      </c>
      <c r="D91" s="81">
        <f t="shared" si="8"/>
        <v>9.5899280575539567</v>
      </c>
      <c r="E91" s="82">
        <v>139</v>
      </c>
      <c r="F91" s="83">
        <f t="shared" si="9"/>
        <v>1333</v>
      </c>
      <c r="G91" s="109">
        <v>1</v>
      </c>
      <c r="H91" s="108">
        <v>0</v>
      </c>
      <c r="I91">
        <v>1332</v>
      </c>
      <c r="J91">
        <f t="shared" si="10"/>
        <v>28</v>
      </c>
      <c r="K91">
        <f t="shared" si="11"/>
        <v>26</v>
      </c>
      <c r="L91">
        <f t="shared" si="12"/>
        <v>1</v>
      </c>
      <c r="M91" s="109">
        <v>0</v>
      </c>
      <c r="N91" s="109">
        <v>0</v>
      </c>
      <c r="O91" s="109">
        <v>0</v>
      </c>
      <c r="P91" s="84"/>
      <c r="Q91" s="103"/>
      <c r="R91"/>
      <c r="S91">
        <v>28</v>
      </c>
      <c r="T91">
        <v>26</v>
      </c>
      <c r="U91">
        <v>1</v>
      </c>
    </row>
    <row r="92" spans="1:21" ht="15" customHeight="1" x14ac:dyDescent="0.3">
      <c r="A92" t="str">
        <f t="shared" si="7"/>
        <v/>
      </c>
      <c r="B92" t="s">
        <v>111</v>
      </c>
      <c r="C92" s="73" t="s">
        <v>111</v>
      </c>
      <c r="D92" s="81">
        <f t="shared" si="8"/>
        <v>0</v>
      </c>
      <c r="E92" s="82">
        <v>125</v>
      </c>
      <c r="F92" s="83">
        <f t="shared" si="9"/>
        <v>0</v>
      </c>
      <c r="G92" s="109">
        <v>0</v>
      </c>
      <c r="H92" s="108">
        <v>0</v>
      </c>
      <c r="I92">
        <v>0</v>
      </c>
      <c r="J92">
        <f t="shared" si="10"/>
        <v>0</v>
      </c>
      <c r="K92">
        <f t="shared" si="11"/>
        <v>0</v>
      </c>
      <c r="L92">
        <f t="shared" si="12"/>
        <v>0</v>
      </c>
      <c r="M92" s="109">
        <v>0</v>
      </c>
      <c r="N92" s="109">
        <v>0</v>
      </c>
      <c r="O92" s="109">
        <v>0</v>
      </c>
      <c r="P92" s="84"/>
      <c r="Q92" s="103"/>
      <c r="R92"/>
      <c r="S92">
        <v>0</v>
      </c>
      <c r="T92">
        <v>0</v>
      </c>
      <c r="U92">
        <v>0</v>
      </c>
    </row>
    <row r="93" spans="1:21" ht="15" customHeight="1" x14ac:dyDescent="0.3">
      <c r="A93" t="str">
        <f t="shared" si="7"/>
        <v/>
      </c>
      <c r="B93" t="s">
        <v>112</v>
      </c>
      <c r="C93" s="73" t="s">
        <v>112</v>
      </c>
      <c r="D93" s="81">
        <f t="shared" si="8"/>
        <v>1</v>
      </c>
      <c r="E93" s="82">
        <v>21</v>
      </c>
      <c r="F93" s="83">
        <f t="shared" si="9"/>
        <v>21</v>
      </c>
      <c r="G93" s="109">
        <v>21</v>
      </c>
      <c r="H93" s="108">
        <v>0</v>
      </c>
      <c r="I93">
        <v>0</v>
      </c>
      <c r="J93">
        <f t="shared" si="10"/>
        <v>0</v>
      </c>
      <c r="K93">
        <f t="shared" si="11"/>
        <v>0</v>
      </c>
      <c r="L93">
        <f t="shared" si="12"/>
        <v>0</v>
      </c>
      <c r="M93" s="109">
        <v>0</v>
      </c>
      <c r="N93" s="109">
        <v>0</v>
      </c>
      <c r="O93" s="109">
        <v>0</v>
      </c>
      <c r="P93" s="84"/>
      <c r="Q93" s="103"/>
      <c r="R93"/>
      <c r="S93">
        <v>0</v>
      </c>
      <c r="T93">
        <v>0</v>
      </c>
      <c r="U93">
        <v>0</v>
      </c>
    </row>
    <row r="94" spans="1:21" ht="15" customHeight="1" x14ac:dyDescent="0.3">
      <c r="A94" t="str">
        <f t="shared" si="7"/>
        <v/>
      </c>
      <c r="B94" t="s">
        <v>113</v>
      </c>
      <c r="C94" s="73" t="s">
        <v>113</v>
      </c>
      <c r="D94" s="81">
        <f t="shared" si="8"/>
        <v>1.7666666666666666</v>
      </c>
      <c r="E94" s="82">
        <v>30</v>
      </c>
      <c r="F94" s="83">
        <f t="shared" si="9"/>
        <v>53</v>
      </c>
      <c r="G94" s="109">
        <v>53</v>
      </c>
      <c r="H94" s="108">
        <v>0</v>
      </c>
      <c r="I94">
        <v>0</v>
      </c>
      <c r="J94">
        <f t="shared" si="10"/>
        <v>0</v>
      </c>
      <c r="K94">
        <f t="shared" si="11"/>
        <v>0</v>
      </c>
      <c r="L94">
        <f t="shared" si="12"/>
        <v>0</v>
      </c>
      <c r="M94" s="109">
        <v>0</v>
      </c>
      <c r="N94" s="109">
        <v>0</v>
      </c>
      <c r="O94" s="109">
        <v>0</v>
      </c>
      <c r="P94" s="84"/>
      <c r="Q94" s="103"/>
      <c r="R94"/>
      <c r="S94">
        <v>0</v>
      </c>
      <c r="T94">
        <v>0</v>
      </c>
      <c r="U94">
        <v>0</v>
      </c>
    </row>
    <row r="95" spans="1:21" ht="15" customHeight="1" x14ac:dyDescent="0.3">
      <c r="A95" t="str">
        <f t="shared" si="7"/>
        <v/>
      </c>
      <c r="B95" t="s">
        <v>114</v>
      </c>
      <c r="C95" s="88" t="s">
        <v>114</v>
      </c>
      <c r="D95" s="81" t="str">
        <f t="shared" si="8"/>
        <v>N/A</v>
      </c>
      <c r="E95" s="82">
        <v>0</v>
      </c>
      <c r="F95" s="83">
        <f t="shared" si="9"/>
        <v>0</v>
      </c>
      <c r="G95" s="109">
        <v>0</v>
      </c>
      <c r="H95" s="108">
        <v>0</v>
      </c>
      <c r="I95">
        <v>0</v>
      </c>
      <c r="J95">
        <f t="shared" si="10"/>
        <v>0</v>
      </c>
      <c r="K95">
        <f t="shared" si="11"/>
        <v>0</v>
      </c>
      <c r="L95">
        <f t="shared" si="12"/>
        <v>0</v>
      </c>
      <c r="M95" s="109">
        <v>0</v>
      </c>
      <c r="N95" s="109">
        <v>0</v>
      </c>
      <c r="O95" s="109">
        <v>0</v>
      </c>
      <c r="P95" s="84"/>
      <c r="Q95" s="103"/>
      <c r="R95"/>
      <c r="S95">
        <v>0</v>
      </c>
      <c r="T95">
        <v>0</v>
      </c>
      <c r="U95">
        <v>0</v>
      </c>
    </row>
    <row r="96" spans="1:21" ht="15" customHeight="1" x14ac:dyDescent="0.3">
      <c r="A96" t="str">
        <f t="shared" si="7"/>
        <v/>
      </c>
      <c r="B96" t="s">
        <v>115</v>
      </c>
      <c r="C96" s="88" t="s">
        <v>115</v>
      </c>
      <c r="D96" s="81" t="str">
        <f t="shared" si="8"/>
        <v>N/A</v>
      </c>
      <c r="E96" s="82">
        <v>0</v>
      </c>
      <c r="F96" s="83">
        <f t="shared" si="9"/>
        <v>0</v>
      </c>
      <c r="G96" s="109">
        <v>0</v>
      </c>
      <c r="H96" s="108">
        <v>0</v>
      </c>
      <c r="I96">
        <v>0</v>
      </c>
      <c r="J96">
        <f t="shared" si="10"/>
        <v>0</v>
      </c>
      <c r="K96">
        <f t="shared" si="11"/>
        <v>0</v>
      </c>
      <c r="L96">
        <f t="shared" si="12"/>
        <v>0</v>
      </c>
      <c r="M96" s="109">
        <v>0</v>
      </c>
      <c r="N96" s="109">
        <v>0</v>
      </c>
      <c r="O96" s="109">
        <v>0</v>
      </c>
      <c r="P96" s="84"/>
      <c r="Q96" s="103"/>
      <c r="R96"/>
      <c r="S96">
        <v>0</v>
      </c>
      <c r="T96">
        <v>0</v>
      </c>
      <c r="U96">
        <v>0</v>
      </c>
    </row>
    <row r="97" spans="1:21" ht="15" customHeight="1" x14ac:dyDescent="0.3">
      <c r="A97" t="str">
        <f t="shared" si="7"/>
        <v/>
      </c>
      <c r="B97" t="s">
        <v>116</v>
      </c>
      <c r="C97" s="88" t="s">
        <v>116</v>
      </c>
      <c r="D97" s="81" t="str">
        <f t="shared" si="8"/>
        <v>N/A</v>
      </c>
      <c r="E97" s="82">
        <v>0</v>
      </c>
      <c r="F97" s="83">
        <f t="shared" si="9"/>
        <v>0</v>
      </c>
      <c r="G97" s="109">
        <v>0</v>
      </c>
      <c r="H97" s="108">
        <v>0</v>
      </c>
      <c r="I97">
        <v>0</v>
      </c>
      <c r="J97">
        <f t="shared" si="10"/>
        <v>0</v>
      </c>
      <c r="K97">
        <f t="shared" si="11"/>
        <v>0</v>
      </c>
      <c r="L97">
        <f t="shared" si="12"/>
        <v>0</v>
      </c>
      <c r="M97" s="109">
        <v>0</v>
      </c>
      <c r="N97" s="109">
        <v>0</v>
      </c>
      <c r="O97" s="109">
        <v>0</v>
      </c>
      <c r="P97" s="84"/>
      <c r="Q97" s="103"/>
      <c r="R97"/>
      <c r="S97">
        <v>0</v>
      </c>
      <c r="T97">
        <v>0</v>
      </c>
      <c r="U97">
        <v>0</v>
      </c>
    </row>
    <row r="98" spans="1:21" ht="15" customHeight="1" x14ac:dyDescent="0.3">
      <c r="A98" t="str">
        <f t="shared" si="7"/>
        <v/>
      </c>
      <c r="B98" t="s">
        <v>117</v>
      </c>
      <c r="C98" s="73" t="s">
        <v>117</v>
      </c>
      <c r="D98" s="81">
        <f t="shared" si="8"/>
        <v>0.64</v>
      </c>
      <c r="E98" s="82">
        <v>25</v>
      </c>
      <c r="F98" s="83">
        <f t="shared" si="9"/>
        <v>16</v>
      </c>
      <c r="G98" s="109">
        <v>1</v>
      </c>
      <c r="H98" s="108">
        <v>0</v>
      </c>
      <c r="I98">
        <v>15</v>
      </c>
      <c r="J98">
        <f t="shared" si="10"/>
        <v>3</v>
      </c>
      <c r="K98">
        <f t="shared" si="11"/>
        <v>0</v>
      </c>
      <c r="L98">
        <f t="shared" si="12"/>
        <v>0</v>
      </c>
      <c r="M98" s="109">
        <v>0</v>
      </c>
      <c r="N98" s="109">
        <v>0</v>
      </c>
      <c r="O98" s="109">
        <v>0</v>
      </c>
      <c r="P98" s="84"/>
      <c r="Q98" s="103"/>
      <c r="R98"/>
      <c r="S98">
        <v>3</v>
      </c>
      <c r="T98">
        <v>0</v>
      </c>
      <c r="U98">
        <v>0</v>
      </c>
    </row>
    <row r="99" spans="1:21" ht="15" customHeight="1" x14ac:dyDescent="0.3">
      <c r="A99" t="str">
        <f t="shared" si="7"/>
        <v/>
      </c>
      <c r="B99" t="s">
        <v>118</v>
      </c>
      <c r="C99" s="73" t="s">
        <v>118</v>
      </c>
      <c r="D99" s="81">
        <f t="shared" si="8"/>
        <v>1.0521739130434782</v>
      </c>
      <c r="E99" s="82">
        <v>115</v>
      </c>
      <c r="F99" s="83">
        <f t="shared" si="9"/>
        <v>121</v>
      </c>
      <c r="G99" s="109">
        <v>1</v>
      </c>
      <c r="H99" s="108">
        <v>0</v>
      </c>
      <c r="I99">
        <v>120</v>
      </c>
      <c r="J99">
        <f t="shared" si="10"/>
        <v>0</v>
      </c>
      <c r="K99">
        <f t="shared" si="11"/>
        <v>0</v>
      </c>
      <c r="L99">
        <f t="shared" si="12"/>
        <v>0</v>
      </c>
      <c r="M99" s="109">
        <v>0</v>
      </c>
      <c r="N99" s="109">
        <v>0</v>
      </c>
      <c r="O99" s="109">
        <v>0</v>
      </c>
      <c r="P99" s="84"/>
      <c r="Q99" s="103"/>
      <c r="R99"/>
      <c r="S99">
        <v>0</v>
      </c>
      <c r="T99">
        <v>0</v>
      </c>
      <c r="U99">
        <v>0</v>
      </c>
    </row>
    <row r="100" spans="1:21" ht="15" customHeight="1" x14ac:dyDescent="0.3">
      <c r="A100" t="str">
        <f t="shared" si="7"/>
        <v/>
      </c>
      <c r="B100" t="s">
        <v>119</v>
      </c>
      <c r="C100" s="73" t="s">
        <v>119</v>
      </c>
      <c r="D100" s="81">
        <f t="shared" si="8"/>
        <v>0.78666666666666663</v>
      </c>
      <c r="E100" s="82">
        <v>75</v>
      </c>
      <c r="F100" s="83">
        <f t="shared" si="9"/>
        <v>59</v>
      </c>
      <c r="G100" s="109">
        <v>25</v>
      </c>
      <c r="H100" s="108">
        <v>0</v>
      </c>
      <c r="I100">
        <v>34</v>
      </c>
      <c r="J100">
        <f t="shared" si="10"/>
        <v>6</v>
      </c>
      <c r="K100">
        <f t="shared" si="11"/>
        <v>0</v>
      </c>
      <c r="L100">
        <f t="shared" si="12"/>
        <v>0</v>
      </c>
      <c r="M100" s="109">
        <v>2</v>
      </c>
      <c r="N100" s="109">
        <v>0</v>
      </c>
      <c r="O100" s="109">
        <v>0</v>
      </c>
      <c r="P100" s="84"/>
      <c r="Q100" s="103"/>
      <c r="R100"/>
      <c r="S100">
        <v>4</v>
      </c>
      <c r="T100">
        <v>0</v>
      </c>
      <c r="U100">
        <v>0</v>
      </c>
    </row>
    <row r="101" spans="1:21" ht="15" customHeight="1" x14ac:dyDescent="0.3">
      <c r="A101" t="str">
        <f t="shared" si="7"/>
        <v/>
      </c>
      <c r="B101" t="s">
        <v>120</v>
      </c>
      <c r="C101" s="73" t="s">
        <v>120</v>
      </c>
      <c r="D101" s="81">
        <f t="shared" si="8"/>
        <v>0</v>
      </c>
      <c r="E101" s="82">
        <v>124</v>
      </c>
      <c r="F101" s="83">
        <f t="shared" si="9"/>
        <v>0</v>
      </c>
      <c r="G101" s="109">
        <v>0</v>
      </c>
      <c r="H101" s="108">
        <v>0</v>
      </c>
      <c r="I101">
        <v>0</v>
      </c>
      <c r="J101">
        <f t="shared" si="10"/>
        <v>0</v>
      </c>
      <c r="K101">
        <f t="shared" si="11"/>
        <v>0</v>
      </c>
      <c r="L101">
        <f t="shared" si="12"/>
        <v>0</v>
      </c>
      <c r="M101" s="109">
        <v>0</v>
      </c>
      <c r="N101" s="109">
        <v>0</v>
      </c>
      <c r="O101" s="109">
        <v>0</v>
      </c>
      <c r="P101" s="84"/>
      <c r="Q101" s="103"/>
      <c r="R101"/>
      <c r="S101">
        <v>0</v>
      </c>
      <c r="T101">
        <v>0</v>
      </c>
      <c r="U101">
        <v>0</v>
      </c>
    </row>
    <row r="102" spans="1:21" s="100" customFormat="1" ht="15" customHeight="1" x14ac:dyDescent="0.3">
      <c r="A102" t="str">
        <f t="shared" si="7"/>
        <v>FIX</v>
      </c>
      <c r="B102"/>
      <c r="C102" s="98" t="s">
        <v>121</v>
      </c>
      <c r="D102" s="101" t="str">
        <f t="shared" si="8"/>
        <v>N/A</v>
      </c>
      <c r="E102" s="102">
        <v>0</v>
      </c>
      <c r="F102" s="83">
        <f t="shared" si="9"/>
        <v>0</v>
      </c>
      <c r="G102" s="109">
        <v>0</v>
      </c>
      <c r="H102" s="108">
        <v>0</v>
      </c>
      <c r="I102"/>
      <c r="J102">
        <f t="shared" si="10"/>
        <v>0</v>
      </c>
      <c r="K102">
        <f t="shared" si="11"/>
        <v>0</v>
      </c>
      <c r="L102">
        <f t="shared" si="12"/>
        <v>0</v>
      </c>
      <c r="M102" s="109">
        <v>0</v>
      </c>
      <c r="N102" s="109">
        <v>0</v>
      </c>
      <c r="O102" s="109">
        <v>0</v>
      </c>
      <c r="P102" s="84"/>
      <c r="Q102" s="103"/>
      <c r="S102"/>
      <c r="T102"/>
      <c r="U102"/>
    </row>
    <row r="103" spans="1:21" ht="15" customHeight="1" x14ac:dyDescent="0.3">
      <c r="A103" t="str">
        <f t="shared" si="7"/>
        <v/>
      </c>
      <c r="B103" t="s">
        <v>122</v>
      </c>
      <c r="C103" s="86" t="s">
        <v>122</v>
      </c>
      <c r="D103" s="81">
        <f t="shared" si="8"/>
        <v>0</v>
      </c>
      <c r="E103" s="87">
        <v>159</v>
      </c>
      <c r="F103" s="83">
        <f t="shared" si="9"/>
        <v>0</v>
      </c>
      <c r="G103" s="109">
        <v>0</v>
      </c>
      <c r="H103" s="108">
        <v>0</v>
      </c>
      <c r="I103">
        <v>0</v>
      </c>
      <c r="J103">
        <f t="shared" si="10"/>
        <v>0</v>
      </c>
      <c r="K103">
        <f t="shared" si="11"/>
        <v>0</v>
      </c>
      <c r="L103">
        <f t="shared" si="12"/>
        <v>0</v>
      </c>
      <c r="M103" s="109">
        <v>0</v>
      </c>
      <c r="N103" s="109">
        <v>0</v>
      </c>
      <c r="O103" s="109">
        <v>0</v>
      </c>
      <c r="P103" s="84"/>
      <c r="Q103" s="103"/>
      <c r="R103"/>
      <c r="S103">
        <v>0</v>
      </c>
      <c r="T103">
        <v>0</v>
      </c>
      <c r="U103">
        <v>0</v>
      </c>
    </row>
    <row r="104" spans="1:21" ht="15" customHeight="1" x14ac:dyDescent="0.3">
      <c r="A104" t="str">
        <f t="shared" si="7"/>
        <v/>
      </c>
      <c r="B104" t="s">
        <v>123</v>
      </c>
      <c r="C104" s="85" t="s">
        <v>123</v>
      </c>
      <c r="D104" s="81">
        <f t="shared" si="8"/>
        <v>0</v>
      </c>
      <c r="E104" s="82">
        <v>11</v>
      </c>
      <c r="F104" s="83">
        <f t="shared" si="9"/>
        <v>0</v>
      </c>
      <c r="G104" s="109">
        <v>0</v>
      </c>
      <c r="H104" s="108">
        <v>0</v>
      </c>
      <c r="I104">
        <v>0</v>
      </c>
      <c r="J104">
        <f t="shared" si="10"/>
        <v>0</v>
      </c>
      <c r="K104">
        <f t="shared" si="11"/>
        <v>0</v>
      </c>
      <c r="L104">
        <f t="shared" si="12"/>
        <v>0</v>
      </c>
      <c r="M104" s="109">
        <v>0</v>
      </c>
      <c r="N104" s="109">
        <v>0</v>
      </c>
      <c r="O104" s="109">
        <v>0</v>
      </c>
      <c r="P104" s="84"/>
      <c r="Q104" s="103"/>
      <c r="R104"/>
      <c r="S104">
        <v>0</v>
      </c>
      <c r="T104">
        <v>0</v>
      </c>
      <c r="U104">
        <v>0</v>
      </c>
    </row>
    <row r="105" spans="1:21" ht="15" customHeight="1" x14ac:dyDescent="0.3">
      <c r="A105" t="str">
        <f t="shared" si="7"/>
        <v/>
      </c>
      <c r="B105" t="s">
        <v>124</v>
      </c>
      <c r="C105" s="86" t="s">
        <v>124</v>
      </c>
      <c r="D105" s="81">
        <f t="shared" si="8"/>
        <v>0</v>
      </c>
      <c r="E105" s="87">
        <v>25</v>
      </c>
      <c r="F105" s="83">
        <f t="shared" si="9"/>
        <v>0</v>
      </c>
      <c r="G105" s="109">
        <v>0</v>
      </c>
      <c r="H105" s="108">
        <v>0</v>
      </c>
      <c r="I105">
        <v>0</v>
      </c>
      <c r="J105">
        <f t="shared" si="10"/>
        <v>0</v>
      </c>
      <c r="K105">
        <f t="shared" si="11"/>
        <v>0</v>
      </c>
      <c r="L105">
        <f t="shared" si="12"/>
        <v>0</v>
      </c>
      <c r="M105" s="109">
        <v>0</v>
      </c>
      <c r="N105" s="109">
        <v>0</v>
      </c>
      <c r="O105" s="109">
        <v>0</v>
      </c>
      <c r="P105" s="84"/>
      <c r="Q105" s="103"/>
      <c r="R105"/>
      <c r="S105">
        <v>0</v>
      </c>
      <c r="T105">
        <v>0</v>
      </c>
      <c r="U105">
        <v>0</v>
      </c>
    </row>
    <row r="106" spans="1:21" ht="15" customHeight="1" x14ac:dyDescent="0.3">
      <c r="A106" t="str">
        <f t="shared" si="7"/>
        <v/>
      </c>
      <c r="B106" t="s">
        <v>125</v>
      </c>
      <c r="C106" s="73" t="s">
        <v>125</v>
      </c>
      <c r="D106" s="81">
        <f t="shared" si="8"/>
        <v>0.72222222222222221</v>
      </c>
      <c r="E106" s="82">
        <v>54</v>
      </c>
      <c r="F106" s="83">
        <f t="shared" si="9"/>
        <v>39</v>
      </c>
      <c r="G106" s="109">
        <v>0</v>
      </c>
      <c r="H106" s="108">
        <v>0</v>
      </c>
      <c r="I106">
        <v>39</v>
      </c>
      <c r="J106">
        <f t="shared" si="10"/>
        <v>4</v>
      </c>
      <c r="K106">
        <f t="shared" si="11"/>
        <v>0</v>
      </c>
      <c r="L106">
        <f t="shared" si="12"/>
        <v>0</v>
      </c>
      <c r="M106" s="109">
        <v>0</v>
      </c>
      <c r="N106" s="109">
        <v>0</v>
      </c>
      <c r="O106" s="109">
        <v>0</v>
      </c>
      <c r="P106" s="84"/>
      <c r="Q106" s="103"/>
      <c r="R106"/>
      <c r="S106">
        <v>4</v>
      </c>
      <c r="T106">
        <v>0</v>
      </c>
      <c r="U106">
        <v>0</v>
      </c>
    </row>
    <row r="107" spans="1:21" ht="15" customHeight="1" x14ac:dyDescent="0.3">
      <c r="A107" t="str">
        <f t="shared" si="7"/>
        <v/>
      </c>
      <c r="B107" t="s">
        <v>126</v>
      </c>
      <c r="C107" s="73" t="s">
        <v>126</v>
      </c>
      <c r="D107" s="81">
        <f t="shared" si="8"/>
        <v>1.2658227848101266E-2</v>
      </c>
      <c r="E107" s="82">
        <v>79</v>
      </c>
      <c r="F107" s="83">
        <f t="shared" si="9"/>
        <v>1</v>
      </c>
      <c r="G107" s="109">
        <v>1</v>
      </c>
      <c r="H107" s="108">
        <v>0</v>
      </c>
      <c r="I107">
        <v>0</v>
      </c>
      <c r="J107">
        <f t="shared" si="10"/>
        <v>0</v>
      </c>
      <c r="K107">
        <f t="shared" si="11"/>
        <v>1</v>
      </c>
      <c r="L107">
        <f t="shared" si="12"/>
        <v>0</v>
      </c>
      <c r="M107" s="109">
        <v>0</v>
      </c>
      <c r="N107" s="109">
        <v>1</v>
      </c>
      <c r="O107" s="109">
        <v>0</v>
      </c>
      <c r="P107" s="84"/>
      <c r="Q107" s="103"/>
      <c r="R107"/>
      <c r="S107">
        <v>0</v>
      </c>
      <c r="T107">
        <v>0</v>
      </c>
      <c r="U107">
        <v>0</v>
      </c>
    </row>
    <row r="108" spans="1:21" ht="15" customHeight="1" x14ac:dyDescent="0.3">
      <c r="A108" t="str">
        <f t="shared" si="7"/>
        <v/>
      </c>
      <c r="B108" t="s">
        <v>127</v>
      </c>
      <c r="C108" s="73" t="s">
        <v>127</v>
      </c>
      <c r="D108" s="81">
        <f t="shared" si="8"/>
        <v>1.2</v>
      </c>
      <c r="E108" s="82">
        <v>25</v>
      </c>
      <c r="F108" s="83">
        <f t="shared" si="9"/>
        <v>30</v>
      </c>
      <c r="G108" s="109">
        <v>30</v>
      </c>
      <c r="H108" s="108">
        <v>0</v>
      </c>
      <c r="I108">
        <v>0</v>
      </c>
      <c r="J108">
        <f t="shared" si="10"/>
        <v>6</v>
      </c>
      <c r="K108">
        <f t="shared" si="11"/>
        <v>0</v>
      </c>
      <c r="L108">
        <f t="shared" si="12"/>
        <v>0</v>
      </c>
      <c r="M108" s="109">
        <v>6</v>
      </c>
      <c r="N108" s="109">
        <v>0</v>
      </c>
      <c r="O108" s="109">
        <v>0</v>
      </c>
      <c r="P108" s="84"/>
      <c r="Q108" s="103"/>
      <c r="R108"/>
      <c r="S108">
        <v>0</v>
      </c>
      <c r="T108">
        <v>0</v>
      </c>
      <c r="U108">
        <v>0</v>
      </c>
    </row>
    <row r="109" spans="1:21" ht="15" customHeight="1" x14ac:dyDescent="0.3">
      <c r="A109" t="str">
        <f t="shared" si="7"/>
        <v/>
      </c>
      <c r="B109" t="s">
        <v>128</v>
      </c>
      <c r="C109" s="73" t="s">
        <v>128</v>
      </c>
      <c r="D109" s="81">
        <f t="shared" si="8"/>
        <v>1</v>
      </c>
      <c r="E109" s="82">
        <v>37</v>
      </c>
      <c r="F109" s="83">
        <f t="shared" si="9"/>
        <v>37</v>
      </c>
      <c r="G109" s="109">
        <v>0</v>
      </c>
      <c r="H109" s="108">
        <v>0</v>
      </c>
      <c r="I109">
        <v>37</v>
      </c>
      <c r="J109">
        <f t="shared" si="10"/>
        <v>4</v>
      </c>
      <c r="K109">
        <f t="shared" si="11"/>
        <v>0</v>
      </c>
      <c r="L109">
        <f t="shared" si="12"/>
        <v>0</v>
      </c>
      <c r="M109" s="109">
        <v>0</v>
      </c>
      <c r="N109" s="109">
        <v>0</v>
      </c>
      <c r="O109" s="109">
        <v>0</v>
      </c>
      <c r="P109" s="84"/>
      <c r="Q109" s="103"/>
      <c r="R109"/>
      <c r="S109">
        <v>4</v>
      </c>
      <c r="T109">
        <v>0</v>
      </c>
      <c r="U109">
        <v>0</v>
      </c>
    </row>
    <row r="110" spans="1:21" s="100" customFormat="1" ht="15" customHeight="1" x14ac:dyDescent="0.3">
      <c r="A110" t="str">
        <f t="shared" si="7"/>
        <v>FIX</v>
      </c>
      <c r="B110"/>
      <c r="C110" s="98" t="s">
        <v>129</v>
      </c>
      <c r="D110" s="101" t="str">
        <f t="shared" si="8"/>
        <v>N/A</v>
      </c>
      <c r="E110" s="102">
        <v>0</v>
      </c>
      <c r="F110" s="83">
        <f t="shared" si="9"/>
        <v>0</v>
      </c>
      <c r="G110" s="109">
        <v>0</v>
      </c>
      <c r="H110" s="108">
        <v>0</v>
      </c>
      <c r="I110"/>
      <c r="J110">
        <f t="shared" si="10"/>
        <v>0</v>
      </c>
      <c r="K110">
        <f t="shared" si="11"/>
        <v>0</v>
      </c>
      <c r="L110">
        <f t="shared" si="12"/>
        <v>0</v>
      </c>
      <c r="M110" s="109">
        <v>0</v>
      </c>
      <c r="N110" s="109">
        <v>0</v>
      </c>
      <c r="O110" s="109">
        <v>0</v>
      </c>
      <c r="P110" s="84"/>
      <c r="Q110" s="103"/>
      <c r="S110"/>
      <c r="T110"/>
      <c r="U110"/>
    </row>
    <row r="111" spans="1:21" ht="15" customHeight="1" x14ac:dyDescent="0.3">
      <c r="A111" t="str">
        <f t="shared" si="7"/>
        <v/>
      </c>
      <c r="B111" t="s">
        <v>130</v>
      </c>
      <c r="C111" s="85" t="s">
        <v>130</v>
      </c>
      <c r="D111" s="81">
        <f t="shared" si="8"/>
        <v>7.6923076923076927E-2</v>
      </c>
      <c r="E111" s="82">
        <v>13</v>
      </c>
      <c r="F111" s="83">
        <f t="shared" si="9"/>
        <v>1</v>
      </c>
      <c r="G111" s="109">
        <v>1</v>
      </c>
      <c r="H111" s="108">
        <v>0</v>
      </c>
      <c r="I111">
        <v>0</v>
      </c>
      <c r="J111">
        <f t="shared" si="10"/>
        <v>0</v>
      </c>
      <c r="K111">
        <f t="shared" si="11"/>
        <v>0</v>
      </c>
      <c r="L111">
        <f t="shared" si="12"/>
        <v>0</v>
      </c>
      <c r="M111" s="109">
        <v>0</v>
      </c>
      <c r="N111" s="109">
        <v>0</v>
      </c>
      <c r="O111" s="109">
        <v>0</v>
      </c>
      <c r="P111" s="84"/>
      <c r="Q111" s="103"/>
      <c r="R111"/>
      <c r="S111">
        <v>0</v>
      </c>
      <c r="T111">
        <v>0</v>
      </c>
      <c r="U111">
        <v>0</v>
      </c>
    </row>
    <row r="112" spans="1:21" ht="15" customHeight="1" x14ac:dyDescent="0.3">
      <c r="A112" t="str">
        <f t="shared" si="7"/>
        <v/>
      </c>
      <c r="B112" t="s">
        <v>131</v>
      </c>
      <c r="C112" s="86" t="s">
        <v>131</v>
      </c>
      <c r="D112" s="81">
        <f t="shared" si="8"/>
        <v>0.18478260869565216</v>
      </c>
      <c r="E112" s="87">
        <v>92</v>
      </c>
      <c r="F112" s="83">
        <f t="shared" si="9"/>
        <v>17</v>
      </c>
      <c r="G112" s="109">
        <v>17</v>
      </c>
      <c r="H112" s="108">
        <v>0</v>
      </c>
      <c r="I112">
        <v>0</v>
      </c>
      <c r="J112">
        <f t="shared" si="10"/>
        <v>5</v>
      </c>
      <c r="K112">
        <f t="shared" si="11"/>
        <v>0</v>
      </c>
      <c r="L112">
        <f t="shared" si="12"/>
        <v>0</v>
      </c>
      <c r="M112" s="109">
        <v>5</v>
      </c>
      <c r="N112" s="109">
        <v>0</v>
      </c>
      <c r="O112" s="109">
        <v>0</v>
      </c>
      <c r="P112" s="84"/>
      <c r="Q112" s="103"/>
      <c r="R112"/>
      <c r="S112">
        <v>0</v>
      </c>
      <c r="T112">
        <v>0</v>
      </c>
      <c r="U112">
        <v>0</v>
      </c>
    </row>
    <row r="113" spans="1:21" ht="15" customHeight="1" x14ac:dyDescent="0.3">
      <c r="A113" t="str">
        <f t="shared" si="7"/>
        <v/>
      </c>
      <c r="B113" t="s">
        <v>132</v>
      </c>
      <c r="C113" s="73" t="s">
        <v>132</v>
      </c>
      <c r="D113" s="81">
        <f t="shared" si="8"/>
        <v>1.0738636363636365</v>
      </c>
      <c r="E113" s="82">
        <v>176</v>
      </c>
      <c r="F113" s="83">
        <f t="shared" si="9"/>
        <v>189</v>
      </c>
      <c r="G113" s="109">
        <v>4</v>
      </c>
      <c r="H113" s="108">
        <v>0</v>
      </c>
      <c r="I113">
        <v>185</v>
      </c>
      <c r="J113">
        <f t="shared" si="10"/>
        <v>0</v>
      </c>
      <c r="K113">
        <f t="shared" si="11"/>
        <v>0</v>
      </c>
      <c r="L113">
        <f t="shared" si="12"/>
        <v>0</v>
      </c>
      <c r="M113" s="109">
        <v>0</v>
      </c>
      <c r="N113" s="109">
        <v>0</v>
      </c>
      <c r="O113" s="109">
        <v>0</v>
      </c>
      <c r="P113" s="84"/>
      <c r="Q113" s="103"/>
      <c r="R113"/>
      <c r="S113">
        <v>0</v>
      </c>
      <c r="T113">
        <v>0</v>
      </c>
      <c r="U113">
        <v>0</v>
      </c>
    </row>
    <row r="114" spans="1:21" ht="15" customHeight="1" x14ac:dyDescent="0.3">
      <c r="A114" t="str">
        <f t="shared" si="7"/>
        <v/>
      </c>
      <c r="B114" t="s">
        <v>133</v>
      </c>
      <c r="C114" s="73" t="s">
        <v>133</v>
      </c>
      <c r="D114" s="81">
        <f t="shared" si="8"/>
        <v>0.83076923076923082</v>
      </c>
      <c r="E114" s="82">
        <v>130</v>
      </c>
      <c r="F114" s="83">
        <f t="shared" si="9"/>
        <v>108</v>
      </c>
      <c r="G114" s="109">
        <v>0</v>
      </c>
      <c r="H114" s="108">
        <v>0</v>
      </c>
      <c r="I114">
        <v>108</v>
      </c>
      <c r="J114">
        <f t="shared" si="10"/>
        <v>30</v>
      </c>
      <c r="K114">
        <f t="shared" si="11"/>
        <v>0</v>
      </c>
      <c r="L114">
        <f t="shared" si="12"/>
        <v>0</v>
      </c>
      <c r="M114" s="109">
        <v>0</v>
      </c>
      <c r="N114" s="109">
        <v>0</v>
      </c>
      <c r="O114" s="109">
        <v>0</v>
      </c>
      <c r="P114" s="84"/>
      <c r="Q114" s="103"/>
      <c r="R114"/>
      <c r="S114">
        <v>30</v>
      </c>
      <c r="T114">
        <v>0</v>
      </c>
      <c r="U114">
        <v>0</v>
      </c>
    </row>
    <row r="115" spans="1:21" s="100" customFormat="1" ht="15" customHeight="1" x14ac:dyDescent="0.3">
      <c r="A115" t="str">
        <f t="shared" si="7"/>
        <v>FIX</v>
      </c>
      <c r="B115"/>
      <c r="C115" s="98" t="s">
        <v>134</v>
      </c>
      <c r="D115" s="101" t="str">
        <f t="shared" si="8"/>
        <v>N/A</v>
      </c>
      <c r="E115" s="102">
        <v>0</v>
      </c>
      <c r="F115" s="83">
        <f t="shared" si="9"/>
        <v>0</v>
      </c>
      <c r="G115" s="109">
        <v>0</v>
      </c>
      <c r="H115" s="108">
        <v>0</v>
      </c>
      <c r="I115"/>
      <c r="J115">
        <f t="shared" si="10"/>
        <v>0</v>
      </c>
      <c r="K115">
        <f t="shared" si="11"/>
        <v>0</v>
      </c>
      <c r="L115">
        <f t="shared" si="12"/>
        <v>0</v>
      </c>
      <c r="M115" s="109">
        <v>0</v>
      </c>
      <c r="N115" s="109">
        <v>0</v>
      </c>
      <c r="O115" s="109">
        <v>0</v>
      </c>
      <c r="P115" s="84"/>
      <c r="Q115" s="103"/>
      <c r="S115"/>
      <c r="T115"/>
      <c r="U115"/>
    </row>
    <row r="116" spans="1:21" x14ac:dyDescent="0.3">
      <c r="A116" t="str">
        <f t="shared" si="7"/>
        <v/>
      </c>
      <c r="B116" t="s">
        <v>135</v>
      </c>
      <c r="C116" s="73" t="s">
        <v>135</v>
      </c>
      <c r="D116" s="81">
        <f t="shared" si="8"/>
        <v>0.10135135135135136</v>
      </c>
      <c r="E116" s="82">
        <v>148</v>
      </c>
      <c r="F116" s="83">
        <f t="shared" si="9"/>
        <v>15</v>
      </c>
      <c r="G116" s="109">
        <v>1</v>
      </c>
      <c r="H116" s="108">
        <v>0</v>
      </c>
      <c r="I116">
        <v>14</v>
      </c>
      <c r="J116">
        <f t="shared" si="10"/>
        <v>4</v>
      </c>
      <c r="K116">
        <f t="shared" si="11"/>
        <v>12</v>
      </c>
      <c r="L116">
        <f t="shared" si="12"/>
        <v>4</v>
      </c>
      <c r="M116" s="109">
        <v>0</v>
      </c>
      <c r="N116" s="109">
        <v>0</v>
      </c>
      <c r="O116" s="109">
        <v>0</v>
      </c>
      <c r="P116" s="84"/>
      <c r="Q116" s="103"/>
      <c r="R116"/>
      <c r="S116">
        <v>4</v>
      </c>
      <c r="T116">
        <v>12</v>
      </c>
      <c r="U116">
        <v>4</v>
      </c>
    </row>
    <row r="117" spans="1:21" ht="15" customHeight="1" x14ac:dyDescent="0.3">
      <c r="A117" t="str">
        <f t="shared" si="7"/>
        <v/>
      </c>
      <c r="B117" t="s">
        <v>136</v>
      </c>
      <c r="C117" s="73" t="s">
        <v>136</v>
      </c>
      <c r="D117" s="81">
        <f t="shared" si="8"/>
        <v>2.2267441860465116</v>
      </c>
      <c r="E117" s="82">
        <v>172</v>
      </c>
      <c r="F117" s="83">
        <f t="shared" si="9"/>
        <v>383</v>
      </c>
      <c r="G117" s="109">
        <v>17</v>
      </c>
      <c r="H117" s="108">
        <v>0</v>
      </c>
      <c r="I117">
        <v>366</v>
      </c>
      <c r="J117">
        <f t="shared" si="10"/>
        <v>43</v>
      </c>
      <c r="K117">
        <f t="shared" si="11"/>
        <v>123</v>
      </c>
      <c r="L117">
        <f t="shared" si="12"/>
        <v>6</v>
      </c>
      <c r="M117" s="109">
        <v>0</v>
      </c>
      <c r="N117" s="109">
        <v>5</v>
      </c>
      <c r="O117" s="109">
        <v>0</v>
      </c>
      <c r="P117" s="84"/>
      <c r="Q117" s="103"/>
      <c r="R117"/>
      <c r="S117">
        <v>43</v>
      </c>
      <c r="T117">
        <v>118</v>
      </c>
      <c r="U117">
        <v>6</v>
      </c>
    </row>
    <row r="118" spans="1:21" ht="15" customHeight="1" x14ac:dyDescent="0.3">
      <c r="A118" t="str">
        <f t="shared" si="7"/>
        <v/>
      </c>
      <c r="B118" t="s">
        <v>137</v>
      </c>
      <c r="C118" s="86" t="s">
        <v>137</v>
      </c>
      <c r="D118" s="81" t="str">
        <f t="shared" si="8"/>
        <v>N/A</v>
      </c>
      <c r="E118" s="87">
        <v>0</v>
      </c>
      <c r="F118" s="83">
        <f t="shared" si="9"/>
        <v>0</v>
      </c>
      <c r="G118" s="109">
        <v>0</v>
      </c>
      <c r="H118" s="108">
        <v>0</v>
      </c>
      <c r="I118">
        <v>0</v>
      </c>
      <c r="J118">
        <f t="shared" si="10"/>
        <v>0</v>
      </c>
      <c r="K118">
        <f t="shared" si="11"/>
        <v>0</v>
      </c>
      <c r="L118">
        <f t="shared" si="12"/>
        <v>0</v>
      </c>
      <c r="M118" s="109">
        <v>0</v>
      </c>
      <c r="N118" s="109">
        <v>0</v>
      </c>
      <c r="O118" s="109">
        <v>0</v>
      </c>
      <c r="P118" s="84"/>
      <c r="Q118" s="103"/>
      <c r="R118"/>
      <c r="S118">
        <v>0</v>
      </c>
      <c r="T118">
        <v>0</v>
      </c>
      <c r="U118">
        <v>0</v>
      </c>
    </row>
    <row r="119" spans="1:21" s="100" customFormat="1" ht="15" customHeight="1" x14ac:dyDescent="0.3">
      <c r="A119" t="str">
        <f t="shared" si="7"/>
        <v>FIX</v>
      </c>
      <c r="B119"/>
      <c r="C119" s="98" t="s">
        <v>138</v>
      </c>
      <c r="D119" s="101" t="str">
        <f t="shared" si="8"/>
        <v>N/A</v>
      </c>
      <c r="E119" s="102">
        <v>0</v>
      </c>
      <c r="F119" s="83">
        <f t="shared" si="9"/>
        <v>0</v>
      </c>
      <c r="G119" s="109">
        <v>0</v>
      </c>
      <c r="H119" s="108">
        <v>0</v>
      </c>
      <c r="I119"/>
      <c r="J119">
        <f t="shared" si="10"/>
        <v>0</v>
      </c>
      <c r="K119">
        <f t="shared" si="11"/>
        <v>0</v>
      </c>
      <c r="L119">
        <f t="shared" si="12"/>
        <v>0</v>
      </c>
      <c r="M119" s="109">
        <v>0</v>
      </c>
      <c r="N119" s="109">
        <v>0</v>
      </c>
      <c r="O119" s="109">
        <v>0</v>
      </c>
      <c r="P119" s="84"/>
      <c r="Q119" s="103"/>
      <c r="S119"/>
      <c r="T119"/>
      <c r="U119"/>
    </row>
    <row r="120" spans="1:21" ht="15" customHeight="1" x14ac:dyDescent="0.3">
      <c r="A120" t="str">
        <f t="shared" si="7"/>
        <v/>
      </c>
      <c r="B120" t="s">
        <v>139</v>
      </c>
      <c r="C120" s="73" t="s">
        <v>139</v>
      </c>
      <c r="D120" s="81">
        <f t="shared" si="8"/>
        <v>3.8074074074074074</v>
      </c>
      <c r="E120" s="82">
        <v>135</v>
      </c>
      <c r="F120" s="83">
        <f t="shared" si="9"/>
        <v>514</v>
      </c>
      <c r="G120" s="109">
        <v>3</v>
      </c>
      <c r="H120" s="108">
        <v>0</v>
      </c>
      <c r="I120">
        <v>511</v>
      </c>
      <c r="J120">
        <f t="shared" si="10"/>
        <v>5</v>
      </c>
      <c r="K120">
        <f t="shared" si="11"/>
        <v>1</v>
      </c>
      <c r="L120">
        <f t="shared" si="12"/>
        <v>0</v>
      </c>
      <c r="M120" s="109">
        <v>0</v>
      </c>
      <c r="N120" s="109">
        <v>0</v>
      </c>
      <c r="O120" s="109">
        <v>0</v>
      </c>
      <c r="P120" s="84"/>
      <c r="Q120" s="103"/>
      <c r="R120"/>
      <c r="S120">
        <v>5</v>
      </c>
      <c r="T120">
        <v>1</v>
      </c>
      <c r="U120">
        <v>0</v>
      </c>
    </row>
    <row r="121" spans="1:21" ht="15" customHeight="1" x14ac:dyDescent="0.3">
      <c r="A121" t="str">
        <f t="shared" si="7"/>
        <v/>
      </c>
      <c r="B121" t="s">
        <v>140</v>
      </c>
      <c r="C121" s="73" t="s">
        <v>140</v>
      </c>
      <c r="D121" s="81">
        <f t="shared" si="8"/>
        <v>1.9440993788819876</v>
      </c>
      <c r="E121" s="82">
        <v>161</v>
      </c>
      <c r="F121" s="83">
        <f t="shared" si="9"/>
        <v>313</v>
      </c>
      <c r="G121" s="109">
        <v>144</v>
      </c>
      <c r="H121" s="108">
        <v>0</v>
      </c>
      <c r="I121">
        <v>169</v>
      </c>
      <c r="J121">
        <f t="shared" si="10"/>
        <v>30</v>
      </c>
      <c r="K121">
        <f t="shared" si="11"/>
        <v>112</v>
      </c>
      <c r="L121">
        <f t="shared" si="12"/>
        <v>19</v>
      </c>
      <c r="M121" s="109">
        <v>21</v>
      </c>
      <c r="N121" s="109">
        <v>69</v>
      </c>
      <c r="O121" s="109">
        <v>17</v>
      </c>
      <c r="P121" s="84"/>
      <c r="Q121" s="103"/>
      <c r="R121"/>
      <c r="S121">
        <v>9</v>
      </c>
      <c r="T121">
        <v>43</v>
      </c>
      <c r="U121">
        <v>2</v>
      </c>
    </row>
    <row r="122" spans="1:21" ht="15" customHeight="1" x14ac:dyDescent="0.3">
      <c r="A122" t="str">
        <f t="shared" si="7"/>
        <v/>
      </c>
      <c r="B122" t="s">
        <v>141</v>
      </c>
      <c r="C122" s="86" t="s">
        <v>141</v>
      </c>
      <c r="D122" s="81" t="str">
        <f t="shared" si="8"/>
        <v>N/A</v>
      </c>
      <c r="E122" s="87">
        <v>0</v>
      </c>
      <c r="F122" s="83">
        <f t="shared" si="9"/>
        <v>0</v>
      </c>
      <c r="G122" s="109">
        <v>0</v>
      </c>
      <c r="H122" s="108">
        <v>0</v>
      </c>
      <c r="I122">
        <v>0</v>
      </c>
      <c r="J122">
        <f t="shared" si="10"/>
        <v>0</v>
      </c>
      <c r="K122">
        <f t="shared" si="11"/>
        <v>0</v>
      </c>
      <c r="L122">
        <f t="shared" si="12"/>
        <v>0</v>
      </c>
      <c r="M122" s="109">
        <v>0</v>
      </c>
      <c r="N122" s="109">
        <v>0</v>
      </c>
      <c r="O122" s="109">
        <v>0</v>
      </c>
      <c r="P122" s="84"/>
      <c r="Q122" s="103"/>
      <c r="R122"/>
      <c r="S122">
        <v>0</v>
      </c>
      <c r="T122">
        <v>0</v>
      </c>
      <c r="U122">
        <v>0</v>
      </c>
    </row>
    <row r="123" spans="1:21" ht="15" customHeight="1" x14ac:dyDescent="0.3">
      <c r="A123" t="str">
        <f t="shared" si="7"/>
        <v/>
      </c>
      <c r="B123" t="s">
        <v>142</v>
      </c>
      <c r="C123" s="73" t="s">
        <v>142</v>
      </c>
      <c r="D123" s="81">
        <f t="shared" si="8"/>
        <v>1.7801418439716312</v>
      </c>
      <c r="E123" s="82">
        <v>141</v>
      </c>
      <c r="F123" s="83">
        <f t="shared" si="9"/>
        <v>251</v>
      </c>
      <c r="G123" s="109">
        <v>251</v>
      </c>
      <c r="H123" s="108">
        <v>0</v>
      </c>
      <c r="I123">
        <v>0</v>
      </c>
      <c r="J123">
        <f t="shared" si="10"/>
        <v>6</v>
      </c>
      <c r="K123">
        <f t="shared" si="11"/>
        <v>134</v>
      </c>
      <c r="L123">
        <f t="shared" si="12"/>
        <v>5</v>
      </c>
      <c r="M123" s="109">
        <v>6</v>
      </c>
      <c r="N123" s="109">
        <v>134</v>
      </c>
      <c r="O123" s="109">
        <v>5</v>
      </c>
      <c r="P123" s="84"/>
      <c r="Q123" s="103"/>
      <c r="R123"/>
      <c r="S123">
        <v>0</v>
      </c>
      <c r="T123">
        <v>0</v>
      </c>
      <c r="U123">
        <v>0</v>
      </c>
    </row>
    <row r="124" spans="1:21" ht="15" customHeight="1" x14ac:dyDescent="0.3">
      <c r="A124" t="str">
        <f t="shared" si="7"/>
        <v/>
      </c>
      <c r="B124" t="s">
        <v>143</v>
      </c>
      <c r="C124" s="73" t="s">
        <v>143</v>
      </c>
      <c r="D124" s="81">
        <f t="shared" si="8"/>
        <v>1.3536585365853659</v>
      </c>
      <c r="E124" s="82">
        <v>164</v>
      </c>
      <c r="F124" s="83">
        <f t="shared" si="9"/>
        <v>222</v>
      </c>
      <c r="G124" s="109">
        <v>4</v>
      </c>
      <c r="H124" s="108">
        <v>0</v>
      </c>
      <c r="I124">
        <v>218</v>
      </c>
      <c r="J124">
        <f t="shared" si="10"/>
        <v>2</v>
      </c>
      <c r="K124">
        <f t="shared" si="11"/>
        <v>186</v>
      </c>
      <c r="L124">
        <f t="shared" si="12"/>
        <v>2</v>
      </c>
      <c r="M124" s="109">
        <v>0</v>
      </c>
      <c r="N124" s="109">
        <v>0</v>
      </c>
      <c r="O124" s="109">
        <v>0</v>
      </c>
      <c r="P124" s="84"/>
      <c r="Q124" s="103"/>
      <c r="R124"/>
      <c r="S124">
        <v>2</v>
      </c>
      <c r="T124">
        <v>186</v>
      </c>
      <c r="U124">
        <v>2</v>
      </c>
    </row>
    <row r="125" spans="1:21" s="100" customFormat="1" ht="15" customHeight="1" x14ac:dyDescent="0.3">
      <c r="A125" t="str">
        <f t="shared" si="7"/>
        <v>FIX</v>
      </c>
      <c r="B125"/>
      <c r="C125" s="98" t="s">
        <v>144</v>
      </c>
      <c r="D125" s="101" t="str">
        <f t="shared" si="8"/>
        <v>N/A</v>
      </c>
      <c r="E125" s="102">
        <v>0</v>
      </c>
      <c r="F125" s="83">
        <f t="shared" si="9"/>
        <v>0</v>
      </c>
      <c r="G125" s="109">
        <v>0</v>
      </c>
      <c r="H125" s="108">
        <v>0</v>
      </c>
      <c r="I125"/>
      <c r="J125">
        <f t="shared" si="10"/>
        <v>0</v>
      </c>
      <c r="K125">
        <f t="shared" si="11"/>
        <v>0</v>
      </c>
      <c r="L125">
        <f t="shared" si="12"/>
        <v>0</v>
      </c>
      <c r="M125" s="109">
        <v>0</v>
      </c>
      <c r="N125" s="109">
        <v>0</v>
      </c>
      <c r="O125" s="109">
        <v>0</v>
      </c>
      <c r="P125" s="84"/>
      <c r="Q125" s="103"/>
      <c r="S125"/>
      <c r="T125"/>
      <c r="U125"/>
    </row>
    <row r="126" spans="1:21" ht="15" customHeight="1" x14ac:dyDescent="0.3">
      <c r="A126" t="str">
        <f t="shared" si="7"/>
        <v/>
      </c>
      <c r="B126" t="s">
        <v>145</v>
      </c>
      <c r="C126" s="73" t="s">
        <v>145</v>
      </c>
      <c r="D126" s="81">
        <f t="shared" si="8"/>
        <v>1.1212121212121211</v>
      </c>
      <c r="E126" s="82">
        <v>33</v>
      </c>
      <c r="F126" s="83">
        <f t="shared" si="9"/>
        <v>37</v>
      </c>
      <c r="G126" s="109">
        <v>0</v>
      </c>
      <c r="H126" s="108">
        <v>0</v>
      </c>
      <c r="I126">
        <v>37</v>
      </c>
      <c r="J126">
        <f t="shared" si="10"/>
        <v>2</v>
      </c>
      <c r="K126">
        <f t="shared" si="11"/>
        <v>0</v>
      </c>
      <c r="L126">
        <f t="shared" si="12"/>
        <v>0</v>
      </c>
      <c r="M126" s="109">
        <v>0</v>
      </c>
      <c r="N126" s="109">
        <v>0</v>
      </c>
      <c r="O126" s="109">
        <v>0</v>
      </c>
      <c r="P126" s="84"/>
      <c r="Q126" s="103"/>
      <c r="R126"/>
      <c r="S126">
        <v>2</v>
      </c>
      <c r="T126">
        <v>0</v>
      </c>
      <c r="U126">
        <v>0</v>
      </c>
    </row>
    <row r="127" spans="1:21" ht="15" customHeight="1" x14ac:dyDescent="0.3">
      <c r="A127" t="str">
        <f t="shared" si="7"/>
        <v/>
      </c>
      <c r="B127" t="s">
        <v>146</v>
      </c>
      <c r="C127" s="73" t="s">
        <v>146</v>
      </c>
      <c r="D127" s="81">
        <f t="shared" si="8"/>
        <v>0</v>
      </c>
      <c r="E127" s="82">
        <v>37</v>
      </c>
      <c r="F127" s="83">
        <f t="shared" si="9"/>
        <v>0</v>
      </c>
      <c r="G127" s="109">
        <v>0</v>
      </c>
      <c r="H127" s="108">
        <v>0</v>
      </c>
      <c r="I127">
        <v>0</v>
      </c>
      <c r="J127">
        <f t="shared" si="10"/>
        <v>0</v>
      </c>
      <c r="K127">
        <f t="shared" si="11"/>
        <v>0</v>
      </c>
      <c r="L127">
        <f t="shared" si="12"/>
        <v>0</v>
      </c>
      <c r="M127" s="109">
        <v>0</v>
      </c>
      <c r="N127" s="109">
        <v>0</v>
      </c>
      <c r="O127" s="109">
        <v>0</v>
      </c>
      <c r="P127" s="84"/>
      <c r="Q127" s="103"/>
      <c r="R127"/>
      <c r="S127">
        <v>0</v>
      </c>
      <c r="T127">
        <v>0</v>
      </c>
      <c r="U127">
        <v>0</v>
      </c>
    </row>
    <row r="128" spans="1:21" ht="15" customHeight="1" x14ac:dyDescent="0.3">
      <c r="A128" t="str">
        <f t="shared" si="7"/>
        <v/>
      </c>
      <c r="B128" t="s">
        <v>147</v>
      </c>
      <c r="C128" s="73" t="s">
        <v>147</v>
      </c>
      <c r="D128" s="81">
        <f t="shared" si="8"/>
        <v>1.7575757575757576</v>
      </c>
      <c r="E128" s="82">
        <v>33</v>
      </c>
      <c r="F128" s="83">
        <f t="shared" si="9"/>
        <v>58</v>
      </c>
      <c r="G128" s="109">
        <v>2</v>
      </c>
      <c r="H128" s="108">
        <v>0</v>
      </c>
      <c r="I128">
        <v>56</v>
      </c>
      <c r="J128">
        <f t="shared" si="10"/>
        <v>0</v>
      </c>
      <c r="K128">
        <f t="shared" si="11"/>
        <v>0</v>
      </c>
      <c r="L128">
        <f t="shared" si="12"/>
        <v>0</v>
      </c>
      <c r="M128" s="109">
        <v>0</v>
      </c>
      <c r="N128" s="109">
        <v>0</v>
      </c>
      <c r="O128" s="109">
        <v>0</v>
      </c>
      <c r="P128" s="84"/>
      <c r="Q128" s="103"/>
      <c r="R128"/>
      <c r="S128">
        <v>0</v>
      </c>
      <c r="T128">
        <v>0</v>
      </c>
      <c r="U128">
        <v>0</v>
      </c>
    </row>
    <row r="129" spans="1:21" ht="15" customHeight="1" x14ac:dyDescent="0.3">
      <c r="A129" t="str">
        <f t="shared" si="7"/>
        <v/>
      </c>
      <c r="B129" t="s">
        <v>148</v>
      </c>
      <c r="C129" s="73" t="s">
        <v>148</v>
      </c>
      <c r="D129" s="81">
        <f t="shared" si="8"/>
        <v>1.3214285714285714</v>
      </c>
      <c r="E129" s="82">
        <v>28</v>
      </c>
      <c r="F129" s="83">
        <f t="shared" si="9"/>
        <v>37</v>
      </c>
      <c r="G129" s="109">
        <v>0</v>
      </c>
      <c r="H129" s="108">
        <v>0</v>
      </c>
      <c r="I129">
        <v>37</v>
      </c>
      <c r="J129">
        <f t="shared" si="10"/>
        <v>0</v>
      </c>
      <c r="K129">
        <f t="shared" si="11"/>
        <v>0</v>
      </c>
      <c r="L129">
        <f t="shared" si="12"/>
        <v>0</v>
      </c>
      <c r="M129" s="109">
        <v>0</v>
      </c>
      <c r="N129" s="109">
        <v>0</v>
      </c>
      <c r="O129" s="109">
        <v>0</v>
      </c>
      <c r="P129" s="84"/>
      <c r="Q129" s="103"/>
      <c r="R129"/>
      <c r="S129">
        <v>0</v>
      </c>
      <c r="T129">
        <v>0</v>
      </c>
      <c r="U129">
        <v>0</v>
      </c>
    </row>
    <row r="130" spans="1:21" ht="15" customHeight="1" x14ac:dyDescent="0.3">
      <c r="A130" t="str">
        <f t="shared" si="7"/>
        <v/>
      </c>
      <c r="B130" t="s">
        <v>149</v>
      </c>
      <c r="C130" s="73" t="s">
        <v>149</v>
      </c>
      <c r="D130" s="81">
        <f t="shared" si="8"/>
        <v>0</v>
      </c>
      <c r="E130" s="82">
        <v>17</v>
      </c>
      <c r="F130" s="83">
        <f t="shared" si="9"/>
        <v>0</v>
      </c>
      <c r="G130" s="109">
        <v>0</v>
      </c>
      <c r="H130" s="108">
        <v>0</v>
      </c>
      <c r="I130">
        <v>0</v>
      </c>
      <c r="J130">
        <f t="shared" si="10"/>
        <v>0</v>
      </c>
      <c r="K130">
        <f t="shared" si="11"/>
        <v>0</v>
      </c>
      <c r="L130">
        <f t="shared" si="12"/>
        <v>0</v>
      </c>
      <c r="M130" s="109">
        <v>0</v>
      </c>
      <c r="N130" s="109">
        <v>0</v>
      </c>
      <c r="O130" s="109">
        <v>0</v>
      </c>
      <c r="P130" s="84"/>
      <c r="Q130" s="103"/>
      <c r="R130"/>
      <c r="S130">
        <v>0</v>
      </c>
      <c r="T130">
        <v>0</v>
      </c>
      <c r="U130">
        <v>0</v>
      </c>
    </row>
    <row r="131" spans="1:21" ht="15" customHeight="1" x14ac:dyDescent="0.3">
      <c r="A131" t="str">
        <f t="shared" ref="A131:A149" si="13">IF(B131=C131, "", "FIX")</f>
        <v/>
      </c>
      <c r="B131" t="s">
        <v>150</v>
      </c>
      <c r="C131" s="88" t="s">
        <v>150</v>
      </c>
      <c r="D131" s="81" t="str">
        <f t="shared" ref="D131:D150" si="14">IFERROR(F131/E131, "N/A")</f>
        <v>N/A</v>
      </c>
      <c r="E131" s="82">
        <v>0</v>
      </c>
      <c r="F131" s="83">
        <f t="shared" ref="F131:F149" si="15">SUM(G131:I131)</f>
        <v>0</v>
      </c>
      <c r="G131" s="109">
        <v>0</v>
      </c>
      <c r="H131" s="108">
        <v>0</v>
      </c>
      <c r="I131">
        <v>0</v>
      </c>
      <c r="J131">
        <f t="shared" ref="J131:J149" si="16">(M131+P131+S131)</f>
        <v>0</v>
      </c>
      <c r="K131">
        <f t="shared" ref="K131:K149" si="17">(N131+Q131+T131)</f>
        <v>0</v>
      </c>
      <c r="L131">
        <f t="shared" ref="L131:L149" si="18">(O131+R131+U131)</f>
        <v>0</v>
      </c>
      <c r="M131" s="109">
        <v>0</v>
      </c>
      <c r="N131" s="109">
        <v>0</v>
      </c>
      <c r="O131" s="109">
        <v>0</v>
      </c>
      <c r="P131" s="84"/>
      <c r="Q131" s="103"/>
      <c r="R131"/>
      <c r="S131">
        <v>0</v>
      </c>
      <c r="T131">
        <v>0</v>
      </c>
      <c r="U131">
        <v>0</v>
      </c>
    </row>
    <row r="132" spans="1:21" ht="15" customHeight="1" x14ac:dyDescent="0.3">
      <c r="A132" t="str">
        <f t="shared" si="13"/>
        <v/>
      </c>
      <c r="B132" t="s">
        <v>151</v>
      </c>
      <c r="C132" s="73" t="s">
        <v>151</v>
      </c>
      <c r="D132" s="81">
        <f t="shared" si="14"/>
        <v>1.3478260869565217</v>
      </c>
      <c r="E132" s="82">
        <v>23</v>
      </c>
      <c r="F132" s="83">
        <f t="shared" si="15"/>
        <v>31</v>
      </c>
      <c r="G132" s="109">
        <v>0</v>
      </c>
      <c r="H132" s="108">
        <v>0</v>
      </c>
      <c r="I132">
        <v>31</v>
      </c>
      <c r="J132">
        <f t="shared" si="16"/>
        <v>1</v>
      </c>
      <c r="K132">
        <f t="shared" si="17"/>
        <v>0</v>
      </c>
      <c r="L132">
        <f t="shared" si="18"/>
        <v>0</v>
      </c>
      <c r="M132" s="109">
        <v>0</v>
      </c>
      <c r="N132" s="109">
        <v>0</v>
      </c>
      <c r="O132" s="109">
        <v>0</v>
      </c>
      <c r="P132" s="84"/>
      <c r="Q132" s="103"/>
      <c r="R132"/>
      <c r="S132">
        <v>1</v>
      </c>
      <c r="T132">
        <v>0</v>
      </c>
      <c r="U132">
        <v>0</v>
      </c>
    </row>
    <row r="133" spans="1:21" ht="15" customHeight="1" x14ac:dyDescent="0.3">
      <c r="A133" t="str">
        <f t="shared" si="13"/>
        <v/>
      </c>
      <c r="B133" t="s">
        <v>152</v>
      </c>
      <c r="C133" s="85" t="s">
        <v>152</v>
      </c>
      <c r="D133" s="81">
        <f t="shared" si="14"/>
        <v>0</v>
      </c>
      <c r="E133" s="82">
        <v>9</v>
      </c>
      <c r="F133" s="83">
        <f t="shared" si="15"/>
        <v>0</v>
      </c>
      <c r="G133" s="109">
        <v>0</v>
      </c>
      <c r="H133" s="108">
        <v>0</v>
      </c>
      <c r="I133">
        <v>0</v>
      </c>
      <c r="J133">
        <f t="shared" si="16"/>
        <v>0</v>
      </c>
      <c r="K133">
        <f t="shared" si="17"/>
        <v>0</v>
      </c>
      <c r="L133">
        <f t="shared" si="18"/>
        <v>0</v>
      </c>
      <c r="M133" s="109">
        <v>0</v>
      </c>
      <c r="N133" s="109">
        <v>0</v>
      </c>
      <c r="O133" s="109">
        <v>0</v>
      </c>
      <c r="P133" s="84"/>
      <c r="Q133" s="103"/>
      <c r="R133"/>
      <c r="S133">
        <v>0</v>
      </c>
      <c r="T133">
        <v>0</v>
      </c>
      <c r="U133">
        <v>0</v>
      </c>
    </row>
    <row r="134" spans="1:21" ht="15" customHeight="1" x14ac:dyDescent="0.3">
      <c r="A134" t="str">
        <f t="shared" si="13"/>
        <v/>
      </c>
      <c r="B134" t="s">
        <v>153</v>
      </c>
      <c r="C134" s="85" t="s">
        <v>153</v>
      </c>
      <c r="D134" s="81">
        <f t="shared" si="14"/>
        <v>0.8571428571428571</v>
      </c>
      <c r="E134" s="82">
        <v>14</v>
      </c>
      <c r="F134" s="83">
        <f t="shared" si="15"/>
        <v>12</v>
      </c>
      <c r="G134" s="109">
        <v>0</v>
      </c>
      <c r="H134" s="108">
        <v>0</v>
      </c>
      <c r="I134">
        <v>12</v>
      </c>
      <c r="J134">
        <f t="shared" si="16"/>
        <v>0</v>
      </c>
      <c r="K134">
        <f t="shared" si="17"/>
        <v>0</v>
      </c>
      <c r="L134">
        <f t="shared" si="18"/>
        <v>0</v>
      </c>
      <c r="M134" s="109">
        <v>0</v>
      </c>
      <c r="N134" s="109">
        <v>0</v>
      </c>
      <c r="O134" s="109">
        <v>0</v>
      </c>
      <c r="P134" s="84"/>
      <c r="Q134" s="103"/>
      <c r="R134"/>
      <c r="S134">
        <v>0</v>
      </c>
      <c r="T134">
        <v>0</v>
      </c>
      <c r="U134">
        <v>0</v>
      </c>
    </row>
    <row r="135" spans="1:21" ht="15" customHeight="1" x14ac:dyDescent="0.3">
      <c r="A135" t="str">
        <f t="shared" si="13"/>
        <v/>
      </c>
      <c r="B135" t="s">
        <v>154</v>
      </c>
      <c r="C135" s="73" t="s">
        <v>154</v>
      </c>
      <c r="D135" s="81">
        <f t="shared" si="14"/>
        <v>0.83333333333333337</v>
      </c>
      <c r="E135" s="82">
        <v>48</v>
      </c>
      <c r="F135" s="83">
        <f t="shared" si="15"/>
        <v>40</v>
      </c>
      <c r="G135" s="109">
        <v>2</v>
      </c>
      <c r="H135" s="108">
        <v>0</v>
      </c>
      <c r="I135">
        <v>38</v>
      </c>
      <c r="J135">
        <f t="shared" si="16"/>
        <v>1</v>
      </c>
      <c r="K135">
        <f t="shared" si="17"/>
        <v>0</v>
      </c>
      <c r="L135">
        <f t="shared" si="18"/>
        <v>0</v>
      </c>
      <c r="M135" s="109">
        <v>0</v>
      </c>
      <c r="N135" s="109">
        <v>0</v>
      </c>
      <c r="O135" s="109">
        <v>0</v>
      </c>
      <c r="P135" s="84"/>
      <c r="Q135" s="103"/>
      <c r="R135"/>
      <c r="S135">
        <v>1</v>
      </c>
      <c r="T135">
        <v>0</v>
      </c>
      <c r="U135">
        <v>0</v>
      </c>
    </row>
    <row r="136" spans="1:21" ht="15" customHeight="1" x14ac:dyDescent="0.3">
      <c r="A136" t="str">
        <f t="shared" si="13"/>
        <v/>
      </c>
      <c r="B136" t="s">
        <v>155</v>
      </c>
      <c r="C136" s="88" t="s">
        <v>155</v>
      </c>
      <c r="D136" s="81" t="str">
        <f t="shared" si="14"/>
        <v>N/A</v>
      </c>
      <c r="E136" s="82">
        <v>0</v>
      </c>
      <c r="F136" s="83">
        <f t="shared" si="15"/>
        <v>0</v>
      </c>
      <c r="G136" s="109">
        <v>0</v>
      </c>
      <c r="H136" s="108">
        <v>0</v>
      </c>
      <c r="I136">
        <v>0</v>
      </c>
      <c r="J136">
        <f t="shared" si="16"/>
        <v>0</v>
      </c>
      <c r="K136">
        <f t="shared" si="17"/>
        <v>0</v>
      </c>
      <c r="L136">
        <f t="shared" si="18"/>
        <v>0</v>
      </c>
      <c r="M136" s="109">
        <v>0</v>
      </c>
      <c r="N136" s="109">
        <v>0</v>
      </c>
      <c r="O136" s="109">
        <v>0</v>
      </c>
      <c r="P136" s="84"/>
      <c r="Q136" s="103"/>
      <c r="R136"/>
      <c r="S136">
        <v>0</v>
      </c>
      <c r="T136">
        <v>0</v>
      </c>
      <c r="U136">
        <v>0</v>
      </c>
    </row>
    <row r="137" spans="1:21" x14ac:dyDescent="0.3">
      <c r="A137" t="str">
        <f t="shared" si="13"/>
        <v/>
      </c>
      <c r="B137" t="s">
        <v>156</v>
      </c>
      <c r="C137" s="73" t="s">
        <v>156</v>
      </c>
      <c r="D137" s="81">
        <f t="shared" si="14"/>
        <v>0.88</v>
      </c>
      <c r="E137" s="82">
        <v>50</v>
      </c>
      <c r="F137" s="83">
        <f t="shared" si="15"/>
        <v>44</v>
      </c>
      <c r="G137" s="109">
        <v>2</v>
      </c>
      <c r="H137" s="108">
        <v>0</v>
      </c>
      <c r="I137">
        <v>42</v>
      </c>
      <c r="J137">
        <f t="shared" si="16"/>
        <v>0</v>
      </c>
      <c r="K137">
        <f t="shared" si="17"/>
        <v>3</v>
      </c>
      <c r="L137">
        <f t="shared" si="18"/>
        <v>0</v>
      </c>
      <c r="M137" s="109">
        <v>0</v>
      </c>
      <c r="N137" s="109">
        <v>1</v>
      </c>
      <c r="O137" s="109">
        <v>0</v>
      </c>
      <c r="P137" s="84"/>
      <c r="Q137" s="103"/>
      <c r="R137"/>
      <c r="S137">
        <v>0</v>
      </c>
      <c r="T137">
        <v>2</v>
      </c>
      <c r="U137">
        <v>0</v>
      </c>
    </row>
    <row r="138" spans="1:21" ht="15" customHeight="1" x14ac:dyDescent="0.3">
      <c r="A138" t="str">
        <f t="shared" si="13"/>
        <v/>
      </c>
      <c r="B138" t="s">
        <v>157</v>
      </c>
      <c r="C138" s="73" t="s">
        <v>157</v>
      </c>
      <c r="D138" s="81">
        <f t="shared" si="14"/>
        <v>3.3222222222222224</v>
      </c>
      <c r="E138" s="82">
        <v>180</v>
      </c>
      <c r="F138" s="83">
        <f t="shared" si="15"/>
        <v>598</v>
      </c>
      <c r="G138" s="109">
        <v>0</v>
      </c>
      <c r="H138" s="108">
        <v>0</v>
      </c>
      <c r="I138">
        <v>598</v>
      </c>
      <c r="J138">
        <f t="shared" si="16"/>
        <v>73</v>
      </c>
      <c r="K138">
        <f t="shared" si="17"/>
        <v>192</v>
      </c>
      <c r="L138">
        <f t="shared" si="18"/>
        <v>0</v>
      </c>
      <c r="M138" s="109">
        <v>0</v>
      </c>
      <c r="N138" s="109">
        <v>0</v>
      </c>
      <c r="O138" s="109">
        <v>0</v>
      </c>
      <c r="P138" s="84"/>
      <c r="Q138" s="103"/>
      <c r="R138"/>
      <c r="S138">
        <v>73</v>
      </c>
      <c r="T138">
        <v>192</v>
      </c>
      <c r="U138">
        <v>0</v>
      </c>
    </row>
    <row r="139" spans="1:21" ht="15" customHeight="1" x14ac:dyDescent="0.3">
      <c r="A139" t="str">
        <f t="shared" si="13"/>
        <v/>
      </c>
      <c r="B139" t="s">
        <v>158</v>
      </c>
      <c r="C139" s="73" t="s">
        <v>158</v>
      </c>
      <c r="D139" s="81">
        <f t="shared" si="14"/>
        <v>1.0510204081632653</v>
      </c>
      <c r="E139" s="82">
        <v>98</v>
      </c>
      <c r="F139" s="83">
        <f t="shared" si="15"/>
        <v>103</v>
      </c>
      <c r="G139" s="109">
        <v>0</v>
      </c>
      <c r="H139" s="108">
        <v>0</v>
      </c>
      <c r="I139">
        <v>103</v>
      </c>
      <c r="J139">
        <f t="shared" si="16"/>
        <v>2</v>
      </c>
      <c r="K139">
        <f t="shared" si="17"/>
        <v>0</v>
      </c>
      <c r="L139">
        <f t="shared" si="18"/>
        <v>0</v>
      </c>
      <c r="M139" s="109">
        <v>0</v>
      </c>
      <c r="N139" s="109">
        <v>0</v>
      </c>
      <c r="O139" s="109">
        <v>0</v>
      </c>
      <c r="P139" s="84"/>
      <c r="Q139" s="103"/>
      <c r="R139"/>
      <c r="S139">
        <v>2</v>
      </c>
      <c r="T139">
        <v>0</v>
      </c>
      <c r="U139">
        <v>0</v>
      </c>
    </row>
    <row r="140" spans="1:21" ht="15" customHeight="1" x14ac:dyDescent="0.3">
      <c r="A140" t="str">
        <f t="shared" si="13"/>
        <v/>
      </c>
      <c r="B140" t="s">
        <v>159</v>
      </c>
      <c r="C140" s="73" t="s">
        <v>159</v>
      </c>
      <c r="D140" s="81">
        <f t="shared" si="14"/>
        <v>1.0357142857142858</v>
      </c>
      <c r="E140" s="82">
        <v>28</v>
      </c>
      <c r="F140" s="83">
        <f t="shared" si="15"/>
        <v>29</v>
      </c>
      <c r="G140" s="109">
        <v>17</v>
      </c>
      <c r="H140" s="108">
        <v>0</v>
      </c>
      <c r="I140">
        <v>12</v>
      </c>
      <c r="J140">
        <f t="shared" si="16"/>
        <v>0</v>
      </c>
      <c r="K140">
        <f t="shared" si="17"/>
        <v>3</v>
      </c>
      <c r="L140">
        <f t="shared" si="18"/>
        <v>0</v>
      </c>
      <c r="M140" s="109">
        <v>0</v>
      </c>
      <c r="N140" s="109">
        <v>3</v>
      </c>
      <c r="O140" s="109">
        <v>0</v>
      </c>
      <c r="P140" s="84"/>
      <c r="Q140" s="103"/>
      <c r="R140"/>
      <c r="S140">
        <v>0</v>
      </c>
      <c r="T140">
        <v>0</v>
      </c>
      <c r="U140">
        <v>0</v>
      </c>
    </row>
    <row r="141" spans="1:21" ht="15" customHeight="1" x14ac:dyDescent="0.3">
      <c r="A141" t="str">
        <f t="shared" si="13"/>
        <v/>
      </c>
      <c r="B141" t="s">
        <v>160</v>
      </c>
      <c r="C141" s="73" t="s">
        <v>160</v>
      </c>
      <c r="D141" s="81">
        <f t="shared" si="14"/>
        <v>1.024390243902439</v>
      </c>
      <c r="E141" s="82">
        <v>164</v>
      </c>
      <c r="F141" s="83">
        <f t="shared" si="15"/>
        <v>168</v>
      </c>
      <c r="G141" s="109">
        <v>168</v>
      </c>
      <c r="H141" s="108">
        <v>0</v>
      </c>
      <c r="I141">
        <v>0</v>
      </c>
      <c r="J141">
        <f t="shared" si="16"/>
        <v>25</v>
      </c>
      <c r="K141">
        <f t="shared" si="17"/>
        <v>1</v>
      </c>
      <c r="L141">
        <f t="shared" si="18"/>
        <v>0</v>
      </c>
      <c r="M141" s="109">
        <v>25</v>
      </c>
      <c r="N141" s="109">
        <v>1</v>
      </c>
      <c r="O141" s="109">
        <v>0</v>
      </c>
      <c r="P141" s="84"/>
      <c r="Q141" s="103"/>
      <c r="R141"/>
      <c r="S141">
        <v>0</v>
      </c>
      <c r="T141">
        <v>0</v>
      </c>
      <c r="U141">
        <v>0</v>
      </c>
    </row>
    <row r="142" spans="1:21" ht="15" customHeight="1" x14ac:dyDescent="0.3">
      <c r="A142" t="str">
        <f t="shared" si="13"/>
        <v/>
      </c>
      <c r="B142" t="s">
        <v>161</v>
      </c>
      <c r="C142" s="73" t="s">
        <v>161</v>
      </c>
      <c r="D142" s="81">
        <f t="shared" si="14"/>
        <v>1.467741935483871</v>
      </c>
      <c r="E142" s="82">
        <v>124</v>
      </c>
      <c r="F142" s="83">
        <f t="shared" si="15"/>
        <v>182</v>
      </c>
      <c r="G142" s="109">
        <v>0</v>
      </c>
      <c r="H142" s="108">
        <v>0</v>
      </c>
      <c r="I142">
        <v>182</v>
      </c>
      <c r="J142">
        <f t="shared" si="16"/>
        <v>0</v>
      </c>
      <c r="K142">
        <f t="shared" si="17"/>
        <v>0</v>
      </c>
      <c r="L142">
        <f t="shared" si="18"/>
        <v>0</v>
      </c>
      <c r="M142" s="109">
        <v>0</v>
      </c>
      <c r="N142" s="109">
        <v>0</v>
      </c>
      <c r="O142" s="109">
        <v>0</v>
      </c>
      <c r="P142" s="84"/>
      <c r="Q142" s="103"/>
      <c r="R142"/>
      <c r="S142">
        <v>0</v>
      </c>
      <c r="T142">
        <v>0</v>
      </c>
      <c r="U142">
        <v>0</v>
      </c>
    </row>
    <row r="143" spans="1:21" ht="15" customHeight="1" x14ac:dyDescent="0.3">
      <c r="A143" t="str">
        <f t="shared" si="13"/>
        <v/>
      </c>
      <c r="B143" t="s">
        <v>162</v>
      </c>
      <c r="C143" s="73" t="s">
        <v>162</v>
      </c>
      <c r="D143" s="81">
        <f t="shared" si="14"/>
        <v>1.5705128205128205</v>
      </c>
      <c r="E143" s="82">
        <v>156</v>
      </c>
      <c r="F143" s="83">
        <f t="shared" si="15"/>
        <v>245</v>
      </c>
      <c r="G143" s="109">
        <v>4</v>
      </c>
      <c r="H143" s="108">
        <v>0</v>
      </c>
      <c r="I143">
        <v>241</v>
      </c>
      <c r="J143">
        <f t="shared" si="16"/>
        <v>32</v>
      </c>
      <c r="K143">
        <f t="shared" si="17"/>
        <v>171</v>
      </c>
      <c r="L143">
        <f t="shared" si="18"/>
        <v>18</v>
      </c>
      <c r="M143" s="109">
        <v>0</v>
      </c>
      <c r="N143" s="109">
        <v>0</v>
      </c>
      <c r="O143" s="109">
        <v>0</v>
      </c>
      <c r="P143" s="84"/>
      <c r="Q143" s="103"/>
      <c r="R143"/>
      <c r="S143">
        <v>32</v>
      </c>
      <c r="T143">
        <v>171</v>
      </c>
      <c r="U143">
        <v>18</v>
      </c>
    </row>
    <row r="144" spans="1:21" ht="15" customHeight="1" x14ac:dyDescent="0.3">
      <c r="A144" t="str">
        <f t="shared" si="13"/>
        <v/>
      </c>
      <c r="B144" t="s">
        <v>163</v>
      </c>
      <c r="C144" s="73" t="s">
        <v>163</v>
      </c>
      <c r="D144" s="81">
        <f t="shared" si="14"/>
        <v>1.053191489361702</v>
      </c>
      <c r="E144" s="82">
        <v>188</v>
      </c>
      <c r="F144" s="83">
        <f t="shared" si="15"/>
        <v>198</v>
      </c>
      <c r="G144" s="109">
        <v>98</v>
      </c>
      <c r="H144" s="108">
        <v>4</v>
      </c>
      <c r="I144">
        <v>96</v>
      </c>
      <c r="J144">
        <f t="shared" si="16"/>
        <v>1</v>
      </c>
      <c r="K144">
        <f t="shared" si="17"/>
        <v>98</v>
      </c>
      <c r="L144">
        <f t="shared" si="18"/>
        <v>0</v>
      </c>
      <c r="M144" s="109">
        <v>0</v>
      </c>
      <c r="N144" s="109">
        <v>95</v>
      </c>
      <c r="O144" s="109">
        <v>0</v>
      </c>
      <c r="P144" s="84"/>
      <c r="Q144" s="103">
        <v>3</v>
      </c>
      <c r="R144"/>
      <c r="S144">
        <v>1</v>
      </c>
      <c r="T144">
        <v>0</v>
      </c>
      <c r="U144">
        <v>0</v>
      </c>
    </row>
    <row r="145" spans="1:21" ht="15" customHeight="1" x14ac:dyDescent="0.3">
      <c r="A145" t="str">
        <f t="shared" si="13"/>
        <v/>
      </c>
      <c r="B145" t="s">
        <v>164</v>
      </c>
      <c r="C145" s="73" t="s">
        <v>164</v>
      </c>
      <c r="D145" s="81">
        <f t="shared" si="14"/>
        <v>0.47058823529411764</v>
      </c>
      <c r="E145" s="82">
        <v>17</v>
      </c>
      <c r="F145" s="83">
        <f t="shared" si="15"/>
        <v>8</v>
      </c>
      <c r="G145" s="109">
        <v>0</v>
      </c>
      <c r="H145" s="108">
        <v>0</v>
      </c>
      <c r="I145">
        <v>8</v>
      </c>
      <c r="J145">
        <f t="shared" si="16"/>
        <v>0</v>
      </c>
      <c r="K145">
        <f t="shared" si="17"/>
        <v>0</v>
      </c>
      <c r="L145">
        <f t="shared" si="18"/>
        <v>0</v>
      </c>
      <c r="M145" s="109">
        <v>0</v>
      </c>
      <c r="N145" s="109">
        <v>0</v>
      </c>
      <c r="O145" s="109">
        <v>0</v>
      </c>
      <c r="P145" s="84"/>
      <c r="Q145" s="103"/>
      <c r="R145"/>
      <c r="S145">
        <v>0</v>
      </c>
      <c r="T145">
        <v>0</v>
      </c>
      <c r="U145">
        <v>0</v>
      </c>
    </row>
    <row r="146" spans="1:21" x14ac:dyDescent="0.3">
      <c r="A146" t="str">
        <f t="shared" si="13"/>
        <v/>
      </c>
      <c r="B146" t="s">
        <v>165</v>
      </c>
      <c r="C146" s="73" t="s">
        <v>165</v>
      </c>
      <c r="D146" s="81">
        <f t="shared" si="14"/>
        <v>1.0940170940170941</v>
      </c>
      <c r="E146" s="82">
        <v>117</v>
      </c>
      <c r="F146" s="83">
        <f t="shared" si="15"/>
        <v>128</v>
      </c>
      <c r="G146" s="109">
        <v>1</v>
      </c>
      <c r="H146" s="108">
        <v>0</v>
      </c>
      <c r="I146">
        <v>127</v>
      </c>
      <c r="J146">
        <f t="shared" si="16"/>
        <v>2</v>
      </c>
      <c r="K146">
        <f t="shared" si="17"/>
        <v>1</v>
      </c>
      <c r="L146">
        <f t="shared" si="18"/>
        <v>0</v>
      </c>
      <c r="M146" s="109">
        <v>0</v>
      </c>
      <c r="N146" s="109">
        <v>0</v>
      </c>
      <c r="O146" s="109">
        <v>0</v>
      </c>
      <c r="P146" s="84"/>
      <c r="Q146" s="103"/>
      <c r="R146"/>
      <c r="S146">
        <v>2</v>
      </c>
      <c r="T146">
        <v>1</v>
      </c>
      <c r="U146">
        <v>0</v>
      </c>
    </row>
    <row r="147" spans="1:21" x14ac:dyDescent="0.3">
      <c r="A147" t="str">
        <f t="shared" si="13"/>
        <v/>
      </c>
      <c r="B147" t="s">
        <v>166</v>
      </c>
      <c r="C147" s="73" t="s">
        <v>166</v>
      </c>
      <c r="D147" s="81">
        <f t="shared" si="14"/>
        <v>1.223529411764706</v>
      </c>
      <c r="E147" s="82">
        <v>85</v>
      </c>
      <c r="F147" s="83">
        <f t="shared" si="15"/>
        <v>104</v>
      </c>
      <c r="G147" s="109">
        <v>104</v>
      </c>
      <c r="H147" s="108">
        <v>0</v>
      </c>
      <c r="I147">
        <v>0</v>
      </c>
      <c r="J147">
        <f t="shared" si="16"/>
        <v>8</v>
      </c>
      <c r="K147">
        <f t="shared" si="17"/>
        <v>2</v>
      </c>
      <c r="L147">
        <f t="shared" si="18"/>
        <v>0</v>
      </c>
      <c r="M147" s="109">
        <v>8</v>
      </c>
      <c r="N147" s="109">
        <v>2</v>
      </c>
      <c r="O147" s="109">
        <v>0</v>
      </c>
      <c r="P147" s="84"/>
      <c r="Q147" s="103"/>
      <c r="R147"/>
      <c r="S147">
        <v>0</v>
      </c>
      <c r="T147">
        <v>0</v>
      </c>
      <c r="U147">
        <v>0</v>
      </c>
    </row>
    <row r="148" spans="1:21" x14ac:dyDescent="0.3">
      <c r="A148" t="str">
        <f t="shared" si="13"/>
        <v/>
      </c>
      <c r="B148" t="s">
        <v>167</v>
      </c>
      <c r="C148" s="73" t="s">
        <v>167</v>
      </c>
      <c r="D148" s="81">
        <f t="shared" si="14"/>
        <v>0.76</v>
      </c>
      <c r="E148" s="82">
        <v>25</v>
      </c>
      <c r="F148" s="83">
        <f t="shared" si="15"/>
        <v>19</v>
      </c>
      <c r="G148" s="109">
        <v>19</v>
      </c>
      <c r="H148" s="108">
        <v>0</v>
      </c>
      <c r="I148">
        <v>0</v>
      </c>
      <c r="J148">
        <f t="shared" si="16"/>
        <v>1</v>
      </c>
      <c r="K148">
        <f t="shared" si="17"/>
        <v>0</v>
      </c>
      <c r="L148">
        <f t="shared" si="18"/>
        <v>0</v>
      </c>
      <c r="M148" s="109">
        <v>1</v>
      </c>
      <c r="N148" s="109">
        <v>0</v>
      </c>
      <c r="O148" s="109">
        <v>0</v>
      </c>
      <c r="P148" s="84"/>
      <c r="Q148" s="103"/>
      <c r="R148"/>
      <c r="S148">
        <v>0</v>
      </c>
      <c r="T148">
        <v>0</v>
      </c>
      <c r="U148">
        <v>0</v>
      </c>
    </row>
    <row r="149" spans="1:21" x14ac:dyDescent="0.3">
      <c r="A149" t="str">
        <f t="shared" si="13"/>
        <v/>
      </c>
      <c r="B149" t="s">
        <v>168</v>
      </c>
      <c r="C149" s="73" t="s">
        <v>168</v>
      </c>
      <c r="D149" s="81">
        <f t="shared" si="14"/>
        <v>2.7222222222222223</v>
      </c>
      <c r="E149" s="82">
        <v>18</v>
      </c>
      <c r="F149" s="83">
        <f t="shared" si="15"/>
        <v>49</v>
      </c>
      <c r="G149" s="109">
        <v>49</v>
      </c>
      <c r="H149" s="108">
        <v>0</v>
      </c>
      <c r="I149">
        <v>0</v>
      </c>
      <c r="J149">
        <f t="shared" si="16"/>
        <v>0</v>
      </c>
      <c r="K149">
        <f t="shared" si="17"/>
        <v>0</v>
      </c>
      <c r="L149">
        <f t="shared" si="18"/>
        <v>0</v>
      </c>
      <c r="M149" s="109">
        <v>0</v>
      </c>
      <c r="N149" s="109">
        <v>0</v>
      </c>
      <c r="O149" s="109">
        <v>0</v>
      </c>
      <c r="P149" s="84"/>
      <c r="Q149" s="103"/>
      <c r="R149" s="89"/>
      <c r="S149">
        <v>0</v>
      </c>
      <c r="T149">
        <v>0</v>
      </c>
      <c r="U149">
        <v>0</v>
      </c>
    </row>
    <row r="150" spans="1:21" x14ac:dyDescent="0.3">
      <c r="C150" s="72" t="s">
        <v>181</v>
      </c>
      <c r="D150" s="81">
        <f t="shared" si="14"/>
        <v>1.7936921556294365</v>
      </c>
      <c r="E150" s="89">
        <f t="shared" ref="E150:U150" si="19">SUM(E2:E149)</f>
        <v>11129</v>
      </c>
      <c r="F150" s="89">
        <f t="shared" si="19"/>
        <v>19962</v>
      </c>
      <c r="G150" s="89">
        <f t="shared" si="19"/>
        <v>3415</v>
      </c>
      <c r="H150" s="89">
        <f t="shared" si="19"/>
        <v>28</v>
      </c>
      <c r="I150" s="89">
        <f t="shared" si="19"/>
        <v>16519</v>
      </c>
      <c r="J150" s="89">
        <f t="shared" si="19"/>
        <v>1006</v>
      </c>
      <c r="K150" s="89">
        <f t="shared" si="19"/>
        <v>2453</v>
      </c>
      <c r="L150" s="89">
        <f t="shared" si="19"/>
        <v>143</v>
      </c>
      <c r="M150" s="89">
        <f t="shared" si="19"/>
        <v>183</v>
      </c>
      <c r="N150" s="89">
        <f t="shared" si="19"/>
        <v>929</v>
      </c>
      <c r="O150" s="89">
        <f t="shared" si="19"/>
        <v>69</v>
      </c>
      <c r="P150" s="89">
        <f t="shared" si="19"/>
        <v>3</v>
      </c>
      <c r="Q150" s="89">
        <f t="shared" si="19"/>
        <v>8</v>
      </c>
      <c r="R150" s="89">
        <f t="shared" si="19"/>
        <v>2</v>
      </c>
      <c r="S150" s="89">
        <f t="shared" si="19"/>
        <v>820</v>
      </c>
      <c r="T150" s="89">
        <f t="shared" si="19"/>
        <v>1516</v>
      </c>
      <c r="U150" s="89">
        <f t="shared" si="19"/>
        <v>72</v>
      </c>
    </row>
    <row r="151" spans="1:21" x14ac:dyDescent="0.3">
      <c r="E151" s="82"/>
      <c r="F151" s="72"/>
      <c r="G151" s="110"/>
      <c r="H151" s="104"/>
      <c r="I151"/>
      <c r="J151" s="73"/>
      <c r="K151" s="73"/>
      <c r="L151" s="73"/>
      <c r="M151" s="73"/>
      <c r="N151" s="73"/>
      <c r="O151" s="73"/>
      <c r="P151" s="89"/>
      <c r="Q151" s="104"/>
      <c r="R151" s="73"/>
      <c r="S151"/>
      <c r="T151"/>
      <c r="U151"/>
    </row>
    <row r="152" spans="1:21" x14ac:dyDescent="0.3">
      <c r="F152" s="72"/>
      <c r="I152"/>
      <c r="J152" s="73"/>
      <c r="K152" s="73"/>
      <c r="L152" s="73"/>
      <c r="M152" s="73"/>
      <c r="N152" s="73"/>
      <c r="O152" s="73"/>
      <c r="P152" s="73"/>
      <c r="Q152" s="73"/>
      <c r="R152" s="73"/>
      <c r="S152"/>
      <c r="T152"/>
      <c r="U152"/>
    </row>
    <row r="153" spans="1:21" x14ac:dyDescent="0.3">
      <c r="C153" s="91" t="s">
        <v>169</v>
      </c>
      <c r="E153" s="82"/>
      <c r="F153" s="72"/>
      <c r="I153"/>
      <c r="J153" s="73"/>
      <c r="K153" s="73"/>
      <c r="L153" s="73"/>
      <c r="M153" s="89"/>
      <c r="N153" s="89"/>
      <c r="O153" s="89"/>
      <c r="P153" s="89"/>
      <c r="Q153" s="89"/>
      <c r="R153" s="89"/>
      <c r="S153"/>
      <c r="T153"/>
      <c r="U153"/>
    </row>
    <row r="154" spans="1:21" x14ac:dyDescent="0.3">
      <c r="C154" s="86" t="s">
        <v>170</v>
      </c>
      <c r="E154" s="82"/>
      <c r="F154" s="72"/>
      <c r="I154"/>
      <c r="J154" s="89"/>
      <c r="K154" s="89"/>
      <c r="L154" s="89"/>
      <c r="S154"/>
      <c r="T154"/>
      <c r="U154"/>
    </row>
    <row r="155" spans="1:21" x14ac:dyDescent="0.3">
      <c r="C155" s="88" t="s">
        <v>171</v>
      </c>
      <c r="E155" s="82"/>
      <c r="F155" s="72"/>
      <c r="I155"/>
      <c r="S155"/>
      <c r="T155"/>
      <c r="U155"/>
    </row>
    <row r="156" spans="1:21" x14ac:dyDescent="0.3">
      <c r="E156" s="82"/>
      <c r="F156" s="72"/>
      <c r="I156"/>
      <c r="S156"/>
      <c r="T156"/>
      <c r="U156"/>
    </row>
    <row r="157" spans="1:21" x14ac:dyDescent="0.3">
      <c r="E157" s="82"/>
      <c r="F157" s="72"/>
      <c r="I157" s="89"/>
      <c r="S157" s="89"/>
      <c r="T157" s="89"/>
      <c r="U157" s="89"/>
    </row>
    <row r="158" spans="1:21" x14ac:dyDescent="0.3">
      <c r="E158" s="82"/>
      <c r="F158" s="72"/>
      <c r="I158"/>
      <c r="S158"/>
      <c r="T158"/>
      <c r="U158"/>
    </row>
    <row r="159" spans="1:21" x14ac:dyDescent="0.3">
      <c r="E159" s="82"/>
      <c r="F159" s="72"/>
      <c r="I159"/>
      <c r="S159"/>
      <c r="T159"/>
      <c r="U159"/>
    </row>
    <row r="160" spans="1:21" x14ac:dyDescent="0.3">
      <c r="E160" s="82"/>
      <c r="F160" s="72"/>
      <c r="I160"/>
      <c r="S160"/>
      <c r="T160"/>
      <c r="U160"/>
    </row>
    <row r="161" spans="4:21" x14ac:dyDescent="0.3">
      <c r="E161" s="82"/>
      <c r="F161" s="72"/>
      <c r="I161"/>
      <c r="S161"/>
      <c r="T161"/>
      <c r="U161"/>
    </row>
    <row r="162" spans="4:21" x14ac:dyDescent="0.3">
      <c r="E162" s="82"/>
      <c r="F162" s="72"/>
      <c r="I162"/>
      <c r="S162"/>
      <c r="T162"/>
      <c r="U162"/>
    </row>
    <row r="163" spans="4:21" x14ac:dyDescent="0.3">
      <c r="F163" s="72"/>
      <c r="I163"/>
      <c r="S163"/>
      <c r="T163"/>
      <c r="U163"/>
    </row>
    <row r="164" spans="4:21" x14ac:dyDescent="0.3">
      <c r="E164" s="84"/>
      <c r="F164" s="72"/>
      <c r="G164" s="89"/>
      <c r="I164" s="89"/>
      <c r="S164" s="89"/>
      <c r="T164" s="89"/>
      <c r="U164" s="89"/>
    </row>
    <row r="165" spans="4:21" x14ac:dyDescent="0.3">
      <c r="E165" s="84"/>
      <c r="F165" s="72"/>
      <c r="I165"/>
      <c r="S165"/>
      <c r="T165"/>
      <c r="U165"/>
    </row>
    <row r="166" spans="4:21" x14ac:dyDescent="0.3">
      <c r="E166" s="84"/>
      <c r="F166" s="72"/>
      <c r="I166"/>
      <c r="S166"/>
      <c r="T166"/>
      <c r="U166"/>
    </row>
    <row r="167" spans="4:21" x14ac:dyDescent="0.3">
      <c r="D167" s="84"/>
      <c r="E167" s="84"/>
      <c r="I167"/>
      <c r="S167"/>
      <c r="T167"/>
      <c r="U167"/>
    </row>
    <row r="168" spans="4:21" x14ac:dyDescent="0.3">
      <c r="D168" s="84"/>
      <c r="E168" s="84"/>
      <c r="I168"/>
      <c r="S168"/>
      <c r="T168"/>
      <c r="U168"/>
    </row>
    <row r="169" spans="4:21" x14ac:dyDescent="0.3">
      <c r="D169" s="84"/>
      <c r="E169" s="84"/>
      <c r="I169"/>
      <c r="S169"/>
      <c r="T169"/>
      <c r="U169"/>
    </row>
    <row r="170" spans="4:21" x14ac:dyDescent="0.3">
      <c r="D170" s="84"/>
      <c r="E170" s="84"/>
      <c r="I170"/>
      <c r="S170"/>
      <c r="T170"/>
      <c r="U170"/>
    </row>
    <row r="171" spans="4:21" x14ac:dyDescent="0.3">
      <c r="D171" s="84"/>
      <c r="I171"/>
      <c r="S171"/>
      <c r="T171"/>
      <c r="U171"/>
    </row>
    <row r="172" spans="4:21" x14ac:dyDescent="0.3">
      <c r="D172" s="84"/>
      <c r="I172"/>
      <c r="S172"/>
      <c r="T172"/>
      <c r="U172"/>
    </row>
    <row r="173" spans="4:21" x14ac:dyDescent="0.3">
      <c r="D173" s="84"/>
      <c r="I173"/>
      <c r="S173"/>
      <c r="T173"/>
      <c r="U173"/>
    </row>
    <row r="174" spans="4:21" x14ac:dyDescent="0.3">
      <c r="D174" s="84"/>
      <c r="I174" s="89"/>
      <c r="S174" s="89"/>
      <c r="T174" s="89"/>
      <c r="U174" s="89"/>
    </row>
    <row r="175" spans="4:21" x14ac:dyDescent="0.3">
      <c r="D175" s="84"/>
      <c r="I175"/>
      <c r="S175"/>
      <c r="T175"/>
      <c r="U175"/>
    </row>
    <row r="176" spans="4:21" x14ac:dyDescent="0.3">
      <c r="D176" s="84"/>
      <c r="I176"/>
      <c r="S176"/>
      <c r="T176"/>
      <c r="U176"/>
    </row>
    <row r="177" spans="4:21" x14ac:dyDescent="0.3">
      <c r="D177" s="84"/>
      <c r="I177"/>
      <c r="S177"/>
      <c r="T177"/>
      <c r="U177"/>
    </row>
    <row r="178" spans="4:21" x14ac:dyDescent="0.3">
      <c r="D178" s="84"/>
      <c r="I178"/>
      <c r="S178"/>
      <c r="T178"/>
      <c r="U178"/>
    </row>
    <row r="179" spans="4:21" x14ac:dyDescent="0.3">
      <c r="D179" s="84"/>
      <c r="I179" s="89"/>
    </row>
    <row r="180" spans="4:21" x14ac:dyDescent="0.3">
      <c r="D180" s="84"/>
      <c r="I180" s="73"/>
      <c r="S180" s="73"/>
      <c r="T180" s="73"/>
      <c r="U180" s="73"/>
    </row>
    <row r="181" spans="4:21" x14ac:dyDescent="0.3">
      <c r="D181" s="84"/>
      <c r="E181" s="84"/>
      <c r="I181" s="73"/>
      <c r="S181" s="73"/>
      <c r="T181" s="73"/>
      <c r="U181" s="73"/>
    </row>
    <row r="182" spans="4:21" x14ac:dyDescent="0.3">
      <c r="D182" s="84"/>
      <c r="E182" s="84"/>
      <c r="I182" s="73"/>
      <c r="S182" s="73"/>
      <c r="T182" s="73"/>
      <c r="U182" s="73"/>
    </row>
    <row r="183" spans="4:21" x14ac:dyDescent="0.3">
      <c r="D183" s="84"/>
      <c r="E183" s="84"/>
      <c r="I183" s="90"/>
      <c r="S183" s="89"/>
      <c r="T183" s="89"/>
      <c r="U183" s="89"/>
    </row>
    <row r="184" spans="4:21" x14ac:dyDescent="0.3">
      <c r="D184" s="84"/>
      <c r="E184" s="84"/>
      <c r="I184" s="73"/>
    </row>
    <row r="185" spans="4:21" x14ac:dyDescent="0.3">
      <c r="D185" s="84"/>
      <c r="E185" s="84"/>
      <c r="I185" s="89"/>
    </row>
    <row r="186" spans="4:21" x14ac:dyDescent="0.3">
      <c r="D186" s="84"/>
      <c r="E186" s="84"/>
    </row>
    <row r="187" spans="4:21" x14ac:dyDescent="0.3">
      <c r="D187" s="84"/>
      <c r="E187" s="84"/>
      <c r="I187" s="90"/>
    </row>
    <row r="188" spans="4:21" x14ac:dyDescent="0.3">
      <c r="D188" s="84"/>
      <c r="E188" s="84"/>
    </row>
    <row r="189" spans="4:21" x14ac:dyDescent="0.3">
      <c r="D189" s="84"/>
      <c r="E189" s="84"/>
    </row>
    <row r="190" spans="4:21" x14ac:dyDescent="0.3">
      <c r="D190" s="89"/>
      <c r="E190" s="84"/>
    </row>
    <row r="191" spans="4:21" x14ac:dyDescent="0.3">
      <c r="D191" s="89"/>
      <c r="E191" s="84"/>
    </row>
    <row r="192" spans="4:21" x14ac:dyDescent="0.3">
      <c r="E192" s="84"/>
    </row>
    <row r="193" spans="5:5" x14ac:dyDescent="0.3">
      <c r="E193" s="84"/>
    </row>
    <row r="194" spans="5:5" x14ac:dyDescent="0.3">
      <c r="E194" s="84"/>
    </row>
    <row r="195" spans="5:5" x14ac:dyDescent="0.3">
      <c r="E195" s="84"/>
    </row>
    <row r="196" spans="5:5" x14ac:dyDescent="0.3">
      <c r="E196" s="84"/>
    </row>
    <row r="197" spans="5:5" x14ac:dyDescent="0.3">
      <c r="E197" s="84"/>
    </row>
    <row r="198" spans="5:5" x14ac:dyDescent="0.3">
      <c r="E198" s="84"/>
    </row>
    <row r="199" spans="5:5" x14ac:dyDescent="0.3">
      <c r="E199" s="84"/>
    </row>
    <row r="200" spans="5:5" x14ac:dyDescent="0.3">
      <c r="E200" s="84"/>
    </row>
    <row r="201" spans="5:5" x14ac:dyDescent="0.3">
      <c r="E201" s="84"/>
    </row>
    <row r="202" spans="5:5" x14ac:dyDescent="0.3">
      <c r="E202" s="84"/>
    </row>
    <row r="203" spans="5:5" x14ac:dyDescent="0.3">
      <c r="E203" s="84"/>
    </row>
    <row r="204" spans="5:5" x14ac:dyDescent="0.3">
      <c r="E204" s="89"/>
    </row>
    <row r="205" spans="5:5" x14ac:dyDescent="0.3">
      <c r="E205" s="89"/>
    </row>
  </sheetData>
  <conditionalFormatting sqref="D2:D150">
    <cfRule type="cellIs" dxfId="3" priority="1" operator="between">
      <formula>0.5001</formula>
      <formula>0.999</formula>
    </cfRule>
    <cfRule type="cellIs" dxfId="2" priority="2" operator="lessThan">
      <formula>0.5</formula>
    </cfRule>
    <cfRule type="cellIs" dxfId="1" priority="3" operator="greaterThanOrEqual">
      <formula>1</formula>
    </cfRule>
  </conditionalFormatting>
  <conditionalFormatting sqref="D164:D1048576">
    <cfRule type="cellIs" dxfId="0" priority="4" operator="greaterThan">
      <formula>0%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Data062926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Lang</dc:creator>
  <cp:lastModifiedBy>Tricia Lang</cp:lastModifiedBy>
  <dcterms:created xsi:type="dcterms:W3CDTF">2026-04-13T16:43:34Z</dcterms:created>
  <dcterms:modified xsi:type="dcterms:W3CDTF">2026-06-29T19:36:08Z</dcterms:modified>
</cp:coreProperties>
</file>