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292" yWindow="468" windowWidth="14592" windowHeight="7872" firstSheet="1" activeTab="2"/>
  </bookViews>
  <sheets>
    <sheet name="Legend" sheetId="19" state="hidden" r:id="rId1"/>
    <sheet name="pdf of Agreement" sheetId="20" r:id="rId2"/>
    <sheet name="2021 Annual &amp; Quarterly" sheetId="13" r:id="rId3"/>
  </sheets>
  <externalReferences>
    <externalReference r:id="rId4"/>
    <externalReference r:id="rId5"/>
    <externalReference r:id="rId6"/>
    <externalReference r:id="rId7"/>
    <externalReference r:id="rId8"/>
    <externalReference r:id="rId9"/>
  </externalReferences>
  <definedNames>
    <definedName name="\p" localSheetId="2">#REF!</definedName>
    <definedName name="\p">#REF!</definedName>
    <definedName name="\s" localSheetId="2">#REF!</definedName>
    <definedName name="\s">#REF!</definedName>
    <definedName name="_Fill" localSheetId="2" hidden="1">#REF!</definedName>
    <definedName name="_Fill" hidden="1">#REF!</definedName>
    <definedName name="_fy13" localSheetId="2">#REF!</definedName>
    <definedName name="_fy13">#REF!</definedName>
    <definedName name="_T2" localSheetId="2">#REF!</definedName>
    <definedName name="_T2">#REF!</definedName>
    <definedName name="_t3" localSheetId="2">#REF!</definedName>
    <definedName name="_t3">#REF!</definedName>
    <definedName name="A" localSheetId="2">#REF!</definedName>
    <definedName name="A">#REF!</definedName>
    <definedName name="BaseRates" localSheetId="2">#REF!</definedName>
    <definedName name="BaseRates">#REF!</definedName>
    <definedName name="CAT_SUMM" localSheetId="2">#REF!</definedName>
    <definedName name="CAT_SUMM">#REF!</definedName>
    <definedName name="codes" localSheetId="2">#REF!</definedName>
    <definedName name="codes">#REF!</definedName>
    <definedName name="COPIES" localSheetId="2">#REF!</definedName>
    <definedName name="COPIES">#REF!</definedName>
    <definedName name="COSImpact" localSheetId="2">#REF!</definedName>
    <definedName name="COSImpact">#REF!</definedName>
    <definedName name="cost2charges" localSheetId="2">#REF!</definedName>
    <definedName name="cost2charges">#REF!</definedName>
    <definedName name="COUNTER" localSheetId="2">#REF!</definedName>
    <definedName name="COUNTER">#REF!</definedName>
    <definedName name="crextract">[1]crextract!$A$4:$T$34</definedName>
    <definedName name="CY2001_AllPIPFinal" localSheetId="2">#REF!</definedName>
    <definedName name="CY2001_AllPIPFinal">#REF!</definedName>
    <definedName name="CY2001Summary_Final" localSheetId="2">#REF!</definedName>
    <definedName name="CY2001Summary_Final">#REF!</definedName>
    <definedName name="_xlnm.Database" localSheetId="2">#REF!</definedName>
    <definedName name="_xlnm.Database">#REF!</definedName>
    <definedName name="DAYS_SUMM" localSheetId="2">#REF!</definedName>
    <definedName name="DAYS_SUMM">#REF!</definedName>
    <definedName name="Disch_desc">[2]Lists!$G$3:$G$57</definedName>
    <definedName name="DRG_Label" localSheetId="2">#REF!</definedName>
    <definedName name="DRG_Label">#REF!</definedName>
    <definedName name="DRG_Num">[2]Lists!$A$3:$A$323</definedName>
    <definedName name="DRG_SUMM" localSheetId="2">#REF!</definedName>
    <definedName name="DRG_SUMM">#REF!</definedName>
    <definedName name="EnhancedpayChk" localSheetId="2">#REF!</definedName>
    <definedName name="EnhancedpayChk">#REF!</definedName>
    <definedName name="FFY05_DSH_Query" localSheetId="2">#REF!</definedName>
    <definedName name="FFY05_DSH_Query">#REF!</definedName>
    <definedName name="FFY05_DSH_QUERY_1" localSheetId="2">#REF!</definedName>
    <definedName name="FFY05_DSH_QUERY_1">#REF!</definedName>
    <definedName name="hart." localSheetId="2" hidden="1">#REF!</definedName>
    <definedName name="hart." hidden="1">#REF!</definedName>
    <definedName name="HVASUMRYb" localSheetId="2">#REF!</definedName>
    <definedName name="HVASUMRYb">#REF!</definedName>
    <definedName name="IncludeFlag">[3]Lookup!$C$19:$C$20</definedName>
    <definedName name="KY_CORRELATION" localSheetId="2">#REF!</definedName>
    <definedName name="KY_CORRELATION">#REF!</definedName>
    <definedName name="LABELS" localSheetId="2">#REF!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2">#REF!</definedName>
    <definedName name="MDC_Label">#REF!</definedName>
    <definedName name="MMMWEIGHTS_IMPACT_SUMMARY_936" localSheetId="2">#REF!</definedName>
    <definedName name="MMMWEIGHTS_IMPACT_SUMMARY_936">#REF!</definedName>
    <definedName name="NeonateSUMRY2b" localSheetId="2">#REF!</definedName>
    <definedName name="NeonateSUMRY2b">#REF!</definedName>
    <definedName name="PIP11_PaidMemo" localSheetId="2">#REF!</definedName>
    <definedName name="PIP11_PaidMemo">#REF!</definedName>
    <definedName name="PIP11_PaidMemo_f" localSheetId="2">#REF!</definedName>
    <definedName name="PIP11_PaidMemo_f">#REF!</definedName>
    <definedName name="PIP11_PaidMemo_final" localSheetId="2">#REF!</definedName>
    <definedName name="PIP11_PaidMemo_final">#REF!</definedName>
    <definedName name="PIP11_PaidMemo_final_n" localSheetId="2">#REF!</definedName>
    <definedName name="PIP11_PaidMemo_final_n">#REF!</definedName>
    <definedName name="PIP12_PaidMemo_f" localSheetId="2">#REF!</definedName>
    <definedName name="PIP12_PaidMemo_f">#REF!</definedName>
    <definedName name="PIP12_PaidMemo_final" localSheetId="2">#REF!</definedName>
    <definedName name="PIP12_PaidMemo_final">#REF!</definedName>
    <definedName name="PIP12_PaidMemo_final_n" localSheetId="2">#REF!</definedName>
    <definedName name="PIP12_PaidMemo_final_n">#REF!</definedName>
    <definedName name="PIP13_PaidMemo_f" localSheetId="2">#REF!</definedName>
    <definedName name="PIP13_PaidMemo_f">#REF!</definedName>
    <definedName name="PIP13_PaidMemo_final" localSheetId="2">#REF!</definedName>
    <definedName name="PIP13_PaidMemo_final">#REF!</definedName>
    <definedName name="PIP13_PaidMemo_final_n" localSheetId="2">#REF!</definedName>
    <definedName name="PIP13_PaidMemo_final_n">#REF!</definedName>
    <definedName name="PIP14_PaidMemo_f" localSheetId="2">#REF!</definedName>
    <definedName name="PIP14_PaidMemo_f">#REF!</definedName>
    <definedName name="PIP14_PaidMemo_final" localSheetId="2">#REF!</definedName>
    <definedName name="PIP14_PaidMemo_final">#REF!</definedName>
    <definedName name="PIP14_PaidMemo_final_n" localSheetId="2">#REF!</definedName>
    <definedName name="PIP14_PaidMemo_final_n">#REF!</definedName>
    <definedName name="PolicyImpact" localSheetId="2">#REF!</definedName>
    <definedName name="PolicyImpact">#REF!</definedName>
    <definedName name="pps_3std" localSheetId="2">#REF!</definedName>
    <definedName name="pps_3std">#REF!</definedName>
    <definedName name="PricingCDImpact" localSheetId="2">#REF!</definedName>
    <definedName name="PricingCDImpact">#REF!</definedName>
    <definedName name="PRINT" localSheetId="2">#REF!</definedName>
    <definedName name="PRINT">#REF!</definedName>
    <definedName name="_xlnm.Print_Area">#REF!</definedName>
    <definedName name="PRINT_AREA_MI" localSheetId="2">#REF!</definedName>
    <definedName name="PRINT_AREA_MI">#REF!</definedName>
    <definedName name="_xlnm.Print_Titles">#REF!</definedName>
    <definedName name="PRINT_TITLES_MI" localSheetId="2">#REF!</definedName>
    <definedName name="PRINT_TITLES_MI">#REF!</definedName>
    <definedName name="prov_name">[5]Medicaid!$A$3</definedName>
    <definedName name="PROVIDER_SUMM" localSheetId="2">#REF!</definedName>
    <definedName name="PROVIDER_SUMM">#REF!</definedName>
    <definedName name="ProvNum">[6]Main!$A$4</definedName>
    <definedName name="PROVSUMMARY" localSheetId="2">#REF!</definedName>
    <definedName name="PROVSUMMARY">#REF!</definedName>
    <definedName name="rate" localSheetId="2">#REF!</definedName>
    <definedName name="rate">#REF!</definedName>
    <definedName name="RateTypeAssignment">[3]Lookup!$E$4:$E$39</definedName>
    <definedName name="Sample_Impact_base" localSheetId="2">#REF!</definedName>
    <definedName name="Sample_Impact_base">#REF!</definedName>
    <definedName name="SOI">[2]Lists!$D$3:$D$6</definedName>
    <definedName name="STATUS_BY_SFY" localSheetId="2">#REF!</definedName>
    <definedName name="STATUS_BY_SFY">#REF!</definedName>
    <definedName name="SvcImpact" localSheetId="2">#REF!</definedName>
    <definedName name="SvcImpact">#REF!</definedName>
    <definedName name="SVCLEVEL" localSheetId="2">#REF!</definedName>
    <definedName name="SVCLEVEL">#REF!</definedName>
    <definedName name="SVCSUMRY" localSheetId="2">#REF!</definedName>
    <definedName name="SVCSUMRY">#REF!</definedName>
    <definedName name="TblStep_1" localSheetId="2">#REF!</definedName>
    <definedName name="TblStep_1">#REF!</definedName>
    <definedName name="TOTAL" localSheetId="2">#REF!</definedName>
    <definedName name="TOTAL">#REF!</definedName>
  </definedNames>
  <calcPr calcId="145621"/>
</workbook>
</file>

<file path=xl/calcChain.xml><?xml version="1.0" encoding="utf-8"?>
<calcChain xmlns="http://schemas.openxmlformats.org/spreadsheetml/2006/main">
  <c r="P6" i="13" l="1"/>
  <c r="P32" i="13" l="1"/>
  <c r="O32" i="13"/>
  <c r="N32" i="13"/>
  <c r="M32" i="13"/>
  <c r="J7" i="13" l="1"/>
  <c r="K7" i="13" s="1"/>
  <c r="M7" i="13" s="1"/>
  <c r="J8" i="13"/>
  <c r="K8" i="13" s="1"/>
  <c r="M8" i="13" s="1"/>
  <c r="J9" i="13"/>
  <c r="K9" i="13" s="1"/>
  <c r="J10" i="13"/>
  <c r="K10" i="13" s="1"/>
  <c r="M10" i="13" s="1"/>
  <c r="J11" i="13"/>
  <c r="K11" i="13" s="1"/>
  <c r="M11" i="13" s="1"/>
  <c r="J12" i="13"/>
  <c r="K12" i="13" s="1"/>
  <c r="J13" i="13"/>
  <c r="K13" i="13" s="1"/>
  <c r="M13" i="13" s="1"/>
  <c r="J14" i="13"/>
  <c r="K14" i="13" s="1"/>
  <c r="M14" i="13" s="1"/>
  <c r="N14" i="13" s="1"/>
  <c r="O14" i="13" s="1"/>
  <c r="J15" i="13"/>
  <c r="K15" i="13" s="1"/>
  <c r="M15" i="13" s="1"/>
  <c r="J16" i="13"/>
  <c r="K16" i="13" s="1"/>
  <c r="J17" i="13"/>
  <c r="K17" i="13" s="1"/>
  <c r="M17" i="13" s="1"/>
  <c r="J18" i="13"/>
  <c r="K18" i="13" s="1"/>
  <c r="J19" i="13"/>
  <c r="K19" i="13" s="1"/>
  <c r="M19" i="13" s="1"/>
  <c r="N19" i="13" s="1"/>
  <c r="O19" i="13" s="1"/>
  <c r="J20" i="13"/>
  <c r="K20" i="13" s="1"/>
  <c r="M20" i="13" s="1"/>
  <c r="J21" i="13"/>
  <c r="K21" i="13" s="1"/>
  <c r="M21" i="13" s="1"/>
  <c r="N21" i="13" s="1"/>
  <c r="O21" i="13" s="1"/>
  <c r="J22" i="13"/>
  <c r="K22" i="13" s="1"/>
  <c r="M22" i="13" s="1"/>
  <c r="J23" i="13"/>
  <c r="K23" i="13" s="1"/>
  <c r="M23" i="13" s="1"/>
  <c r="J24" i="13"/>
  <c r="K24" i="13" s="1"/>
  <c r="M24" i="13" s="1"/>
  <c r="N24" i="13" s="1"/>
  <c r="O24" i="13" s="1"/>
  <c r="J25" i="13"/>
  <c r="K25" i="13" s="1"/>
  <c r="M25" i="13" s="1"/>
  <c r="J26" i="13"/>
  <c r="K26" i="13" s="1"/>
  <c r="M26" i="13" s="1"/>
  <c r="N26" i="13" s="1"/>
  <c r="O26" i="13" s="1"/>
  <c r="J27" i="13"/>
  <c r="K27" i="13" s="1"/>
  <c r="M27" i="13" s="1"/>
  <c r="J28" i="13"/>
  <c r="K28" i="13" s="1"/>
  <c r="M28" i="13" s="1"/>
  <c r="J29" i="13"/>
  <c r="K29" i="13" s="1"/>
  <c r="M29" i="13" s="1"/>
  <c r="N29" i="13" s="1"/>
  <c r="O29" i="13" s="1"/>
  <c r="J30" i="13"/>
  <c r="K30" i="13" s="1"/>
  <c r="M30" i="13" s="1"/>
  <c r="J31" i="13"/>
  <c r="K31" i="13" s="1"/>
  <c r="M31" i="13" s="1"/>
  <c r="N31" i="13" s="1"/>
  <c r="O31" i="13" s="1"/>
  <c r="J6" i="13"/>
  <c r="K6" i="13" s="1"/>
  <c r="K35" i="13" s="1"/>
  <c r="K39" i="13" l="1"/>
  <c r="K36" i="13"/>
  <c r="K32" i="13"/>
  <c r="N22" i="13"/>
  <c r="N20" i="13"/>
  <c r="O20" i="13" s="1"/>
  <c r="N8" i="13"/>
  <c r="M9" i="13"/>
  <c r="M6" i="13"/>
  <c r="N6" i="13" s="1"/>
  <c r="Q31" i="13"/>
  <c r="N23" i="13"/>
  <c r="O23" i="13" s="1"/>
  <c r="N10" i="13"/>
  <c r="K38" i="13"/>
  <c r="Q29" i="13"/>
  <c r="M18" i="13"/>
  <c r="N11" i="13"/>
  <c r="O11" i="13" s="1"/>
  <c r="K37" i="13"/>
  <c r="M16" i="13"/>
  <c r="P27" i="13"/>
  <c r="Q27" i="13" s="1"/>
  <c r="P11" i="13"/>
  <c r="Q11" i="13" s="1"/>
  <c r="N17" i="13"/>
  <c r="O17" i="13" s="1"/>
  <c r="N27" i="13"/>
  <c r="O27" i="13" s="1"/>
  <c r="N15" i="13"/>
  <c r="O15" i="13" s="1"/>
  <c r="N30" i="13"/>
  <c r="O30" i="13" s="1"/>
  <c r="N25" i="13"/>
  <c r="O25" i="13" s="1"/>
  <c r="N13" i="13"/>
  <c r="O13" i="13" s="1"/>
  <c r="N28" i="13"/>
  <c r="O28" i="13" s="1"/>
  <c r="K40" i="13"/>
  <c r="M12" i="13"/>
  <c r="M40" i="13" s="1"/>
  <c r="O10" i="13"/>
  <c r="P10" i="13" s="1"/>
  <c r="N9" i="13"/>
  <c r="M39" i="13"/>
  <c r="P24" i="13"/>
  <c r="Q24" i="13" s="1"/>
  <c r="M36" i="13"/>
  <c r="N7" i="13"/>
  <c r="P19" i="13"/>
  <c r="Q19" i="13" s="1"/>
  <c r="P31" i="13"/>
  <c r="P26" i="13"/>
  <c r="Q26" i="13" s="1"/>
  <c r="P14" i="13"/>
  <c r="Q14" i="13" s="1"/>
  <c r="P21" i="13"/>
  <c r="Q21" i="13" s="1"/>
  <c r="P23" i="13"/>
  <c r="Q23" i="13" s="1"/>
  <c r="P29" i="13"/>
  <c r="I35" i="13"/>
  <c r="I36" i="13"/>
  <c r="I37" i="13"/>
  <c r="I38" i="13"/>
  <c r="I39" i="13"/>
  <c r="I40" i="13"/>
  <c r="I32" i="13"/>
  <c r="F32" i="13"/>
  <c r="K41" i="13" l="1"/>
  <c r="Q10" i="13"/>
  <c r="P20" i="13"/>
  <c r="Q20" i="13" s="1"/>
  <c r="P28" i="13"/>
  <c r="O22" i="13"/>
  <c r="P22" i="13"/>
  <c r="P25" i="13"/>
  <c r="Q25" i="13" s="1"/>
  <c r="P15" i="13"/>
  <c r="Q15" i="13" s="1"/>
  <c r="N16" i="13"/>
  <c r="M37" i="13"/>
  <c r="Q28" i="13"/>
  <c r="N12" i="13"/>
  <c r="O12" i="13" s="1"/>
  <c r="P12" i="13" s="1"/>
  <c r="P30" i="13"/>
  <c r="Q30" i="13" s="1"/>
  <c r="O8" i="13"/>
  <c r="N18" i="13"/>
  <c r="M35" i="13"/>
  <c r="P17" i="13"/>
  <c r="Q17" i="13" s="1"/>
  <c r="M38" i="13"/>
  <c r="P13" i="13"/>
  <c r="Q13" i="13" s="1"/>
  <c r="O9" i="13"/>
  <c r="N39" i="13"/>
  <c r="N38" i="13"/>
  <c r="O18" i="13"/>
  <c r="O38" i="13" s="1"/>
  <c r="N36" i="13"/>
  <c r="O7" i="13"/>
  <c r="O6" i="13"/>
  <c r="O35" i="13" s="1"/>
  <c r="N35" i="13"/>
  <c r="I41" i="13"/>
  <c r="M41" i="13" l="1"/>
  <c r="O39" i="13"/>
  <c r="N40" i="13"/>
  <c r="N41" i="13" s="1"/>
  <c r="O16" i="13"/>
  <c r="N37" i="13"/>
  <c r="Q12" i="13"/>
  <c r="O40" i="13"/>
  <c r="P8" i="13"/>
  <c r="P40" i="13" s="1"/>
  <c r="Q22" i="13"/>
  <c r="P18" i="13"/>
  <c r="P35" i="13"/>
  <c r="O36" i="13"/>
  <c r="P7" i="13"/>
  <c r="P36" i="13" s="1"/>
  <c r="P9" i="13"/>
  <c r="P39" i="13" s="1"/>
  <c r="E39" i="13"/>
  <c r="G37" i="13"/>
  <c r="H38" i="13"/>
  <c r="D36" i="13"/>
  <c r="D39" i="13"/>
  <c r="D37" i="13"/>
  <c r="E40" i="13"/>
  <c r="F37" i="13"/>
  <c r="G40" i="13"/>
  <c r="E36" i="13"/>
  <c r="G38" i="13"/>
  <c r="F40" i="13"/>
  <c r="E38" i="13"/>
  <c r="E32" i="13"/>
  <c r="G36" i="13"/>
  <c r="G39" i="13"/>
  <c r="H37" i="13"/>
  <c r="H39" i="13"/>
  <c r="H40" i="13"/>
  <c r="D38" i="13"/>
  <c r="D35" i="13"/>
  <c r="F38" i="13"/>
  <c r="F36" i="13"/>
  <c r="F35" i="13"/>
  <c r="F39" i="13"/>
  <c r="H35" i="13"/>
  <c r="H32" i="13"/>
  <c r="G35" i="13"/>
  <c r="G32" i="13"/>
  <c r="D32" i="13"/>
  <c r="E37" i="13"/>
  <c r="E35" i="13"/>
  <c r="H36" i="13"/>
  <c r="D40" i="13"/>
  <c r="Q8" i="13" l="1"/>
  <c r="Q40" i="13" s="1"/>
  <c r="P38" i="13"/>
  <c r="Q18" i="13"/>
  <c r="Q38" i="13" s="1"/>
  <c r="Q6" i="13"/>
  <c r="Q35" i="13" s="1"/>
  <c r="O41" i="13"/>
  <c r="J32" i="13"/>
  <c r="Q32" i="13" s="1"/>
  <c r="Q7" i="13"/>
  <c r="Q36" i="13" s="1"/>
  <c r="O37" i="13"/>
  <c r="P16" i="13"/>
  <c r="Q9" i="13"/>
  <c r="Q39" i="13" s="1"/>
  <c r="F41" i="13"/>
  <c r="E41" i="13"/>
  <c r="D41" i="13"/>
  <c r="H41" i="13"/>
  <c r="G41" i="13"/>
  <c r="J37" i="13"/>
  <c r="J39" i="13"/>
  <c r="J38" i="13"/>
  <c r="J40" i="13"/>
  <c r="J35" i="13"/>
  <c r="J36" i="13"/>
  <c r="P37" i="13" l="1"/>
  <c r="P41" i="13" s="1"/>
  <c r="Q16" i="13"/>
  <c r="Q37" i="13" s="1"/>
  <c r="Q41" i="13" s="1"/>
  <c r="J41" i="13"/>
</calcChain>
</file>

<file path=xl/sharedStrings.xml><?xml version="1.0" encoding="utf-8"?>
<sst xmlns="http://schemas.openxmlformats.org/spreadsheetml/2006/main" count="211" uniqueCount="157">
  <si>
    <t>Total</t>
  </si>
  <si>
    <t>General IP</t>
  </si>
  <si>
    <t xml:space="preserve">BACKUS </t>
  </si>
  <si>
    <t xml:space="preserve">BRIDGEPORT </t>
  </si>
  <si>
    <t xml:space="preserve">BRISTOL </t>
  </si>
  <si>
    <t xml:space="preserve">DANBURY </t>
  </si>
  <si>
    <t xml:space="preserve">DAY KIMBALL </t>
  </si>
  <si>
    <t>GREENWICH</t>
  </si>
  <si>
    <t xml:space="preserve">GRIFFIN </t>
  </si>
  <si>
    <t xml:space="preserve">HARTFORD </t>
  </si>
  <si>
    <t>HOSP. CEN. CT</t>
  </si>
  <si>
    <t xml:space="preserve">HUNGERFORD </t>
  </si>
  <si>
    <t>JOHNSON</t>
  </si>
  <si>
    <t>LAWR &amp; MEM</t>
  </si>
  <si>
    <t>MANCHESTER</t>
  </si>
  <si>
    <t xml:space="preserve">MIDDLESEX </t>
  </si>
  <si>
    <t xml:space="preserve">MIDSTATE </t>
  </si>
  <si>
    <t xml:space="preserve">MILFORD </t>
  </si>
  <si>
    <t xml:space="preserve">NORWALK </t>
  </si>
  <si>
    <t>ROCKVILLE</t>
  </si>
  <si>
    <t xml:space="preserve">SHARON </t>
  </si>
  <si>
    <t>ST FRANCIS</t>
  </si>
  <si>
    <t xml:space="preserve">ST MARYS </t>
  </si>
  <si>
    <t>ST VINCENTS</t>
  </si>
  <si>
    <t xml:space="preserve">STAMFORD </t>
  </si>
  <si>
    <t xml:space="preserve">WATERBURY </t>
  </si>
  <si>
    <t>WINDHAM</t>
  </si>
  <si>
    <t>YALE</t>
  </si>
  <si>
    <t>TOTAL</t>
  </si>
  <si>
    <t>HOSPITAL</t>
  </si>
  <si>
    <t>All Others</t>
  </si>
  <si>
    <t>SFY 2021 Supplemental Payments</t>
  </si>
  <si>
    <t>Affiliations</t>
  </si>
  <si>
    <t>Hartford (bckus, hartf, hocct, hgrfd, midst, savct, wndhm)</t>
  </si>
  <si>
    <t>Yale (brgpt, grenh, lamem, milfd, ynhav)</t>
  </si>
  <si>
    <t>Trinity (jnson, safns, samry)</t>
  </si>
  <si>
    <t>Prospect (manch, rkvle, watby)</t>
  </si>
  <si>
    <t>WCHN (danby, nrwlk, nmilf, sharn)</t>
  </si>
  <si>
    <t>HOSPITAL SETTLEMENT AGREEMENT</t>
  </si>
  <si>
    <r>
      <t>NOTES</t>
    </r>
    <r>
      <rPr>
        <b/>
        <sz val="11"/>
        <color theme="1"/>
        <rFont val="Calibri"/>
        <family val="2"/>
        <scheme val="minor"/>
      </rPr>
      <t>:</t>
    </r>
  </si>
  <si>
    <t>* Payments for hospitals that merge, are acquired, and/or close will be treated in accordance with the settlement agreement.</t>
  </si>
  <si>
    <t>* The amounts described above reflect supplemental payment amounts calculated based on the initial agreed-upon distribution criteria and this exhibit is subject to all provisions of the settlement agreement.  If there is any discrepancy, the settlement agreement controls.</t>
  </si>
  <si>
    <t>Small IP</t>
  </si>
  <si>
    <t>Mid-Sized IP</t>
  </si>
  <si>
    <t>Mid-Sized OP</t>
  </si>
  <si>
    <t>Large IP</t>
  </si>
  <si>
    <t>General OP</t>
  </si>
  <si>
    <t>* As detailed in the initial agreed-upon supplemental payment distribution criteria, if a non-system hospital in the mid-sized hospital pool becomes ineligible for the additional non-system supplemental payment, those funds will be transferred from the mid-sized inpatient pool to the general inpatient supplemental payment pool and from the mid-sized outpatient pool to the general outpatient supplemental payment pool.</t>
  </si>
  <si>
    <t>EXHIBIT 6 - List of Medicaid Supplemental Payments Based on Initial Agreed-Upon Distribution Criteria</t>
  </si>
  <si>
    <t xml:space="preserve">EXHIBIT 6 - List of Medicaid Supplemental Payments Based on Initial Agreed-Upon Distribution Criteria </t>
  </si>
  <si>
    <t xml:space="preserve">Lawrence + Memorial Hospital </t>
  </si>
  <si>
    <t>Hospital Name per Agreement</t>
  </si>
  <si>
    <t>MidState Medical Center</t>
  </si>
  <si>
    <t>Manchester Memorial Hospital</t>
  </si>
  <si>
    <t>Milford Hospital</t>
  </si>
  <si>
    <t>Norwalk Hospital</t>
  </si>
  <si>
    <t>Rockville General Hospital</t>
  </si>
  <si>
    <t xml:space="preserve">Saint Francis Hospital &amp; Medical Center   </t>
  </si>
  <si>
    <t>Saint Mary’s Hospital</t>
  </si>
  <si>
    <t>St. Vincent’s Medical Center</t>
  </si>
  <si>
    <t>Stamford Hospital</t>
  </si>
  <si>
    <t>Waterbury Hospital</t>
  </si>
  <si>
    <t>Windham Hospital</t>
  </si>
  <si>
    <t>The William W. Backus Hospital</t>
  </si>
  <si>
    <t>Bristol Hospital</t>
  </si>
  <si>
    <t>Bridgeport Hospital</t>
  </si>
  <si>
    <t xml:space="preserve">The Hospital of Central Connecticut </t>
  </si>
  <si>
    <t>Danbury Hospital</t>
  </si>
  <si>
    <t>Day Kimball Hospital</t>
  </si>
  <si>
    <t xml:space="preserve">Greenwich Hospital </t>
  </si>
  <si>
    <t>Griffin Hospital</t>
  </si>
  <si>
    <t>Hartford Hospital</t>
  </si>
  <si>
    <t>The Charlotte Hungerford Hospital</t>
  </si>
  <si>
    <t>Yale-New Haven Hospital</t>
  </si>
  <si>
    <t>Sharon Hospital</t>
  </si>
  <si>
    <t>Johnson Memorial Hospital</t>
  </si>
  <si>
    <t>Middlesex Hospital</t>
  </si>
  <si>
    <t>Legend</t>
  </si>
  <si>
    <t>bckus</t>
  </si>
  <si>
    <t>hartf</t>
  </si>
  <si>
    <t>hocct</t>
  </si>
  <si>
    <t>hgrfd</t>
  </si>
  <si>
    <t>midst</t>
  </si>
  <si>
    <t>savct</t>
  </si>
  <si>
    <t>wndhm</t>
  </si>
  <si>
    <t>brgpt</t>
  </si>
  <si>
    <t>grenh</t>
  </si>
  <si>
    <t>lamem</t>
  </si>
  <si>
    <t>milfd</t>
  </si>
  <si>
    <t>ynhav</t>
  </si>
  <si>
    <t>jnson</t>
  </si>
  <si>
    <t>safns</t>
  </si>
  <si>
    <t>samry</t>
  </si>
  <si>
    <t>watby</t>
  </si>
  <si>
    <t>rkvle</t>
  </si>
  <si>
    <t>manch</t>
  </si>
  <si>
    <t>sharn</t>
  </si>
  <si>
    <t>stmfd</t>
  </si>
  <si>
    <t>nrwlk</t>
  </si>
  <si>
    <t>midsx</t>
  </si>
  <si>
    <t>grifn</t>
  </si>
  <si>
    <t>daykm</t>
  </si>
  <si>
    <t>danby</t>
  </si>
  <si>
    <t>brstl</t>
  </si>
  <si>
    <t>Hospital Abbreviations (OHCA/OHS)</t>
  </si>
  <si>
    <t>Prospect</t>
  </si>
  <si>
    <t>Hartford</t>
  </si>
  <si>
    <t>Yale</t>
  </si>
  <si>
    <t xml:space="preserve">Trinity </t>
  </si>
  <si>
    <t>WCHN</t>
  </si>
  <si>
    <t>Prospect Health CT, Inc.</t>
  </si>
  <si>
    <t>Unaffiliated</t>
  </si>
  <si>
    <t>Nuvance Health (Western CT Health Network&amp;Health Quest)</t>
  </si>
  <si>
    <t>Trinity Health of New England Corp., Inc.</t>
  </si>
  <si>
    <t>Hartford HealthCare Corp.</t>
  </si>
  <si>
    <t>Yale New Haven Health Services Corp.</t>
  </si>
  <si>
    <t>System Abbrev.</t>
  </si>
  <si>
    <t>Full System Names</t>
  </si>
  <si>
    <t>System Affiliations as of 10/30/19</t>
  </si>
  <si>
    <t>* For SFYs beginning on or after July 1, 2026, the total amount of supplemental payments for each SFY shall continue at the level in effect for SFY 2026 unless modified through any provision of the general statutes or appropriation act.</t>
  </si>
  <si>
    <t>Quarterly</t>
  </si>
  <si>
    <t>QE 9/30/20</t>
  </si>
  <si>
    <t>QE 12/31/20</t>
  </si>
  <si>
    <t>QE 3/31/21</t>
  </si>
  <si>
    <t>QE 6/30/21</t>
  </si>
  <si>
    <t xml:space="preserve">Check </t>
  </si>
  <si>
    <t>Added quarterly breakdown that was not included in Exhibit 6 of Agreement</t>
  </si>
  <si>
    <t>IP Prov ID</t>
  </si>
  <si>
    <t>[1]</t>
  </si>
  <si>
    <t xml:space="preserve">004041703 </t>
  </si>
  <si>
    <t xml:space="preserve">004041901 </t>
  </si>
  <si>
    <t xml:space="preserve">004041935 </t>
  </si>
  <si>
    <t xml:space="preserve">004041638 </t>
  </si>
  <si>
    <t xml:space="preserve">004041786 </t>
  </si>
  <si>
    <t xml:space="preserve">004041927 </t>
  </si>
  <si>
    <t xml:space="preserve">004041869 </t>
  </si>
  <si>
    <t xml:space="preserve">004041687 </t>
  </si>
  <si>
    <t xml:space="preserve">004041679 </t>
  </si>
  <si>
    <t>008069211</t>
  </si>
  <si>
    <t xml:space="preserve">004041810 </t>
  </si>
  <si>
    <t xml:space="preserve">004041778 </t>
  </si>
  <si>
    <t xml:space="preserve">004041943 </t>
  </si>
  <si>
    <t>008069217</t>
  </si>
  <si>
    <t>008074563</t>
  </si>
  <si>
    <t xml:space="preserve">004041620 </t>
  </si>
  <si>
    <t xml:space="preserve">004041760 </t>
  </si>
  <si>
    <t>008090984</t>
  </si>
  <si>
    <t xml:space="preserve">004041661 </t>
  </si>
  <si>
    <t xml:space="preserve">004041711 </t>
  </si>
  <si>
    <t xml:space="preserve">004041950 </t>
  </si>
  <si>
    <t xml:space="preserve">004041851 </t>
  </si>
  <si>
    <t>008069222</t>
  </si>
  <si>
    <t xml:space="preserve">004041828 </t>
  </si>
  <si>
    <t xml:space="preserve">004041836 </t>
  </si>
  <si>
    <t>Settlement Agreement</t>
  </si>
  <si>
    <t>008087732</t>
  </si>
  <si>
    <t>Milford is now a campus of Bridgeport Hospital.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</si>
</sst>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43" formatCode="_(* #,##0.00_);_(* \(#,##0.00\);_(* &quot;-&quot;??_);_(@_)"/>
    <numFmt numFmtId="164" formatCode="_(* #,##0_);_(* \(#,##0\);_(* &quot;-&quot;??_);_(@_)"/>
  </numFmts>
  <fonts count="5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9.5"/>
      <color rgb="FF000000"/>
      <name val="Arial"/>
      <family val="2"/>
    </font>
    <font>
      <b/>
      <u/>
      <sz val="11"/>
      <color theme="1"/>
      <name val="Calibri"/>
      <family val="2"/>
      <scheme val="minor"/>
    </font>
    <font>
      <b/>
      <sz val="12"/>
      <color theme="1"/>
      <name val="Calibri"/>
      <family val="2"/>
    </font>
    <font>
      <sz val="12"/>
      <color theme="1"/>
      <name val="Calibri"/>
      <family val="2"/>
    </font>
    <font>
      <b/>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2">
    <xf numFmtId="0" fontId="0" fillId="0" borderId="0"/>
    <xf numFmtId="43" fontId="1"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20"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4"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20" fillId="37" borderId="0" applyNumberFormat="0" applyBorder="0" applyAlignment="0" applyProtection="0"/>
    <xf numFmtId="0" fontId="1" fillId="19" borderId="0" applyNumberFormat="0" applyBorder="0" applyAlignment="0" applyProtection="0"/>
    <xf numFmtId="0" fontId="20" fillId="38" borderId="0" applyNumberFormat="0" applyBorder="0" applyAlignment="0" applyProtection="0"/>
    <xf numFmtId="0" fontId="1" fillId="23" borderId="0" applyNumberFormat="0" applyBorder="0" applyAlignment="0" applyProtection="0"/>
    <xf numFmtId="0" fontId="20" fillId="35" borderId="0" applyNumberFormat="0" applyBorder="0" applyAlignment="0" applyProtection="0"/>
    <xf numFmtId="0" fontId="1" fillId="27" borderId="0" applyNumberFormat="0" applyBorder="0" applyAlignment="0" applyProtection="0"/>
    <xf numFmtId="0" fontId="20" fillId="39" borderId="0" applyNumberFormat="0" applyBorder="0" applyAlignment="0" applyProtection="0"/>
    <xf numFmtId="0" fontId="1" fillId="31" borderId="0" applyNumberFormat="0" applyBorder="0" applyAlignment="0" applyProtection="0"/>
    <xf numFmtId="0" fontId="21" fillId="40" borderId="0" applyNumberFormat="0" applyBorder="0" applyAlignment="0" applyProtection="0"/>
    <xf numFmtId="0" fontId="16" fillId="12" borderId="0" applyNumberFormat="0" applyBorder="0" applyAlignment="0" applyProtection="0"/>
    <xf numFmtId="0" fontId="21" fillId="36" borderId="0" applyNumberFormat="0" applyBorder="0" applyAlignment="0" applyProtection="0"/>
    <xf numFmtId="0" fontId="16" fillId="16" borderId="0" applyNumberFormat="0" applyBorder="0" applyAlignment="0" applyProtection="0"/>
    <xf numFmtId="0" fontId="21" fillId="37"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16" fillId="24" borderId="0" applyNumberFormat="0" applyBorder="0" applyAlignment="0" applyProtection="0"/>
    <xf numFmtId="0" fontId="21" fillId="42" borderId="0" applyNumberFormat="0" applyBorder="0" applyAlignment="0" applyProtection="0"/>
    <xf numFmtId="0" fontId="16" fillId="28" borderId="0" applyNumberFormat="0" applyBorder="0" applyAlignment="0" applyProtection="0"/>
    <xf numFmtId="0" fontId="21" fillId="43" borderId="0" applyNumberFormat="0" applyBorder="0" applyAlignment="0" applyProtection="0"/>
    <xf numFmtId="0" fontId="16" fillId="32" borderId="0" applyNumberFormat="0" applyBorder="0" applyAlignment="0" applyProtection="0"/>
    <xf numFmtId="0" fontId="21" fillId="44" borderId="0" applyNumberFormat="0" applyBorder="0" applyAlignment="0" applyProtection="0"/>
    <xf numFmtId="0" fontId="16" fillId="9" borderId="0" applyNumberFormat="0" applyBorder="0" applyAlignment="0" applyProtection="0"/>
    <xf numFmtId="0" fontId="21" fillId="45" borderId="0" applyNumberFormat="0" applyBorder="0" applyAlignment="0" applyProtection="0"/>
    <xf numFmtId="0" fontId="16" fillId="13" borderId="0" applyNumberFormat="0" applyBorder="0" applyAlignment="0" applyProtection="0"/>
    <xf numFmtId="0" fontId="21" fillId="46" borderId="0" applyNumberFormat="0" applyBorder="0" applyAlignment="0" applyProtection="0"/>
    <xf numFmtId="0" fontId="16" fillId="17" borderId="0" applyNumberFormat="0" applyBorder="0" applyAlignment="0" applyProtection="0"/>
    <xf numFmtId="0" fontId="21" fillId="41" borderId="0" applyNumberFormat="0" applyBorder="0" applyAlignment="0" applyProtection="0"/>
    <xf numFmtId="0" fontId="16" fillId="21" borderId="0" applyNumberFormat="0" applyBorder="0" applyAlignment="0" applyProtection="0"/>
    <xf numFmtId="0" fontId="21" fillId="42" borderId="0" applyNumberFormat="0" applyBorder="0" applyAlignment="0" applyProtection="0"/>
    <xf numFmtId="0" fontId="16" fillId="25" borderId="0" applyNumberFormat="0" applyBorder="0" applyAlignment="0" applyProtection="0"/>
    <xf numFmtId="0" fontId="21" fillId="47" borderId="0" applyNumberFormat="0" applyBorder="0" applyAlignment="0" applyProtection="0"/>
    <xf numFmtId="0" fontId="16" fillId="29" borderId="0" applyNumberFormat="0" applyBorder="0" applyAlignment="0" applyProtection="0"/>
    <xf numFmtId="0" fontId="22" fillId="48" borderId="0" applyNumberFormat="0" applyBorder="0" applyAlignment="0" applyProtection="0"/>
    <xf numFmtId="0" fontId="6" fillId="3" borderId="0" applyNumberFormat="0" applyBorder="0" applyAlignment="0" applyProtection="0"/>
    <xf numFmtId="0" fontId="23" fillId="49" borderId="13" applyNumberFormat="0" applyAlignment="0" applyProtection="0"/>
    <xf numFmtId="0" fontId="23" fillId="49" borderId="13" applyNumberFormat="0" applyAlignment="0" applyProtection="0"/>
    <xf numFmtId="0" fontId="23" fillId="49" borderId="13" applyNumberFormat="0" applyAlignment="0" applyProtection="0"/>
    <xf numFmtId="0" fontId="10" fillId="6" borderId="4" applyNumberFormat="0" applyAlignment="0" applyProtection="0"/>
    <xf numFmtId="0" fontId="24" fillId="50" borderId="14" applyNumberFormat="0" applyAlignment="0" applyProtection="0"/>
    <xf numFmtId="0" fontId="12" fillId="7" borderId="7" applyNumberFormat="0" applyAlignment="0" applyProtection="0"/>
    <xf numFmtId="43" fontId="25" fillId="0" borderId="0" applyFont="0" applyFill="0" applyBorder="0" applyAlignment="0" applyProtection="0"/>
    <xf numFmtId="37" fontId="2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29" fillId="0" borderId="0" applyFont="0" applyFill="0" applyBorder="0" applyAlignment="0" applyProtection="0"/>
    <xf numFmtId="37"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6" fillId="0" borderId="0" applyFont="0" applyFill="0" applyBorder="0" applyAlignment="0" applyProtection="0"/>
    <xf numFmtId="44" fontId="30"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5"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5" applyNumberFormat="0" applyFill="0" applyAlignment="0" applyProtection="0"/>
    <xf numFmtId="0" fontId="2" fillId="0" borderId="1" applyNumberFormat="0" applyFill="0" applyAlignment="0" applyProtection="0"/>
    <xf numFmtId="0" fontId="35" fillId="0" borderId="16" applyNumberFormat="0" applyFill="0" applyAlignment="0" applyProtection="0"/>
    <xf numFmtId="0" fontId="3" fillId="0" borderId="2" applyNumberFormat="0" applyFill="0" applyAlignment="0" applyProtection="0"/>
    <xf numFmtId="0" fontId="36" fillId="0" borderId="17"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8" fillId="34" borderId="13" applyNumberFormat="0" applyAlignment="0" applyProtection="0"/>
    <xf numFmtId="0" fontId="38" fillId="34" borderId="13" applyNumberFormat="0" applyAlignment="0" applyProtection="0"/>
    <xf numFmtId="0" fontId="38" fillId="34" borderId="13" applyNumberFormat="0" applyAlignment="0" applyProtection="0"/>
    <xf numFmtId="0" fontId="8" fillId="5" borderId="4" applyNumberFormat="0" applyAlignment="0" applyProtection="0"/>
    <xf numFmtId="0" fontId="39" fillId="0" borderId="18" applyNumberFormat="0" applyFill="0" applyAlignment="0" applyProtection="0"/>
    <xf numFmtId="0" fontId="11" fillId="0" borderId="6" applyNumberFormat="0" applyFill="0" applyAlignment="0" applyProtection="0"/>
    <xf numFmtId="0" fontId="40"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9" fillId="0" borderId="0"/>
    <xf numFmtId="0" fontId="25" fillId="0" borderId="0"/>
    <xf numFmtId="0" fontId="1" fillId="0" borderId="0"/>
    <xf numFmtId="0" fontId="30" fillId="0" borderId="0"/>
    <xf numFmtId="38" fontId="26" fillId="0" borderId="0"/>
    <xf numFmtId="0" fontId="1" fillId="0" borderId="0"/>
    <xf numFmtId="0" fontId="17" fillId="0" borderId="0"/>
    <xf numFmtId="0" fontId="41" fillId="0" borderId="0"/>
    <xf numFmtId="0" fontId="1" fillId="0" borderId="0"/>
    <xf numFmtId="0" fontId="17" fillId="0" borderId="0"/>
    <xf numFmtId="0" fontId="1" fillId="0" borderId="0"/>
    <xf numFmtId="0" fontId="27" fillId="0" borderId="0"/>
    <xf numFmtId="0" fontId="27" fillId="0" borderId="0"/>
    <xf numFmtId="0" fontId="42" fillId="0" borderId="0"/>
    <xf numFmtId="0" fontId="17" fillId="0" borderId="0"/>
    <xf numFmtId="0" fontId="19" fillId="0" borderId="0"/>
    <xf numFmtId="0" fontId="19" fillId="0" borderId="0"/>
    <xf numFmtId="0" fontId="19" fillId="0" borderId="0"/>
    <xf numFmtId="38" fontId="26" fillId="0" borderId="0"/>
    <xf numFmtId="0" fontId="17"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7" fillId="0" borderId="0"/>
    <xf numFmtId="0" fontId="17" fillId="0" borderId="0"/>
    <xf numFmtId="0" fontId="1" fillId="0" borderId="0"/>
    <xf numFmtId="0" fontId="29" fillId="0" borderId="0"/>
    <xf numFmtId="0" fontId="17" fillId="0" borderId="0"/>
    <xf numFmtId="0" fontId="1" fillId="0" borderId="0"/>
    <xf numFmtId="0" fontId="1" fillId="0" borderId="0"/>
    <xf numFmtId="0" fontId="1" fillId="0" borderId="0"/>
    <xf numFmtId="0" fontId="1" fillId="0" borderId="0"/>
    <xf numFmtId="0" fontId="20" fillId="53" borderId="19" applyNumberFormat="0" applyFont="0" applyAlignment="0" applyProtection="0"/>
    <xf numFmtId="0" fontId="20" fillId="53" borderId="19" applyNumberFormat="0" applyFont="0" applyAlignment="0" applyProtection="0"/>
    <xf numFmtId="0" fontId="20" fillId="53" borderId="19" applyNumberFormat="0" applyFont="0" applyAlignment="0" applyProtection="0"/>
    <xf numFmtId="0" fontId="1" fillId="8" borderId="8" applyNumberFormat="0" applyFont="0" applyAlignment="0" applyProtection="0"/>
    <xf numFmtId="0" fontId="43" fillId="49" borderId="20" applyNumberFormat="0" applyAlignment="0" applyProtection="0"/>
    <xf numFmtId="0" fontId="43" fillId="49" borderId="20" applyNumberFormat="0" applyAlignment="0" applyProtection="0"/>
    <xf numFmtId="0" fontId="43" fillId="49" borderId="20" applyNumberFormat="0" applyAlignment="0" applyProtection="0"/>
    <xf numFmtId="0" fontId="9" fillId="6" borderId="5"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0" fontId="44" fillId="0" borderId="0"/>
    <xf numFmtId="5" fontId="17" fillId="0" borderId="21">
      <alignment horizontal="right" vertical="top"/>
    </xf>
    <xf numFmtId="0" fontId="17" fillId="0" borderId="0" applyNumberFormat="0" applyFont="0" applyBorder="0">
      <alignment horizontal="centerContinuous"/>
    </xf>
    <xf numFmtId="0" fontId="45" fillId="0" borderId="0" applyNumberFormat="0" applyFill="0" applyBorder="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15" fillId="0" borderId="9" applyNumberFormat="0" applyFill="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48" fillId="0" borderId="0"/>
    <xf numFmtId="0" fontId="1" fillId="0" borderId="0"/>
    <xf numFmtId="0" fontId="1" fillId="0" borderId="0"/>
    <xf numFmtId="0" fontId="1" fillId="0" borderId="0"/>
    <xf numFmtId="0" fontId="1" fillId="0" borderId="0"/>
  </cellStyleXfs>
  <cellXfs count="50">
    <xf numFmtId="0" fontId="0" fillId="0" borderId="0" xfId="0"/>
    <xf numFmtId="0" fontId="17" fillId="0" borderId="12" xfId="4" applyFont="1" applyFill="1" applyBorder="1" applyAlignment="1" applyProtection="1">
      <alignment horizontal="left"/>
    </xf>
    <xf numFmtId="0" fontId="18" fillId="0" borderId="12" xfId="4" applyFont="1" applyFill="1" applyBorder="1" applyAlignment="1" applyProtection="1">
      <alignment horizontal="left"/>
    </xf>
    <xf numFmtId="164" fontId="0" fillId="0" borderId="10" xfId="0" applyNumberFormat="1" applyBorder="1"/>
    <xf numFmtId="164" fontId="15" fillId="0" borderId="12" xfId="1" applyNumberFormat="1" applyFont="1" applyBorder="1"/>
    <xf numFmtId="164" fontId="0" fillId="0" borderId="12" xfId="1" applyNumberFormat="1" applyFont="1" applyBorder="1"/>
    <xf numFmtId="0" fontId="0" fillId="0" borderId="0" xfId="0" applyFont="1" applyFill="1"/>
    <xf numFmtId="0" fontId="0" fillId="0" borderId="0" xfId="0"/>
    <xf numFmtId="0" fontId="15" fillId="0" borderId="0" xfId="0" applyFont="1"/>
    <xf numFmtId="164" fontId="0" fillId="0" borderId="0" xfId="0" applyNumberFormat="1"/>
    <xf numFmtId="0" fontId="15" fillId="0" borderId="23" xfId="0" applyFont="1" applyBorder="1"/>
    <xf numFmtId="164" fontId="0" fillId="0" borderId="11" xfId="1" applyNumberFormat="1" applyFont="1" applyBorder="1"/>
    <xf numFmtId="0" fontId="15" fillId="0" borderId="12" xfId="0" applyFont="1" applyFill="1" applyBorder="1" applyAlignment="1">
      <alignment horizontal="center"/>
    </xf>
    <xf numFmtId="0" fontId="0" fillId="0" borderId="0" xfId="0" applyFont="1"/>
    <xf numFmtId="0" fontId="0" fillId="0" borderId="0" xfId="0" applyFont="1" applyAlignment="1">
      <alignment wrapText="1"/>
    </xf>
    <xf numFmtId="0" fontId="49" fillId="0" borderId="0" xfId="0" applyFont="1"/>
    <xf numFmtId="0" fontId="0" fillId="0" borderId="0" xfId="0" applyAlignment="1">
      <alignment wrapText="1"/>
    </xf>
    <xf numFmtId="0" fontId="15" fillId="0" borderId="12" xfId="0" applyFont="1" applyBorder="1"/>
    <xf numFmtId="0" fontId="0" fillId="0" borderId="12" xfId="0" applyBorder="1"/>
    <xf numFmtId="0" fontId="15" fillId="0" borderId="12" xfId="0" applyFont="1" applyBorder="1" applyAlignment="1">
      <alignment wrapText="1"/>
    </xf>
    <xf numFmtId="0" fontId="0" fillId="0" borderId="12" xfId="0" applyFont="1" applyBorder="1" applyAlignment="1">
      <alignment wrapText="1"/>
    </xf>
    <xf numFmtId="0" fontId="0" fillId="0" borderId="24" xfId="0" applyFont="1" applyBorder="1" applyAlignment="1">
      <alignment wrapText="1"/>
    </xf>
    <xf numFmtId="0" fontId="0" fillId="0" borderId="25" xfId="0" applyFont="1" applyBorder="1" applyAlignment="1">
      <alignment wrapText="1"/>
    </xf>
    <xf numFmtId="0" fontId="0" fillId="0" borderId="11" xfId="0" applyFont="1" applyBorder="1" applyAlignment="1">
      <alignment wrapText="1"/>
    </xf>
    <xf numFmtId="0" fontId="50" fillId="0" borderId="0" xfId="0" applyFont="1" applyBorder="1" applyAlignment="1">
      <alignment vertical="center"/>
    </xf>
    <xf numFmtId="0" fontId="50" fillId="0" borderId="12" xfId="0" applyFont="1" applyBorder="1" applyAlignment="1">
      <alignment vertical="center"/>
    </xf>
    <xf numFmtId="0" fontId="51" fillId="0" borderId="12" xfId="0" applyFont="1" applyBorder="1" applyAlignment="1">
      <alignment vertical="center"/>
    </xf>
    <xf numFmtId="0" fontId="51" fillId="0" borderId="12" xfId="0" applyFont="1" applyFill="1" applyBorder="1" applyAlignment="1">
      <alignment vertical="center"/>
    </xf>
    <xf numFmtId="0" fontId="41" fillId="0" borderId="0" xfId="0" applyFont="1"/>
    <xf numFmtId="0" fontId="50" fillId="0" borderId="12" xfId="0" applyFont="1" applyFill="1" applyBorder="1" applyAlignment="1">
      <alignment vertical="center"/>
    </xf>
    <xf numFmtId="0" fontId="15" fillId="0" borderId="0" xfId="0" applyFont="1" applyAlignment="1">
      <alignment horizontal="left" vertical="top" wrapText="1"/>
    </xf>
    <xf numFmtId="0" fontId="15" fillId="0" borderId="0" xfId="0" applyFont="1" applyAlignment="1">
      <alignment horizontal="center"/>
    </xf>
    <xf numFmtId="0" fontId="15" fillId="54" borderId="26" xfId="0" applyFont="1" applyFill="1" applyBorder="1"/>
    <xf numFmtId="0" fontId="15" fillId="54" borderId="27" xfId="0" applyFont="1" applyFill="1" applyBorder="1"/>
    <xf numFmtId="0" fontId="15" fillId="54" borderId="28" xfId="0" applyFont="1" applyFill="1" applyBorder="1"/>
    <xf numFmtId="0" fontId="0" fillId="54" borderId="0" xfId="0" applyFill="1"/>
    <xf numFmtId="0" fontId="15" fillId="54" borderId="12" xfId="0" applyFont="1" applyFill="1" applyBorder="1" applyAlignment="1">
      <alignment horizontal="center"/>
    </xf>
    <xf numFmtId="0" fontId="15" fillId="54" borderId="0" xfId="0" applyFont="1" applyFill="1"/>
    <xf numFmtId="164" fontId="0" fillId="54" borderId="11" xfId="1" applyNumberFormat="1" applyFont="1" applyFill="1" applyBorder="1"/>
    <xf numFmtId="164" fontId="0" fillId="54" borderId="12" xfId="0" applyNumberFormat="1" applyFill="1" applyBorder="1"/>
    <xf numFmtId="164" fontId="15" fillId="54" borderId="12" xfId="0" applyNumberFormat="1" applyFont="1" applyFill="1" applyBorder="1"/>
    <xf numFmtId="164" fontId="0" fillId="54" borderId="0" xfId="0" applyNumberFormat="1" applyFill="1"/>
    <xf numFmtId="164" fontId="0" fillId="54" borderId="10" xfId="0" applyNumberFormat="1" applyFill="1" applyBorder="1"/>
    <xf numFmtId="0" fontId="52" fillId="0" borderId="0" xfId="0" applyFont="1"/>
    <xf numFmtId="0" fontId="15" fillId="54" borderId="12" xfId="0" applyFont="1" applyFill="1" applyBorder="1"/>
    <xf numFmtId="49" fontId="0" fillId="54" borderId="12" xfId="0" applyNumberFormat="1" applyFill="1" applyBorder="1" applyAlignment="1">
      <alignment horizontal="center"/>
    </xf>
    <xf numFmtId="0" fontId="15" fillId="0" borderId="0" xfId="0" applyFont="1" applyAlignment="1">
      <alignment horizontal="left" vertical="top" wrapText="1"/>
    </xf>
    <xf numFmtId="0" fontId="0" fillId="0" borderId="0" xfId="0" applyAlignment="1">
      <alignment wrapText="1"/>
    </xf>
    <xf numFmtId="0" fontId="0" fillId="0" borderId="0" xfId="0" applyAlignment="1"/>
    <xf numFmtId="0" fontId="0" fillId="0" borderId="0" xfId="0" applyAlignment="1">
      <alignment horizontal="left" vertical="top" wrapText="1"/>
    </xf>
  </cellXfs>
  <cellStyles count="272">
    <cellStyle name="£Z_x0004_Ç_x0006_^_x0004_" xfId="6"/>
    <cellStyle name="20% - Accent1 2" xfId="7"/>
    <cellStyle name="20% - Accent1 3" xfId="8"/>
    <cellStyle name="20% - Accent2 2" xfId="9"/>
    <cellStyle name="20% - Accent2 2 2" xfId="10"/>
    <cellStyle name="20% - Accent2 3" xfId="11"/>
    <cellStyle name="20% - Accent2 4" xfId="12"/>
    <cellStyle name="20% - Accent3 2" xfId="13"/>
    <cellStyle name="20% - Accent3 2 2" xfId="14"/>
    <cellStyle name="20% - Accent3 3" xfId="15"/>
    <cellStyle name="20% - Accent3 4" xfId="16"/>
    <cellStyle name="20% - Accent4 2" xfId="17"/>
    <cellStyle name="20% - Accent4 2 2" xfId="18"/>
    <cellStyle name="20% - Accent4 3" xfId="19"/>
    <cellStyle name="20% - Accent4 4" xfId="20"/>
    <cellStyle name="20% - Accent5 2" xfId="21"/>
    <cellStyle name="20% - Accent5 2 2" xfId="22"/>
    <cellStyle name="20% - Accent5 3" xfId="23"/>
    <cellStyle name="20% - Accent5 4" xfId="24"/>
    <cellStyle name="20% - Accent6 2" xfId="25"/>
    <cellStyle name="20% - Accent6 3" xfId="26"/>
    <cellStyle name="40% - Accent1 2" xfId="27"/>
    <cellStyle name="40% - Accent1 3" xfId="28"/>
    <cellStyle name="40% - Accent2 2" xfId="29"/>
    <cellStyle name="40% - Accent2 3" xfId="30"/>
    <cellStyle name="40% - Accent3 2" xfId="31"/>
    <cellStyle name="40% - Accent3 3" xfId="32"/>
    <cellStyle name="40% - Accent4 2" xfId="33"/>
    <cellStyle name="40% - Accent4 3" xfId="34"/>
    <cellStyle name="40% - Accent5 2" xfId="35"/>
    <cellStyle name="40% - Accent5 3" xfId="36"/>
    <cellStyle name="40% - Accent6 2" xfId="37"/>
    <cellStyle name="40% - Accent6 3" xfId="38"/>
    <cellStyle name="60% - Accent1 2" xfId="39"/>
    <cellStyle name="60% - Accent1 3" xfId="40"/>
    <cellStyle name="60% - Accent2 2" xfId="41"/>
    <cellStyle name="60% - Accent2 3" xfId="42"/>
    <cellStyle name="60% - Accent3 2" xfId="43"/>
    <cellStyle name="60% - Accent3 3" xfId="44"/>
    <cellStyle name="60% - Accent4 2" xfId="45"/>
    <cellStyle name="60% - Accent4 3" xfId="46"/>
    <cellStyle name="60% - Accent5 2" xfId="47"/>
    <cellStyle name="60% - Accent5 3" xfId="48"/>
    <cellStyle name="60% - Accent6 2" xfId="49"/>
    <cellStyle name="60% - Accent6 3" xfId="50"/>
    <cellStyle name="Accent1 2" xfId="51"/>
    <cellStyle name="Accent1 3" xfId="52"/>
    <cellStyle name="Accent2 2" xfId="53"/>
    <cellStyle name="Accent2 3" xfId="54"/>
    <cellStyle name="Accent3 2" xfId="55"/>
    <cellStyle name="Accent3 3" xfId="56"/>
    <cellStyle name="Accent4 2" xfId="57"/>
    <cellStyle name="Accent4 3" xfId="58"/>
    <cellStyle name="Accent5 2" xfId="59"/>
    <cellStyle name="Accent5 3" xfId="60"/>
    <cellStyle name="Accent6 2" xfId="61"/>
    <cellStyle name="Accent6 3" xfId="62"/>
    <cellStyle name="Bad 2" xfId="63"/>
    <cellStyle name="Bad 3" xfId="64"/>
    <cellStyle name="Calculation 2" xfId="65"/>
    <cellStyle name="Calculation 2 2" xfId="66"/>
    <cellStyle name="Calculation 2 3" xfId="67"/>
    <cellStyle name="Calculation 3" xfId="68"/>
    <cellStyle name="Check Cell 2" xfId="69"/>
    <cellStyle name="Check Cell 3" xfId="70"/>
    <cellStyle name="Comma" xfId="1" builtinId="3"/>
    <cellStyle name="Comma 10" xfId="71"/>
    <cellStyle name="Comma 11" xfId="72"/>
    <cellStyle name="Comma 12" xfId="73"/>
    <cellStyle name="Comma 2" xfId="74"/>
    <cellStyle name="Comma 2 2" xfId="75"/>
    <cellStyle name="Comma 2 2 2" xfId="76"/>
    <cellStyle name="Comma 2 3" xfId="77"/>
    <cellStyle name="Comma 2 3 2" xfId="78"/>
    <cellStyle name="Comma 2 4" xfId="79"/>
    <cellStyle name="Comma 2 5" xfId="80"/>
    <cellStyle name="Comma 2 6" xfId="81"/>
    <cellStyle name="Comma 2 7" xfId="82"/>
    <cellStyle name="Comma 2 8" xfId="83"/>
    <cellStyle name="Comma 2 9" xfId="84"/>
    <cellStyle name="Comma 2 9 2" xfId="85"/>
    <cellStyle name="Comma 3" xfId="86"/>
    <cellStyle name="Comma 3 2" xfId="87"/>
    <cellStyle name="Comma 3 2 2" xfId="88"/>
    <cellStyle name="Comma 3 3" xfId="89"/>
    <cellStyle name="Comma 3 4" xfId="90"/>
    <cellStyle name="Comma 4" xfId="91"/>
    <cellStyle name="Comma 4 2" xfId="92"/>
    <cellStyle name="Comma 4 2 2" xfId="93"/>
    <cellStyle name="Comma 4 3" xfId="94"/>
    <cellStyle name="Comma 4 4" xfId="95"/>
    <cellStyle name="Comma 5" xfId="96"/>
    <cellStyle name="Comma 5 2" xfId="97"/>
    <cellStyle name="Comma 5 2 2" xfId="98"/>
    <cellStyle name="Comma 5 3" xfId="99"/>
    <cellStyle name="Comma 6" xfId="100"/>
    <cellStyle name="Comma 6 2" xfId="101"/>
    <cellStyle name="Comma 7" xfId="102"/>
    <cellStyle name="Comma 7 2" xfId="103"/>
    <cellStyle name="Comma 7 3" xfId="104"/>
    <cellStyle name="Comma 7 3 2" xfId="105"/>
    <cellStyle name="Comma 8" xfId="106"/>
    <cellStyle name="Comma 8 2" xfId="107"/>
    <cellStyle name="Comma 9" xfId="108"/>
    <cellStyle name="Comma 9 2" xfId="109"/>
    <cellStyle name="Currency 10" xfId="110"/>
    <cellStyle name="Currency 11" xfId="111"/>
    <cellStyle name="Currency 2" xfId="112"/>
    <cellStyle name="Currency 2 2" xfId="113"/>
    <cellStyle name="Currency 2 2 2" xfId="114"/>
    <cellStyle name="Currency 2 3" xfId="115"/>
    <cellStyle name="Currency 2 3 2" xfId="116"/>
    <cellStyle name="Currency 2 4" xfId="117"/>
    <cellStyle name="Currency 2 5" xfId="118"/>
    <cellStyle name="Currency 3" xfId="119"/>
    <cellStyle name="Currency 3 2" xfId="120"/>
    <cellStyle name="Currency 3 3" xfId="121"/>
    <cellStyle name="Currency 4" xfId="122"/>
    <cellStyle name="Currency 4 2" xfId="123"/>
    <cellStyle name="Currency 4 3" xfId="124"/>
    <cellStyle name="Currency 5" xfId="125"/>
    <cellStyle name="Currency 5 2" xfId="126"/>
    <cellStyle name="Currency 6" xfId="127"/>
    <cellStyle name="Currency 6 2" xfId="128"/>
    <cellStyle name="Currency 7" xfId="129"/>
    <cellStyle name="Currency 7 2" xfId="130"/>
    <cellStyle name="Currency 7 3" xfId="131"/>
    <cellStyle name="Currency 8" xfId="132"/>
    <cellStyle name="Currency 8 2" xfId="133"/>
    <cellStyle name="Currency 9" xfId="134"/>
    <cellStyle name="Explanatory Text 2" xfId="135"/>
    <cellStyle name="Explanatory Text 3" xfId="136"/>
    <cellStyle name="Followed Hyperlink 2" xfId="137"/>
    <cellStyle name="Good 2" xfId="138"/>
    <cellStyle name="Good 3" xfId="139"/>
    <cellStyle name="Heading 1 2" xfId="140"/>
    <cellStyle name="Heading 1 3" xfId="141"/>
    <cellStyle name="Heading 2 2" xfId="142"/>
    <cellStyle name="Heading 2 3" xfId="143"/>
    <cellStyle name="Heading 3 2" xfId="144"/>
    <cellStyle name="Heading 3 3" xfId="145"/>
    <cellStyle name="Heading 4 2" xfId="146"/>
    <cellStyle name="Heading 4 3" xfId="147"/>
    <cellStyle name="Hyperlink 2" xfId="148"/>
    <cellStyle name="Input 2" xfId="149"/>
    <cellStyle name="Input 2 2" xfId="150"/>
    <cellStyle name="Input 2 3" xfId="151"/>
    <cellStyle name="Input 3" xfId="152"/>
    <cellStyle name="Linked Cell 2" xfId="153"/>
    <cellStyle name="Linked Cell 3" xfId="154"/>
    <cellStyle name="Neutral 2" xfId="155"/>
    <cellStyle name="Neutral 3" xfId="156"/>
    <cellStyle name="Normal" xfId="0" builtinId="0"/>
    <cellStyle name="Normal 10" xfId="157"/>
    <cellStyle name="Normal 10 10" xfId="158"/>
    <cellStyle name="Normal 10 10 2" xfId="268"/>
    <cellStyle name="Normal 10 2" xfId="159"/>
    <cellStyle name="Normal 10 3" xfId="160"/>
    <cellStyle name="Normal 11" xfId="161"/>
    <cellStyle name="Normal 12" xfId="162"/>
    <cellStyle name="Normal 13" xfId="163"/>
    <cellStyle name="Normal 14" xfId="164"/>
    <cellStyle name="Normal 14 2" xfId="165"/>
    <cellStyle name="Normal 15" xfId="166"/>
    <cellStyle name="Normal 15 2" xfId="269"/>
    <cellStyle name="Normal 16" xfId="167"/>
    <cellStyle name="Normal 17" xfId="168"/>
    <cellStyle name="Normal 18" xfId="267"/>
    <cellStyle name="Normal 2" xfId="2"/>
    <cellStyle name="Normal 2 2" xfId="169"/>
    <cellStyle name="Normal 2 2 2" xfId="3"/>
    <cellStyle name="Normal 2 2 2 2" xfId="170"/>
    <cellStyle name="Normal 2 2 3" xfId="171"/>
    <cellStyle name="Normal 2 3" xfId="172"/>
    <cellStyle name="Normal 2 3 2" xfId="173"/>
    <cellStyle name="Normal 2 4" xfId="174"/>
    <cellStyle name="Normal 2 5" xfId="175"/>
    <cellStyle name="Normal 2 6" xfId="176"/>
    <cellStyle name="Normal 2 7" xfId="177"/>
    <cellStyle name="Normal 2 7 2" xfId="178"/>
    <cellStyle name="Normal 3" xfId="179"/>
    <cellStyle name="Normal 3 2" xfId="180"/>
    <cellStyle name="Normal 3 2 2" xfId="181"/>
    <cellStyle name="Normal 3 3" xfId="182"/>
    <cellStyle name="Normal 3 3 2" xfId="183"/>
    <cellStyle name="Normal 3 4" xfId="184"/>
    <cellStyle name="Normal 4" xfId="185"/>
    <cellStyle name="Normal 4 10" xfId="186"/>
    <cellStyle name="Normal 4 2" xfId="187"/>
    <cellStyle name="Normal 4 2 2" xfId="188"/>
    <cellStyle name="Normal 4 2_Sheet2" xfId="189"/>
    <cellStyle name="Normal 4 3" xfId="190"/>
    <cellStyle name="Normal 4 3 2" xfId="191"/>
    <cellStyle name="Normal 4 4" xfId="192"/>
    <cellStyle name="Normal 4 4 2" xfId="193"/>
    <cellStyle name="Normal 4 5" xfId="194"/>
    <cellStyle name="Normal 4 6" xfId="195"/>
    <cellStyle name="Normal 4 7" xfId="196"/>
    <cellStyle name="Normal 4 8" xfId="197"/>
    <cellStyle name="Normal 4 9" xfId="198"/>
    <cellStyle name="Normal 4_Sheet2" xfId="199"/>
    <cellStyle name="Normal 5" xfId="200"/>
    <cellStyle name="Normal 5 2" xfId="201"/>
    <cellStyle name="Normal 5 3" xfId="202"/>
    <cellStyle name="Normal 5 3 2" xfId="203"/>
    <cellStyle name="Normal 5 4" xfId="204"/>
    <cellStyle name="Normal 5 5" xfId="205"/>
    <cellStyle name="Normal 5_Sheet2" xfId="206"/>
    <cellStyle name="Normal 6" xfId="207"/>
    <cellStyle name="Normal 6 2" xfId="208"/>
    <cellStyle name="Normal 6 2 2" xfId="209"/>
    <cellStyle name="Normal 65" xfId="210"/>
    <cellStyle name="Normal 65 2" xfId="270"/>
    <cellStyle name="Normal 7" xfId="211"/>
    <cellStyle name="Normal 7 2" xfId="212"/>
    <cellStyle name="Normal 8" xfId="213"/>
    <cellStyle name="Normal 8 2" xfId="214"/>
    <cellStyle name="Normal 8 3" xfId="215"/>
    <cellStyle name="Normal 9" xfId="216"/>
    <cellStyle name="Normal 9 2" xfId="217"/>
    <cellStyle name="Normal 9 3" xfId="218"/>
    <cellStyle name="Normal 94" xfId="219"/>
    <cellStyle name="Normal 94 2" xfId="271"/>
    <cellStyle name="Normal_FY2009_NEW_ULA_DSH_ANAL" xfId="4"/>
    <cellStyle name="Note 2" xfId="220"/>
    <cellStyle name="Note 2 2" xfId="221"/>
    <cellStyle name="Note 2 3" xfId="222"/>
    <cellStyle name="Note 3" xfId="223"/>
    <cellStyle name="Output 2" xfId="224"/>
    <cellStyle name="Output 2 2" xfId="225"/>
    <cellStyle name="Output 2 3" xfId="226"/>
    <cellStyle name="Output 3" xfId="227"/>
    <cellStyle name="Percent 10" xfId="228"/>
    <cellStyle name="Percent 2" xfId="229"/>
    <cellStyle name="Percent 2 2" xfId="5"/>
    <cellStyle name="Percent 2 3" xfId="230"/>
    <cellStyle name="Percent 2 3 2" xfId="231"/>
    <cellStyle name="Percent 2 4" xfId="232"/>
    <cellStyle name="Percent 2 5" xfId="233"/>
    <cellStyle name="Percent 2 6" xfId="234"/>
    <cellStyle name="Percent 2 6 2" xfId="235"/>
    <cellStyle name="Percent 3" xfId="236"/>
    <cellStyle name="Percent 3 2" xfId="237"/>
    <cellStyle name="Percent 3 2 2" xfId="238"/>
    <cellStyle name="Percent 3 3" xfId="239"/>
    <cellStyle name="Percent 3 4" xfId="240"/>
    <cellStyle name="Percent 4" xfId="241"/>
    <cellStyle name="Percent 4 2" xfId="242"/>
    <cellStyle name="Percent 4 2 2" xfId="243"/>
    <cellStyle name="Percent 4 3" xfId="244"/>
    <cellStyle name="Percent 4 4" xfId="245"/>
    <cellStyle name="Percent 5" xfId="246"/>
    <cellStyle name="Percent 5 2" xfId="247"/>
    <cellStyle name="Percent 5 3" xfId="248"/>
    <cellStyle name="Percent 5 4" xfId="249"/>
    <cellStyle name="Percent 5 5" xfId="250"/>
    <cellStyle name="Percent 6" xfId="251"/>
    <cellStyle name="Percent 6 2" xfId="252"/>
    <cellStyle name="Percent 6 3" xfId="253"/>
    <cellStyle name="Percent 7" xfId="254"/>
    <cellStyle name="Percent 8" xfId="255"/>
    <cellStyle name="Percent 9" xfId="256"/>
    <cellStyle name="rowhead_tbls1_13_a" xfId="257"/>
    <cellStyle name="Style 1" xfId="258"/>
    <cellStyle name="tablename" xfId="259"/>
    <cellStyle name="Title 2" xfId="260"/>
    <cellStyle name="Total 2" xfId="261"/>
    <cellStyle name="Total 2 2" xfId="262"/>
    <cellStyle name="Total 2 3" xfId="263"/>
    <cellStyle name="Total 3" xfId="264"/>
    <cellStyle name="Warning Text 2" xfId="265"/>
    <cellStyle name="Warning Text 3" xfId="2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1</xdr:row>
      <xdr:rowOff>152400</xdr:rowOff>
    </xdr:from>
    <xdr:to>
      <xdr:col>11</xdr:col>
      <xdr:colOff>191096</xdr:colOff>
      <xdr:row>42</xdr:row>
      <xdr:rowOff>114947</xdr:rowOff>
    </xdr:to>
    <xdr:pic>
      <xdr:nvPicPr>
        <xdr:cNvPr id="2" name="Picture 1"/>
        <xdr:cNvPicPr>
          <a:picLocks noChangeAspect="1"/>
        </xdr:cNvPicPr>
      </xdr:nvPicPr>
      <xdr:blipFill>
        <a:blip xmlns:r="http://schemas.openxmlformats.org/officeDocument/2006/relationships" r:embed="rId1"/>
        <a:stretch>
          <a:fillRect/>
        </a:stretch>
      </xdr:blipFill>
      <xdr:spPr>
        <a:xfrm>
          <a:off x="22860" y="335280"/>
          <a:ext cx="6873836" cy="7460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workbookViewId="0">
      <selection activeCell="A6" sqref="A6"/>
    </sheetView>
  </sheetViews>
  <sheetFormatPr defaultRowHeight="14.4"/>
  <cols>
    <col min="1" max="1" width="57" style="28" bestFit="1" customWidth="1"/>
    <col min="2" max="2" width="14.88671875" bestFit="1" customWidth="1"/>
    <col min="3" max="3" width="14.109375" customWidth="1"/>
    <col min="4" max="4" width="13.5546875" customWidth="1"/>
    <col min="5" max="5" width="51.5546875" customWidth="1"/>
  </cols>
  <sheetData>
    <row r="1" spans="1:8" s="7" customFormat="1">
      <c r="A1" s="8" t="s">
        <v>38</v>
      </c>
    </row>
    <row r="2" spans="1:8" s="7" customFormat="1">
      <c r="A2" s="46" t="s">
        <v>48</v>
      </c>
      <c r="B2" s="46"/>
      <c r="C2" s="46"/>
      <c r="D2" s="46"/>
      <c r="E2" s="46"/>
      <c r="F2" s="46"/>
      <c r="G2" s="46"/>
      <c r="H2" s="46"/>
    </row>
    <row r="3" spans="1:8" s="7" customFormat="1">
      <c r="A3" s="30"/>
      <c r="B3" s="30"/>
      <c r="C3" s="30"/>
      <c r="D3" s="30"/>
      <c r="E3" s="30"/>
      <c r="F3" s="30"/>
      <c r="G3" s="30"/>
      <c r="H3" s="30"/>
    </row>
    <row r="4" spans="1:8" ht="15.6">
      <c r="A4" s="24" t="s">
        <v>77</v>
      </c>
    </row>
    <row r="6" spans="1:8" ht="44.25" customHeight="1">
      <c r="A6" s="25" t="s">
        <v>51</v>
      </c>
      <c r="B6" s="17" t="s">
        <v>29</v>
      </c>
      <c r="C6" s="19" t="s">
        <v>104</v>
      </c>
      <c r="D6" s="19" t="s">
        <v>118</v>
      </c>
    </row>
    <row r="7" spans="1:8" ht="15.6">
      <c r="A7" s="26" t="s">
        <v>63</v>
      </c>
      <c r="B7" s="1" t="s">
        <v>2</v>
      </c>
      <c r="C7" s="18" t="s">
        <v>78</v>
      </c>
      <c r="D7" s="20" t="s">
        <v>106</v>
      </c>
    </row>
    <row r="8" spans="1:8" ht="15.6">
      <c r="A8" s="26" t="s">
        <v>65</v>
      </c>
      <c r="B8" s="1" t="s">
        <v>3</v>
      </c>
      <c r="C8" s="18" t="s">
        <v>85</v>
      </c>
      <c r="D8" s="20" t="s">
        <v>107</v>
      </c>
    </row>
    <row r="9" spans="1:8" ht="15.6">
      <c r="A9" s="26" t="s">
        <v>64</v>
      </c>
      <c r="B9" s="1" t="s">
        <v>4</v>
      </c>
      <c r="C9" s="18" t="s">
        <v>103</v>
      </c>
      <c r="D9" s="18" t="s">
        <v>111</v>
      </c>
    </row>
    <row r="10" spans="1:8" ht="15.6">
      <c r="A10" s="26" t="s">
        <v>67</v>
      </c>
      <c r="B10" s="1" t="s">
        <v>5</v>
      </c>
      <c r="C10" s="18" t="s">
        <v>102</v>
      </c>
      <c r="D10" s="20" t="s">
        <v>109</v>
      </c>
    </row>
    <row r="11" spans="1:8" ht="15.6">
      <c r="A11" s="26" t="s">
        <v>68</v>
      </c>
      <c r="B11" s="1" t="s">
        <v>6</v>
      </c>
      <c r="C11" s="18" t="s">
        <v>101</v>
      </c>
      <c r="D11" s="18" t="s">
        <v>111</v>
      </c>
    </row>
    <row r="12" spans="1:8" ht="15.6">
      <c r="A12" s="26" t="s">
        <v>69</v>
      </c>
      <c r="B12" s="1" t="s">
        <v>7</v>
      </c>
      <c r="C12" s="18" t="s">
        <v>86</v>
      </c>
      <c r="D12" s="20" t="s">
        <v>107</v>
      </c>
    </row>
    <row r="13" spans="1:8" ht="15.6">
      <c r="A13" s="26" t="s">
        <v>70</v>
      </c>
      <c r="B13" s="1" t="s">
        <v>8</v>
      </c>
      <c r="C13" s="18" t="s">
        <v>100</v>
      </c>
      <c r="D13" s="18" t="s">
        <v>111</v>
      </c>
    </row>
    <row r="14" spans="1:8" ht="15.6">
      <c r="A14" s="26" t="s">
        <v>71</v>
      </c>
      <c r="B14" s="1" t="s">
        <v>9</v>
      </c>
      <c r="C14" s="18" t="s">
        <v>79</v>
      </c>
      <c r="D14" s="20" t="s">
        <v>106</v>
      </c>
    </row>
    <row r="15" spans="1:8" ht="15.6">
      <c r="A15" s="26" t="s">
        <v>66</v>
      </c>
      <c r="B15" s="1" t="s">
        <v>10</v>
      </c>
      <c r="C15" s="18" t="s">
        <v>80</v>
      </c>
      <c r="D15" s="20" t="s">
        <v>106</v>
      </c>
      <c r="E15" s="7"/>
    </row>
    <row r="16" spans="1:8" ht="15.6">
      <c r="A16" s="26" t="s">
        <v>72</v>
      </c>
      <c r="B16" s="1" t="s">
        <v>11</v>
      </c>
      <c r="C16" s="18" t="s">
        <v>81</v>
      </c>
      <c r="D16" s="21" t="s">
        <v>106</v>
      </c>
      <c r="E16" s="7"/>
    </row>
    <row r="17" spans="1:5" ht="15.6">
      <c r="A17" s="26" t="s">
        <v>75</v>
      </c>
      <c r="B17" s="1" t="s">
        <v>12</v>
      </c>
      <c r="C17" s="18" t="s">
        <v>90</v>
      </c>
      <c r="D17" s="20" t="s">
        <v>108</v>
      </c>
      <c r="E17" s="7"/>
    </row>
    <row r="18" spans="1:5" ht="15.6">
      <c r="A18" s="26" t="s">
        <v>50</v>
      </c>
      <c r="B18" s="1" t="s">
        <v>13</v>
      </c>
      <c r="C18" s="18" t="s">
        <v>87</v>
      </c>
      <c r="D18" s="22" t="s">
        <v>107</v>
      </c>
      <c r="E18" s="7"/>
    </row>
    <row r="19" spans="1:5" ht="15.6">
      <c r="A19" s="26" t="s">
        <v>53</v>
      </c>
      <c r="B19" s="1" t="s">
        <v>14</v>
      </c>
      <c r="C19" s="18" t="s">
        <v>95</v>
      </c>
      <c r="D19" s="20" t="s">
        <v>105</v>
      </c>
      <c r="E19" s="7"/>
    </row>
    <row r="20" spans="1:5" ht="15.6">
      <c r="A20" s="26" t="s">
        <v>76</v>
      </c>
      <c r="B20" s="1" t="s">
        <v>15</v>
      </c>
      <c r="C20" s="18" t="s">
        <v>99</v>
      </c>
      <c r="D20" s="18" t="s">
        <v>111</v>
      </c>
      <c r="E20" s="7"/>
    </row>
    <row r="21" spans="1:5" ht="15.6">
      <c r="A21" s="26" t="s">
        <v>52</v>
      </c>
      <c r="B21" s="1" t="s">
        <v>16</v>
      </c>
      <c r="C21" s="18" t="s">
        <v>82</v>
      </c>
      <c r="D21" s="20" t="s">
        <v>106</v>
      </c>
      <c r="E21" s="16"/>
    </row>
    <row r="22" spans="1:5" ht="15.6">
      <c r="A22" s="26" t="s">
        <v>54</v>
      </c>
      <c r="B22" s="1" t="s">
        <v>17</v>
      </c>
      <c r="C22" s="18" t="s">
        <v>88</v>
      </c>
      <c r="D22" s="20" t="s">
        <v>107</v>
      </c>
      <c r="E22" s="7"/>
    </row>
    <row r="23" spans="1:5" ht="15.6">
      <c r="A23" s="26" t="s">
        <v>55</v>
      </c>
      <c r="B23" s="1" t="s">
        <v>18</v>
      </c>
      <c r="C23" s="18" t="s">
        <v>98</v>
      </c>
      <c r="D23" s="20" t="s">
        <v>109</v>
      </c>
    </row>
    <row r="24" spans="1:5" ht="15.6">
      <c r="A24" s="26" t="s">
        <v>56</v>
      </c>
      <c r="B24" s="1" t="s">
        <v>19</v>
      </c>
      <c r="C24" s="18" t="s">
        <v>94</v>
      </c>
      <c r="D24" s="20" t="s">
        <v>105</v>
      </c>
    </row>
    <row r="25" spans="1:5" ht="15.6">
      <c r="A25" s="26" t="s">
        <v>74</v>
      </c>
      <c r="B25" s="1" t="s">
        <v>20</v>
      </c>
      <c r="C25" s="18" t="s">
        <v>96</v>
      </c>
      <c r="D25" s="20" t="s">
        <v>109</v>
      </c>
    </row>
    <row r="26" spans="1:5" ht="15.6">
      <c r="A26" s="26" t="s">
        <v>57</v>
      </c>
      <c r="B26" s="1" t="s">
        <v>21</v>
      </c>
      <c r="C26" s="18" t="s">
        <v>91</v>
      </c>
      <c r="D26" s="20" t="s">
        <v>108</v>
      </c>
    </row>
    <row r="27" spans="1:5" ht="15.6">
      <c r="A27" s="26" t="s">
        <v>58</v>
      </c>
      <c r="B27" s="1" t="s">
        <v>22</v>
      </c>
      <c r="C27" s="18" t="s">
        <v>92</v>
      </c>
      <c r="D27" s="20" t="s">
        <v>108</v>
      </c>
    </row>
    <row r="28" spans="1:5" ht="15.6">
      <c r="A28" s="26" t="s">
        <v>59</v>
      </c>
      <c r="B28" s="1" t="s">
        <v>23</v>
      </c>
      <c r="C28" s="18" t="s">
        <v>83</v>
      </c>
      <c r="D28" s="23" t="s">
        <v>106</v>
      </c>
    </row>
    <row r="29" spans="1:5" ht="15.6">
      <c r="A29" s="26" t="s">
        <v>60</v>
      </c>
      <c r="B29" s="1" t="s">
        <v>24</v>
      </c>
      <c r="C29" s="18" t="s">
        <v>97</v>
      </c>
      <c r="D29" s="18" t="s">
        <v>111</v>
      </c>
    </row>
    <row r="30" spans="1:5" ht="15.6">
      <c r="A30" s="26" t="s">
        <v>61</v>
      </c>
      <c r="B30" s="1" t="s">
        <v>25</v>
      </c>
      <c r="C30" s="18" t="s">
        <v>93</v>
      </c>
      <c r="D30" s="20" t="s">
        <v>105</v>
      </c>
    </row>
    <row r="31" spans="1:5" ht="15.6">
      <c r="A31" s="26" t="s">
        <v>62</v>
      </c>
      <c r="B31" s="1" t="s">
        <v>26</v>
      </c>
      <c r="C31" s="18" t="s">
        <v>84</v>
      </c>
      <c r="D31" s="23" t="s">
        <v>106</v>
      </c>
    </row>
    <row r="32" spans="1:5" ht="15.6">
      <c r="A32" s="26" t="s">
        <v>73</v>
      </c>
      <c r="B32" s="1" t="s">
        <v>27</v>
      </c>
      <c r="C32" s="18" t="s">
        <v>89</v>
      </c>
      <c r="D32" s="20" t="s">
        <v>107</v>
      </c>
    </row>
    <row r="34" spans="1:2" ht="15.6">
      <c r="A34" s="29" t="s">
        <v>117</v>
      </c>
      <c r="B34" s="17" t="s">
        <v>116</v>
      </c>
    </row>
    <row r="35" spans="1:2" ht="15.6">
      <c r="A35" s="27" t="s">
        <v>114</v>
      </c>
      <c r="B35" s="20" t="s">
        <v>106</v>
      </c>
    </row>
    <row r="36" spans="1:2" ht="15.6">
      <c r="A36" s="27" t="s">
        <v>115</v>
      </c>
      <c r="B36" s="20" t="s">
        <v>107</v>
      </c>
    </row>
    <row r="37" spans="1:2" ht="15.6">
      <c r="A37" s="27" t="s">
        <v>113</v>
      </c>
      <c r="B37" s="20" t="s">
        <v>108</v>
      </c>
    </row>
    <row r="38" spans="1:2" ht="15.6">
      <c r="A38" s="27" t="s">
        <v>110</v>
      </c>
      <c r="B38" s="20" t="s">
        <v>105</v>
      </c>
    </row>
    <row r="39" spans="1:2" ht="15.6">
      <c r="A39" s="27" t="s">
        <v>112</v>
      </c>
      <c r="B39" s="20" t="s">
        <v>109</v>
      </c>
    </row>
    <row r="40" spans="1:2">
      <c r="B40" s="16"/>
    </row>
  </sheetData>
  <mergeCells count="1">
    <mergeCell ref="A2:H2"/>
  </mergeCells>
  <pageMargins left="0.7" right="0.7" top="0.75" bottom="0.75" header="0.3" footer="0.3"/>
  <pageSetup scale="51" orientation="portrait" r:id="rId1"/>
  <headerFoot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8" sqref="M18"/>
    </sheetView>
  </sheetViews>
  <sheetFormatPr defaultRowHeight="14.4"/>
  <sheetData>
    <row r="1" spans="1:1">
      <c r="A1" t="s">
        <v>154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abSelected="1" workbookViewId="0">
      <selection activeCell="B2" sqref="B2"/>
    </sheetView>
  </sheetViews>
  <sheetFormatPr defaultColWidth="9.109375" defaultRowHeight="14.4"/>
  <cols>
    <col min="1" max="1" width="3.33203125" style="7" bestFit="1" customWidth="1"/>
    <col min="2" max="2" width="12.21875" style="7" customWidth="1"/>
    <col min="3" max="3" width="29.109375" style="7" customWidth="1"/>
    <col min="4" max="9" width="12.77734375" style="7" customWidth="1"/>
    <col min="10" max="10" width="13.5546875" style="7" bestFit="1" customWidth="1"/>
    <col min="11" max="11" width="12.44140625" style="7" bestFit="1" customWidth="1"/>
    <col min="12" max="12" width="3.5546875" style="7" customWidth="1"/>
    <col min="13" max="16" width="12.44140625" style="7" bestFit="1" customWidth="1"/>
    <col min="17" max="17" width="0" style="7" hidden="1" customWidth="1"/>
    <col min="18" max="16384" width="9.109375" style="7"/>
  </cols>
  <sheetData>
    <row r="1" spans="2:17" ht="15" thickBot="1">
      <c r="C1" s="8" t="s">
        <v>38</v>
      </c>
    </row>
    <row r="2" spans="2:17" ht="19.2" customHeight="1" thickBot="1">
      <c r="C2" s="46" t="s">
        <v>49</v>
      </c>
      <c r="D2" s="46"/>
      <c r="E2" s="46"/>
      <c r="F2" s="46"/>
      <c r="G2" s="46"/>
      <c r="H2" s="46"/>
      <c r="I2" s="46"/>
      <c r="J2" s="46"/>
      <c r="K2" s="32" t="s">
        <v>126</v>
      </c>
      <c r="L2" s="33"/>
      <c r="M2" s="33"/>
      <c r="N2" s="33"/>
      <c r="O2" s="33"/>
      <c r="P2" s="34"/>
    </row>
    <row r="3" spans="2:17" ht="10.8" customHeight="1">
      <c r="C3" s="8"/>
      <c r="K3" s="35"/>
      <c r="L3" s="35"/>
      <c r="M3" s="35"/>
      <c r="N3" s="35"/>
      <c r="O3" s="35"/>
      <c r="P3" s="35"/>
    </row>
    <row r="4" spans="2:17">
      <c r="C4" s="8" t="s">
        <v>31</v>
      </c>
      <c r="K4" s="35"/>
      <c r="L4" s="35"/>
      <c r="M4" s="35"/>
      <c r="N4" s="35"/>
      <c r="O4" s="35"/>
      <c r="P4" s="35"/>
    </row>
    <row r="5" spans="2:17" s="8" customFormat="1">
      <c r="B5" s="44" t="s">
        <v>127</v>
      </c>
      <c r="C5" s="10" t="s">
        <v>29</v>
      </c>
      <c r="D5" s="12" t="s">
        <v>1</v>
      </c>
      <c r="E5" s="12" t="s">
        <v>42</v>
      </c>
      <c r="F5" s="12" t="s">
        <v>43</v>
      </c>
      <c r="G5" s="12" t="s">
        <v>45</v>
      </c>
      <c r="H5" s="12" t="s">
        <v>46</v>
      </c>
      <c r="I5" s="12" t="s">
        <v>44</v>
      </c>
      <c r="J5" s="12" t="s">
        <v>0</v>
      </c>
      <c r="K5" s="36" t="s">
        <v>120</v>
      </c>
      <c r="L5" s="37"/>
      <c r="M5" s="36" t="s">
        <v>121</v>
      </c>
      <c r="N5" s="36" t="s">
        <v>122</v>
      </c>
      <c r="O5" s="36" t="s">
        <v>123</v>
      </c>
      <c r="P5" s="36" t="s">
        <v>124</v>
      </c>
      <c r="Q5" s="31" t="s">
        <v>125</v>
      </c>
    </row>
    <row r="6" spans="2:17">
      <c r="B6" s="45" t="s">
        <v>150</v>
      </c>
      <c r="C6" s="1" t="s">
        <v>2</v>
      </c>
      <c r="D6" s="11">
        <v>6998499</v>
      </c>
      <c r="E6" s="11">
        <v>0</v>
      </c>
      <c r="F6" s="11">
        <v>0</v>
      </c>
      <c r="G6" s="11">
        <v>0</v>
      </c>
      <c r="H6" s="11">
        <v>3829450</v>
      </c>
      <c r="I6" s="11">
        <v>0</v>
      </c>
      <c r="J6" s="11">
        <f>SUM(D6:I6)</f>
        <v>10827949</v>
      </c>
      <c r="K6" s="38">
        <f>ROUND(J6/4,0)</f>
        <v>2706987</v>
      </c>
      <c r="L6" s="35"/>
      <c r="M6" s="39">
        <f>K6</f>
        <v>2706987</v>
      </c>
      <c r="N6" s="39">
        <f>M6</f>
        <v>2706987</v>
      </c>
      <c r="O6" s="39">
        <f>N6</f>
        <v>2706987</v>
      </c>
      <c r="P6" s="39">
        <f>J6-SUM(M6:O6)</f>
        <v>2706988</v>
      </c>
      <c r="Q6" s="9">
        <f>SUM(M6:P6)-J6</f>
        <v>0</v>
      </c>
    </row>
    <row r="7" spans="2:17">
      <c r="B7" s="45" t="s">
        <v>129</v>
      </c>
      <c r="C7" s="1" t="s">
        <v>3</v>
      </c>
      <c r="D7" s="11">
        <v>25820896</v>
      </c>
      <c r="E7" s="11">
        <v>0</v>
      </c>
      <c r="F7" s="5">
        <v>0</v>
      </c>
      <c r="G7" s="11">
        <v>0</v>
      </c>
      <c r="H7" s="11">
        <v>7696035</v>
      </c>
      <c r="I7" s="5">
        <v>0</v>
      </c>
      <c r="J7" s="11">
        <f t="shared" ref="J7:J31" si="0">SUM(D7:I7)</f>
        <v>33516931</v>
      </c>
      <c r="K7" s="38">
        <f t="shared" ref="K7:K31" si="1">ROUND(J7/4,0)</f>
        <v>8379233</v>
      </c>
      <c r="L7" s="35"/>
      <c r="M7" s="39">
        <f t="shared" ref="M7:M31" si="2">K7</f>
        <v>8379233</v>
      </c>
      <c r="N7" s="39">
        <f t="shared" ref="N7:O22" si="3">M7</f>
        <v>8379233</v>
      </c>
      <c r="O7" s="39">
        <f t="shared" si="3"/>
        <v>8379233</v>
      </c>
      <c r="P7" s="39">
        <f t="shared" ref="P7:P31" si="4">J7-SUM(M7:O7)</f>
        <v>8379232</v>
      </c>
      <c r="Q7" s="9">
        <f t="shared" ref="Q7:Q32" si="5">SUM(M7:P7)-J7</f>
        <v>0</v>
      </c>
    </row>
    <row r="8" spans="2:17">
      <c r="B8" s="45" t="s">
        <v>130</v>
      </c>
      <c r="C8" s="1" t="s">
        <v>4</v>
      </c>
      <c r="D8" s="11">
        <v>4307671</v>
      </c>
      <c r="E8" s="11">
        <v>3536987</v>
      </c>
      <c r="F8" s="5">
        <v>0</v>
      </c>
      <c r="G8" s="11">
        <v>0</v>
      </c>
      <c r="H8" s="11">
        <v>2228232</v>
      </c>
      <c r="I8" s="5">
        <v>0</v>
      </c>
      <c r="J8" s="11">
        <f t="shared" si="0"/>
        <v>10072890</v>
      </c>
      <c r="K8" s="38">
        <f t="shared" si="1"/>
        <v>2518223</v>
      </c>
      <c r="L8" s="35"/>
      <c r="M8" s="39">
        <f t="shared" si="2"/>
        <v>2518223</v>
      </c>
      <c r="N8" s="39">
        <f t="shared" si="3"/>
        <v>2518223</v>
      </c>
      <c r="O8" s="39">
        <f t="shared" si="3"/>
        <v>2518223</v>
      </c>
      <c r="P8" s="39">
        <f t="shared" si="4"/>
        <v>2518221</v>
      </c>
      <c r="Q8" s="9">
        <f t="shared" si="5"/>
        <v>0</v>
      </c>
    </row>
    <row r="9" spans="2:17">
      <c r="B9" s="45" t="s">
        <v>131</v>
      </c>
      <c r="C9" s="1" t="s">
        <v>5</v>
      </c>
      <c r="D9" s="11">
        <v>10465873</v>
      </c>
      <c r="E9" s="11">
        <v>0</v>
      </c>
      <c r="F9" s="5">
        <v>8250000</v>
      </c>
      <c r="G9" s="11">
        <v>0</v>
      </c>
      <c r="H9" s="11">
        <v>4346717</v>
      </c>
      <c r="I9" s="5">
        <v>8250000</v>
      </c>
      <c r="J9" s="11">
        <f t="shared" si="0"/>
        <v>31312590</v>
      </c>
      <c r="K9" s="38">
        <f t="shared" si="1"/>
        <v>7828148</v>
      </c>
      <c r="L9" s="35"/>
      <c r="M9" s="39">
        <f t="shared" si="2"/>
        <v>7828148</v>
      </c>
      <c r="N9" s="39">
        <f t="shared" si="3"/>
        <v>7828148</v>
      </c>
      <c r="O9" s="39">
        <f t="shared" si="3"/>
        <v>7828148</v>
      </c>
      <c r="P9" s="39">
        <f t="shared" si="4"/>
        <v>7828146</v>
      </c>
      <c r="Q9" s="9">
        <f t="shared" si="5"/>
        <v>0</v>
      </c>
    </row>
    <row r="10" spans="2:17">
      <c r="B10" s="45" t="s">
        <v>132</v>
      </c>
      <c r="C10" s="1" t="s">
        <v>6</v>
      </c>
      <c r="D10" s="11">
        <v>2978108</v>
      </c>
      <c r="E10" s="11">
        <v>3536987</v>
      </c>
      <c r="F10" s="5">
        <v>0</v>
      </c>
      <c r="G10" s="11">
        <v>0</v>
      </c>
      <c r="H10" s="11">
        <v>1773099</v>
      </c>
      <c r="I10" s="5">
        <v>0</v>
      </c>
      <c r="J10" s="11">
        <f t="shared" si="0"/>
        <v>8288194</v>
      </c>
      <c r="K10" s="38">
        <f t="shared" si="1"/>
        <v>2072049</v>
      </c>
      <c r="L10" s="35"/>
      <c r="M10" s="39">
        <f t="shared" si="2"/>
        <v>2072049</v>
      </c>
      <c r="N10" s="39">
        <f t="shared" si="3"/>
        <v>2072049</v>
      </c>
      <c r="O10" s="39">
        <f t="shared" si="3"/>
        <v>2072049</v>
      </c>
      <c r="P10" s="39">
        <f t="shared" si="4"/>
        <v>2072047</v>
      </c>
      <c r="Q10" s="9">
        <f t="shared" si="5"/>
        <v>0</v>
      </c>
    </row>
    <row r="11" spans="2:17">
      <c r="B11" s="45" t="s">
        <v>133</v>
      </c>
      <c r="C11" s="1" t="s">
        <v>7</v>
      </c>
      <c r="D11" s="11">
        <v>1588955</v>
      </c>
      <c r="E11" s="11">
        <v>0</v>
      </c>
      <c r="F11" s="5">
        <v>2750000</v>
      </c>
      <c r="G11" s="11">
        <v>0</v>
      </c>
      <c r="H11" s="11">
        <v>900702</v>
      </c>
      <c r="I11" s="5">
        <v>2750000</v>
      </c>
      <c r="J11" s="11">
        <f t="shared" si="0"/>
        <v>7989657</v>
      </c>
      <c r="K11" s="38">
        <f t="shared" si="1"/>
        <v>1997414</v>
      </c>
      <c r="L11" s="35"/>
      <c r="M11" s="39">
        <f t="shared" si="2"/>
        <v>1997414</v>
      </c>
      <c r="N11" s="39">
        <f t="shared" si="3"/>
        <v>1997414</v>
      </c>
      <c r="O11" s="39">
        <f t="shared" si="3"/>
        <v>1997414</v>
      </c>
      <c r="P11" s="39">
        <f t="shared" si="4"/>
        <v>1997415</v>
      </c>
      <c r="Q11" s="9">
        <f t="shared" si="5"/>
        <v>0</v>
      </c>
    </row>
    <row r="12" spans="2:17">
      <c r="B12" s="45" t="s">
        <v>134</v>
      </c>
      <c r="C12" s="1" t="s">
        <v>8</v>
      </c>
      <c r="D12" s="11">
        <v>4253471</v>
      </c>
      <c r="E12" s="11">
        <v>3536987</v>
      </c>
      <c r="F12" s="5">
        <v>0</v>
      </c>
      <c r="G12" s="11">
        <v>0</v>
      </c>
      <c r="H12" s="11">
        <v>2168508</v>
      </c>
      <c r="I12" s="5">
        <v>0</v>
      </c>
      <c r="J12" s="11">
        <f t="shared" si="0"/>
        <v>9958966</v>
      </c>
      <c r="K12" s="38">
        <f t="shared" si="1"/>
        <v>2489742</v>
      </c>
      <c r="L12" s="35"/>
      <c r="M12" s="39">
        <f t="shared" si="2"/>
        <v>2489742</v>
      </c>
      <c r="N12" s="39">
        <f t="shared" si="3"/>
        <v>2489742</v>
      </c>
      <c r="O12" s="39">
        <f t="shared" si="3"/>
        <v>2489742</v>
      </c>
      <c r="P12" s="39">
        <f t="shared" si="4"/>
        <v>2489740</v>
      </c>
      <c r="Q12" s="9">
        <f t="shared" si="5"/>
        <v>0</v>
      </c>
    </row>
    <row r="13" spans="2:17">
      <c r="B13" s="45" t="s">
        <v>135</v>
      </c>
      <c r="C13" s="1" t="s">
        <v>9</v>
      </c>
      <c r="D13" s="11">
        <v>37545847</v>
      </c>
      <c r="E13" s="11">
        <v>0</v>
      </c>
      <c r="F13" s="5">
        <v>0</v>
      </c>
      <c r="G13" s="11">
        <v>14023769</v>
      </c>
      <c r="H13" s="11">
        <v>9636934</v>
      </c>
      <c r="I13" s="5">
        <v>0</v>
      </c>
      <c r="J13" s="11">
        <f t="shared" si="0"/>
        <v>61206550</v>
      </c>
      <c r="K13" s="38">
        <f t="shared" si="1"/>
        <v>15301638</v>
      </c>
      <c r="L13" s="35"/>
      <c r="M13" s="39">
        <f t="shared" si="2"/>
        <v>15301638</v>
      </c>
      <c r="N13" s="39">
        <f t="shared" si="3"/>
        <v>15301638</v>
      </c>
      <c r="O13" s="39">
        <f t="shared" si="3"/>
        <v>15301638</v>
      </c>
      <c r="P13" s="39">
        <f t="shared" si="4"/>
        <v>15301636</v>
      </c>
      <c r="Q13" s="9">
        <f t="shared" si="5"/>
        <v>0</v>
      </c>
    </row>
    <row r="14" spans="2:17">
      <c r="B14" s="45" t="s">
        <v>149</v>
      </c>
      <c r="C14" s="1" t="s">
        <v>10</v>
      </c>
      <c r="D14" s="11">
        <v>10497077</v>
      </c>
      <c r="E14" s="11">
        <v>0</v>
      </c>
      <c r="F14" s="5">
        <v>0</v>
      </c>
      <c r="G14" s="11">
        <v>0</v>
      </c>
      <c r="H14" s="11">
        <v>5869211</v>
      </c>
      <c r="I14" s="5">
        <v>0</v>
      </c>
      <c r="J14" s="11">
        <f t="shared" si="0"/>
        <v>16366288</v>
      </c>
      <c r="K14" s="38">
        <f t="shared" si="1"/>
        <v>4091572</v>
      </c>
      <c r="L14" s="35"/>
      <c r="M14" s="39">
        <f t="shared" si="2"/>
        <v>4091572</v>
      </c>
      <c r="N14" s="39">
        <f t="shared" si="3"/>
        <v>4091572</v>
      </c>
      <c r="O14" s="39">
        <f t="shared" si="3"/>
        <v>4091572</v>
      </c>
      <c r="P14" s="39">
        <f t="shared" si="4"/>
        <v>4091572</v>
      </c>
      <c r="Q14" s="9">
        <f t="shared" si="5"/>
        <v>0</v>
      </c>
    </row>
    <row r="15" spans="2:17">
      <c r="B15" s="45" t="s">
        <v>148</v>
      </c>
      <c r="C15" s="1" t="s">
        <v>11</v>
      </c>
      <c r="D15" s="11">
        <v>2777804</v>
      </c>
      <c r="E15" s="11">
        <v>3536987</v>
      </c>
      <c r="F15" s="5">
        <v>0</v>
      </c>
      <c r="G15" s="11">
        <v>0</v>
      </c>
      <c r="H15" s="11">
        <v>1696657</v>
      </c>
      <c r="I15" s="5">
        <v>0</v>
      </c>
      <c r="J15" s="11">
        <f t="shared" si="0"/>
        <v>8011448</v>
      </c>
      <c r="K15" s="38">
        <f t="shared" si="1"/>
        <v>2002862</v>
      </c>
      <c r="L15" s="35"/>
      <c r="M15" s="39">
        <f t="shared" si="2"/>
        <v>2002862</v>
      </c>
      <c r="N15" s="39">
        <f t="shared" si="3"/>
        <v>2002862</v>
      </c>
      <c r="O15" s="39">
        <f t="shared" si="3"/>
        <v>2002862</v>
      </c>
      <c r="P15" s="39">
        <f t="shared" si="4"/>
        <v>2002862</v>
      </c>
      <c r="Q15" s="9">
        <f t="shared" si="5"/>
        <v>0</v>
      </c>
    </row>
    <row r="16" spans="2:17">
      <c r="B16" s="45" t="s">
        <v>136</v>
      </c>
      <c r="C16" s="1" t="s">
        <v>12</v>
      </c>
      <c r="D16" s="11">
        <v>1906207</v>
      </c>
      <c r="E16" s="11">
        <v>2667785</v>
      </c>
      <c r="F16" s="5">
        <v>0</v>
      </c>
      <c r="G16" s="11">
        <v>0</v>
      </c>
      <c r="H16" s="11">
        <v>544474</v>
      </c>
      <c r="I16" s="5">
        <v>0</v>
      </c>
      <c r="J16" s="11">
        <f t="shared" si="0"/>
        <v>5118466</v>
      </c>
      <c r="K16" s="38">
        <f t="shared" si="1"/>
        <v>1279617</v>
      </c>
      <c r="L16" s="35"/>
      <c r="M16" s="39">
        <f t="shared" si="2"/>
        <v>1279617</v>
      </c>
      <c r="N16" s="39">
        <f t="shared" si="3"/>
        <v>1279617</v>
      </c>
      <c r="O16" s="39">
        <f t="shared" si="3"/>
        <v>1279617</v>
      </c>
      <c r="P16" s="39">
        <f t="shared" si="4"/>
        <v>1279615</v>
      </c>
      <c r="Q16" s="9">
        <f t="shared" si="5"/>
        <v>0</v>
      </c>
    </row>
    <row r="17" spans="1:17">
      <c r="B17" s="45" t="s">
        <v>137</v>
      </c>
      <c r="C17" s="1" t="s">
        <v>13</v>
      </c>
      <c r="D17" s="11">
        <v>8817925</v>
      </c>
      <c r="E17" s="11">
        <v>0</v>
      </c>
      <c r="F17" s="5">
        <v>0</v>
      </c>
      <c r="G17" s="11">
        <v>0</v>
      </c>
      <c r="H17" s="11">
        <v>3459216</v>
      </c>
      <c r="I17" s="5">
        <v>0</v>
      </c>
      <c r="J17" s="11">
        <f t="shared" si="0"/>
        <v>12277141</v>
      </c>
      <c r="K17" s="38">
        <f t="shared" si="1"/>
        <v>3069285</v>
      </c>
      <c r="L17" s="35"/>
      <c r="M17" s="39">
        <f t="shared" si="2"/>
        <v>3069285</v>
      </c>
      <c r="N17" s="39">
        <f t="shared" si="3"/>
        <v>3069285</v>
      </c>
      <c r="O17" s="39">
        <f t="shared" si="3"/>
        <v>3069285</v>
      </c>
      <c r="P17" s="39">
        <f t="shared" si="4"/>
        <v>3069286</v>
      </c>
      <c r="Q17" s="9">
        <f t="shared" si="5"/>
        <v>0</v>
      </c>
    </row>
    <row r="18" spans="1:17">
      <c r="B18" s="45" t="s">
        <v>138</v>
      </c>
      <c r="C18" s="1" t="s">
        <v>14</v>
      </c>
      <c r="D18" s="11">
        <v>6167971</v>
      </c>
      <c r="E18" s="11">
        <v>0</v>
      </c>
      <c r="F18" s="5">
        <v>0</v>
      </c>
      <c r="G18" s="11">
        <v>0</v>
      </c>
      <c r="H18" s="11">
        <v>2959792</v>
      </c>
      <c r="I18" s="5">
        <v>0</v>
      </c>
      <c r="J18" s="11">
        <f t="shared" si="0"/>
        <v>9127763</v>
      </c>
      <c r="K18" s="38">
        <f t="shared" si="1"/>
        <v>2281941</v>
      </c>
      <c r="L18" s="35"/>
      <c r="M18" s="39">
        <f t="shared" si="2"/>
        <v>2281941</v>
      </c>
      <c r="N18" s="39">
        <f t="shared" si="3"/>
        <v>2281941</v>
      </c>
      <c r="O18" s="39">
        <f t="shared" si="3"/>
        <v>2281941</v>
      </c>
      <c r="P18" s="39">
        <f t="shared" si="4"/>
        <v>2281940</v>
      </c>
      <c r="Q18" s="9">
        <f t="shared" si="5"/>
        <v>0</v>
      </c>
    </row>
    <row r="19" spans="1:17">
      <c r="B19" s="45" t="s">
        <v>139</v>
      </c>
      <c r="C19" s="1" t="s">
        <v>15</v>
      </c>
      <c r="D19" s="11">
        <v>6561572</v>
      </c>
      <c r="E19" s="11">
        <v>0</v>
      </c>
      <c r="F19" s="5">
        <v>6000000</v>
      </c>
      <c r="G19" s="11">
        <v>0</v>
      </c>
      <c r="H19" s="11">
        <v>3386826</v>
      </c>
      <c r="I19" s="5">
        <v>6000000</v>
      </c>
      <c r="J19" s="11">
        <f t="shared" si="0"/>
        <v>21948398</v>
      </c>
      <c r="K19" s="38">
        <f t="shared" si="1"/>
        <v>5487100</v>
      </c>
      <c r="L19" s="35"/>
      <c r="M19" s="39">
        <f t="shared" si="2"/>
        <v>5487100</v>
      </c>
      <c r="N19" s="39">
        <f t="shared" si="3"/>
        <v>5487100</v>
      </c>
      <c r="O19" s="39">
        <f t="shared" si="3"/>
        <v>5487100</v>
      </c>
      <c r="P19" s="39">
        <f t="shared" si="4"/>
        <v>5487098</v>
      </c>
      <c r="Q19" s="9">
        <f t="shared" si="5"/>
        <v>0</v>
      </c>
    </row>
    <row r="20" spans="1:17">
      <c r="B20" s="45" t="s">
        <v>140</v>
      </c>
      <c r="C20" s="1" t="s">
        <v>16</v>
      </c>
      <c r="D20" s="11">
        <v>4832657</v>
      </c>
      <c r="E20" s="11">
        <v>3536987</v>
      </c>
      <c r="F20" s="5">
        <v>0</v>
      </c>
      <c r="G20" s="11">
        <v>0</v>
      </c>
      <c r="H20" s="11">
        <v>2510258</v>
      </c>
      <c r="I20" s="5">
        <v>0</v>
      </c>
      <c r="J20" s="11">
        <f t="shared" si="0"/>
        <v>10879902</v>
      </c>
      <c r="K20" s="38">
        <f t="shared" si="1"/>
        <v>2719976</v>
      </c>
      <c r="L20" s="35"/>
      <c r="M20" s="39">
        <f t="shared" si="2"/>
        <v>2719976</v>
      </c>
      <c r="N20" s="39">
        <f t="shared" si="3"/>
        <v>2719976</v>
      </c>
      <c r="O20" s="39">
        <f t="shared" si="3"/>
        <v>2719976</v>
      </c>
      <c r="P20" s="39">
        <f t="shared" si="4"/>
        <v>2719974</v>
      </c>
      <c r="Q20" s="9">
        <f t="shared" si="5"/>
        <v>0</v>
      </c>
    </row>
    <row r="21" spans="1:17">
      <c r="A21" s="43" t="s">
        <v>128</v>
      </c>
      <c r="B21" s="45" t="s">
        <v>155</v>
      </c>
      <c r="C21" s="1" t="s">
        <v>17</v>
      </c>
      <c r="D21" s="11">
        <v>682374</v>
      </c>
      <c r="E21" s="11">
        <v>955000</v>
      </c>
      <c r="F21" s="5">
        <v>0</v>
      </c>
      <c r="G21" s="11">
        <v>0</v>
      </c>
      <c r="H21" s="11">
        <v>686280</v>
      </c>
      <c r="I21" s="5">
        <v>0</v>
      </c>
      <c r="J21" s="11">
        <f t="shared" si="0"/>
        <v>2323654</v>
      </c>
      <c r="K21" s="38">
        <f t="shared" si="1"/>
        <v>580914</v>
      </c>
      <c r="L21" s="35"/>
      <c r="M21" s="39">
        <f t="shared" si="2"/>
        <v>580914</v>
      </c>
      <c r="N21" s="39">
        <f t="shared" si="3"/>
        <v>580914</v>
      </c>
      <c r="O21" s="39">
        <f t="shared" si="3"/>
        <v>580914</v>
      </c>
      <c r="P21" s="39">
        <f t="shared" si="4"/>
        <v>580912</v>
      </c>
      <c r="Q21" s="9">
        <f t="shared" si="5"/>
        <v>0</v>
      </c>
    </row>
    <row r="22" spans="1:17">
      <c r="B22" s="45" t="s">
        <v>141</v>
      </c>
      <c r="C22" s="1" t="s">
        <v>18</v>
      </c>
      <c r="D22" s="11">
        <v>10114370</v>
      </c>
      <c r="E22" s="11">
        <v>0</v>
      </c>
      <c r="F22" s="5">
        <v>8250000</v>
      </c>
      <c r="G22" s="11">
        <v>0</v>
      </c>
      <c r="H22" s="11">
        <v>3498510</v>
      </c>
      <c r="I22" s="5">
        <v>8250000</v>
      </c>
      <c r="J22" s="11">
        <f t="shared" si="0"/>
        <v>30112880</v>
      </c>
      <c r="K22" s="38">
        <f t="shared" si="1"/>
        <v>7528220</v>
      </c>
      <c r="L22" s="35"/>
      <c r="M22" s="39">
        <f t="shared" si="2"/>
        <v>7528220</v>
      </c>
      <c r="N22" s="39">
        <f t="shared" si="3"/>
        <v>7528220</v>
      </c>
      <c r="O22" s="39">
        <f t="shared" si="3"/>
        <v>7528220</v>
      </c>
      <c r="P22" s="39">
        <f t="shared" si="4"/>
        <v>7528220</v>
      </c>
      <c r="Q22" s="9">
        <f t="shared" si="5"/>
        <v>0</v>
      </c>
    </row>
    <row r="23" spans="1:17">
      <c r="B23" s="45" t="s">
        <v>142</v>
      </c>
      <c r="C23" s="1" t="s">
        <v>19</v>
      </c>
      <c r="D23" s="11">
        <v>985799</v>
      </c>
      <c r="E23" s="11">
        <v>1379650</v>
      </c>
      <c r="F23" s="5">
        <v>0</v>
      </c>
      <c r="G23" s="11">
        <v>0</v>
      </c>
      <c r="H23" s="11">
        <v>952108</v>
      </c>
      <c r="I23" s="5">
        <v>0</v>
      </c>
      <c r="J23" s="11">
        <f t="shared" si="0"/>
        <v>3317557</v>
      </c>
      <c r="K23" s="38">
        <f t="shared" si="1"/>
        <v>829389</v>
      </c>
      <c r="L23" s="35"/>
      <c r="M23" s="39">
        <f t="shared" si="2"/>
        <v>829389</v>
      </c>
      <c r="N23" s="39">
        <f t="shared" ref="N23:O31" si="6">M23</f>
        <v>829389</v>
      </c>
      <c r="O23" s="39">
        <f t="shared" si="6"/>
        <v>829389</v>
      </c>
      <c r="P23" s="39">
        <f t="shared" si="4"/>
        <v>829390</v>
      </c>
      <c r="Q23" s="9">
        <f t="shared" si="5"/>
        <v>0</v>
      </c>
    </row>
    <row r="24" spans="1:17">
      <c r="B24" s="45" t="s">
        <v>143</v>
      </c>
      <c r="C24" s="1" t="s">
        <v>20</v>
      </c>
      <c r="D24" s="11">
        <v>534274</v>
      </c>
      <c r="E24" s="11">
        <v>747732</v>
      </c>
      <c r="F24" s="5">
        <v>0</v>
      </c>
      <c r="G24" s="11">
        <v>0</v>
      </c>
      <c r="H24" s="11">
        <v>234830</v>
      </c>
      <c r="I24" s="5">
        <v>0</v>
      </c>
      <c r="J24" s="11">
        <f t="shared" si="0"/>
        <v>1516836</v>
      </c>
      <c r="K24" s="38">
        <f t="shared" si="1"/>
        <v>379209</v>
      </c>
      <c r="L24" s="35"/>
      <c r="M24" s="39">
        <f t="shared" si="2"/>
        <v>379209</v>
      </c>
      <c r="N24" s="39">
        <f t="shared" si="6"/>
        <v>379209</v>
      </c>
      <c r="O24" s="39">
        <f t="shared" si="6"/>
        <v>379209</v>
      </c>
      <c r="P24" s="39">
        <f t="shared" si="4"/>
        <v>379209</v>
      </c>
      <c r="Q24" s="9">
        <f t="shared" si="5"/>
        <v>0</v>
      </c>
    </row>
    <row r="25" spans="1:17">
      <c r="B25" s="45" t="s">
        <v>144</v>
      </c>
      <c r="C25" s="1" t="s">
        <v>21</v>
      </c>
      <c r="D25" s="11">
        <v>27569669</v>
      </c>
      <c r="E25" s="11">
        <v>0</v>
      </c>
      <c r="F25" s="5">
        <v>0</v>
      </c>
      <c r="G25" s="11">
        <v>0</v>
      </c>
      <c r="H25" s="11">
        <v>6305186</v>
      </c>
      <c r="I25" s="5">
        <v>0</v>
      </c>
      <c r="J25" s="11">
        <f t="shared" si="0"/>
        <v>33874855</v>
      </c>
      <c r="K25" s="38">
        <f t="shared" si="1"/>
        <v>8468714</v>
      </c>
      <c r="L25" s="35"/>
      <c r="M25" s="39">
        <f t="shared" si="2"/>
        <v>8468714</v>
      </c>
      <c r="N25" s="39">
        <f t="shared" si="6"/>
        <v>8468714</v>
      </c>
      <c r="O25" s="39">
        <f t="shared" si="6"/>
        <v>8468714</v>
      </c>
      <c r="P25" s="39">
        <f t="shared" si="4"/>
        <v>8468713</v>
      </c>
      <c r="Q25" s="9">
        <f t="shared" si="5"/>
        <v>0</v>
      </c>
    </row>
    <row r="26" spans="1:17">
      <c r="B26" s="45" t="s">
        <v>145</v>
      </c>
      <c r="C26" s="1" t="s">
        <v>22</v>
      </c>
      <c r="D26" s="11">
        <v>10991666</v>
      </c>
      <c r="E26" s="11">
        <v>0</v>
      </c>
      <c r="F26" s="5">
        <v>0</v>
      </c>
      <c r="G26" s="11">
        <v>0</v>
      </c>
      <c r="H26" s="11">
        <v>4721772</v>
      </c>
      <c r="I26" s="5">
        <v>0</v>
      </c>
      <c r="J26" s="11">
        <f t="shared" si="0"/>
        <v>15713438</v>
      </c>
      <c r="K26" s="38">
        <f t="shared" si="1"/>
        <v>3928360</v>
      </c>
      <c r="L26" s="35"/>
      <c r="M26" s="39">
        <f t="shared" si="2"/>
        <v>3928360</v>
      </c>
      <c r="N26" s="39">
        <f t="shared" si="6"/>
        <v>3928360</v>
      </c>
      <c r="O26" s="39">
        <f t="shared" si="6"/>
        <v>3928360</v>
      </c>
      <c r="P26" s="39">
        <f t="shared" si="4"/>
        <v>3928358</v>
      </c>
      <c r="Q26" s="9">
        <f t="shared" si="5"/>
        <v>0</v>
      </c>
    </row>
    <row r="27" spans="1:17">
      <c r="B27" s="45" t="s">
        <v>146</v>
      </c>
      <c r="C27" s="1" t="s">
        <v>23</v>
      </c>
      <c r="D27" s="11">
        <v>18860314</v>
      </c>
      <c r="E27" s="11">
        <v>0</v>
      </c>
      <c r="F27" s="5">
        <v>0</v>
      </c>
      <c r="G27" s="11">
        <v>0</v>
      </c>
      <c r="H27" s="11">
        <v>5932051</v>
      </c>
      <c r="I27" s="5">
        <v>0</v>
      </c>
      <c r="J27" s="11">
        <f t="shared" si="0"/>
        <v>24792365</v>
      </c>
      <c r="K27" s="38">
        <f t="shared" si="1"/>
        <v>6198091</v>
      </c>
      <c r="L27" s="35"/>
      <c r="M27" s="39">
        <f t="shared" si="2"/>
        <v>6198091</v>
      </c>
      <c r="N27" s="39">
        <f t="shared" si="6"/>
        <v>6198091</v>
      </c>
      <c r="O27" s="39">
        <f t="shared" si="6"/>
        <v>6198091</v>
      </c>
      <c r="P27" s="39">
        <f t="shared" si="4"/>
        <v>6198092</v>
      </c>
      <c r="Q27" s="9">
        <f t="shared" si="5"/>
        <v>0</v>
      </c>
    </row>
    <row r="28" spans="1:17">
      <c r="B28" s="45" t="s">
        <v>147</v>
      </c>
      <c r="C28" s="1" t="s">
        <v>24</v>
      </c>
      <c r="D28" s="11">
        <v>7296166</v>
      </c>
      <c r="E28" s="11">
        <v>0</v>
      </c>
      <c r="F28" s="5">
        <v>11400000</v>
      </c>
      <c r="G28" s="11">
        <v>0</v>
      </c>
      <c r="H28" s="11">
        <v>3985109</v>
      </c>
      <c r="I28" s="5">
        <v>11400000</v>
      </c>
      <c r="J28" s="11">
        <f t="shared" si="0"/>
        <v>34081275</v>
      </c>
      <c r="K28" s="38">
        <f t="shared" si="1"/>
        <v>8520319</v>
      </c>
      <c r="L28" s="35"/>
      <c r="M28" s="39">
        <f t="shared" si="2"/>
        <v>8520319</v>
      </c>
      <c r="N28" s="39">
        <f t="shared" si="6"/>
        <v>8520319</v>
      </c>
      <c r="O28" s="39">
        <f t="shared" si="6"/>
        <v>8520319</v>
      </c>
      <c r="P28" s="39">
        <f t="shared" si="4"/>
        <v>8520318</v>
      </c>
      <c r="Q28" s="9">
        <f t="shared" si="5"/>
        <v>0</v>
      </c>
    </row>
    <row r="29" spans="1:17">
      <c r="B29" s="45" t="s">
        <v>151</v>
      </c>
      <c r="C29" s="1" t="s">
        <v>25</v>
      </c>
      <c r="D29" s="11">
        <v>10453820</v>
      </c>
      <c r="E29" s="11">
        <v>0</v>
      </c>
      <c r="F29" s="5">
        <v>0</v>
      </c>
      <c r="G29" s="11">
        <v>0</v>
      </c>
      <c r="H29" s="11">
        <v>3028014</v>
      </c>
      <c r="I29" s="5">
        <v>0</v>
      </c>
      <c r="J29" s="11">
        <f t="shared" si="0"/>
        <v>13481834</v>
      </c>
      <c r="K29" s="38">
        <f t="shared" si="1"/>
        <v>3370459</v>
      </c>
      <c r="L29" s="35"/>
      <c r="M29" s="39">
        <f t="shared" si="2"/>
        <v>3370459</v>
      </c>
      <c r="N29" s="39">
        <f t="shared" si="6"/>
        <v>3370459</v>
      </c>
      <c r="O29" s="39">
        <f t="shared" si="6"/>
        <v>3370459</v>
      </c>
      <c r="P29" s="39">
        <f t="shared" si="4"/>
        <v>3370457</v>
      </c>
      <c r="Q29" s="9">
        <f t="shared" si="5"/>
        <v>0</v>
      </c>
    </row>
    <row r="30" spans="1:17">
      <c r="B30" s="45" t="s">
        <v>152</v>
      </c>
      <c r="C30" s="1" t="s">
        <v>26</v>
      </c>
      <c r="D30" s="11">
        <v>1118163</v>
      </c>
      <c r="E30" s="11">
        <v>1564898</v>
      </c>
      <c r="F30" s="5">
        <v>0</v>
      </c>
      <c r="G30" s="11">
        <v>0</v>
      </c>
      <c r="H30" s="11">
        <v>1285278</v>
      </c>
      <c r="I30" s="5">
        <v>0</v>
      </c>
      <c r="J30" s="11">
        <f t="shared" si="0"/>
        <v>3968339</v>
      </c>
      <c r="K30" s="38">
        <f t="shared" si="1"/>
        <v>992085</v>
      </c>
      <c r="L30" s="35"/>
      <c r="M30" s="39">
        <f t="shared" si="2"/>
        <v>992085</v>
      </c>
      <c r="N30" s="39">
        <f t="shared" si="6"/>
        <v>992085</v>
      </c>
      <c r="O30" s="39">
        <f t="shared" si="6"/>
        <v>992085</v>
      </c>
      <c r="P30" s="39">
        <f t="shared" si="4"/>
        <v>992084</v>
      </c>
      <c r="Q30" s="9">
        <f t="shared" si="5"/>
        <v>0</v>
      </c>
    </row>
    <row r="31" spans="1:17">
      <c r="B31" s="45" t="s">
        <v>153</v>
      </c>
      <c r="C31" s="1" t="s">
        <v>27</v>
      </c>
      <c r="D31" s="11">
        <v>80872852</v>
      </c>
      <c r="E31" s="11">
        <v>0</v>
      </c>
      <c r="F31" s="5">
        <v>0</v>
      </c>
      <c r="G31" s="11">
        <v>30976231</v>
      </c>
      <c r="H31" s="11">
        <v>16364751</v>
      </c>
      <c r="I31" s="5">
        <v>0</v>
      </c>
      <c r="J31" s="11">
        <f t="shared" si="0"/>
        <v>128213834</v>
      </c>
      <c r="K31" s="38">
        <f t="shared" si="1"/>
        <v>32053459</v>
      </c>
      <c r="L31" s="35"/>
      <c r="M31" s="39">
        <f t="shared" si="2"/>
        <v>32053459</v>
      </c>
      <c r="N31" s="39">
        <f t="shared" si="6"/>
        <v>32053459</v>
      </c>
      <c r="O31" s="39">
        <f t="shared" si="6"/>
        <v>32053459</v>
      </c>
      <c r="P31" s="39">
        <f t="shared" si="4"/>
        <v>32053457</v>
      </c>
      <c r="Q31" s="9">
        <f t="shared" si="5"/>
        <v>0</v>
      </c>
    </row>
    <row r="32" spans="1:17">
      <c r="C32" s="2" t="s">
        <v>28</v>
      </c>
      <c r="D32" s="4">
        <f t="shared" ref="D32:H32" si="7">SUM(D6:D31)</f>
        <v>305000000</v>
      </c>
      <c r="E32" s="4">
        <f t="shared" si="7"/>
        <v>25000000</v>
      </c>
      <c r="F32" s="4">
        <f t="shared" ref="F32" si="8">SUM(F6:F31)</f>
        <v>36650000</v>
      </c>
      <c r="G32" s="4">
        <f t="shared" si="7"/>
        <v>45000000</v>
      </c>
      <c r="H32" s="4">
        <f t="shared" si="7"/>
        <v>100000000</v>
      </c>
      <c r="I32" s="4">
        <f>SUM(I6:I31)</f>
        <v>36650000</v>
      </c>
      <c r="J32" s="4">
        <f>SUM(D32:I32)</f>
        <v>548300000</v>
      </c>
      <c r="K32" s="40">
        <f>SUM(K6:K31)</f>
        <v>137075006</v>
      </c>
      <c r="L32" s="35"/>
      <c r="M32" s="40">
        <f>SUM(M6:M31)</f>
        <v>137075006</v>
      </c>
      <c r="N32" s="40">
        <f>SUM(N6:N31)</f>
        <v>137075006</v>
      </c>
      <c r="O32" s="40">
        <f>SUM(O6:O31)</f>
        <v>137075006</v>
      </c>
      <c r="P32" s="40">
        <f>SUM(P6:P31)</f>
        <v>137074982</v>
      </c>
      <c r="Q32" s="9">
        <f t="shared" si="5"/>
        <v>0</v>
      </c>
    </row>
    <row r="33" spans="3:17">
      <c r="C33" s="6"/>
      <c r="K33" s="35"/>
      <c r="L33" s="35"/>
      <c r="M33" s="35"/>
      <c r="N33" s="35"/>
      <c r="O33" s="35"/>
      <c r="P33" s="41"/>
    </row>
    <row r="34" spans="3:17">
      <c r="C34" s="8" t="s">
        <v>32</v>
      </c>
      <c r="K34" s="35"/>
      <c r="L34" s="35"/>
      <c r="M34" s="35"/>
      <c r="N34" s="35"/>
      <c r="O34" s="35"/>
      <c r="P34" s="35"/>
    </row>
    <row r="35" spans="3:17" ht="28.8">
      <c r="C35" s="14" t="s">
        <v>33</v>
      </c>
      <c r="D35" s="9">
        <f t="shared" ref="D35:Q35" si="9">D6+D13+D14+D15+D20+D27+D30</f>
        <v>82630361</v>
      </c>
      <c r="E35" s="9">
        <f t="shared" si="9"/>
        <v>8638872</v>
      </c>
      <c r="F35" s="9">
        <f t="shared" si="9"/>
        <v>0</v>
      </c>
      <c r="G35" s="9">
        <f t="shared" si="9"/>
        <v>14023769</v>
      </c>
      <c r="H35" s="9">
        <f t="shared" si="9"/>
        <v>30759839</v>
      </c>
      <c r="I35" s="9">
        <f t="shared" ref="I35" si="10">I6+I13+I14+I15+I20+I27+I30</f>
        <v>0</v>
      </c>
      <c r="J35" s="9">
        <f t="shared" si="9"/>
        <v>136052841</v>
      </c>
      <c r="K35" s="41">
        <f t="shared" si="9"/>
        <v>34013211</v>
      </c>
      <c r="L35" s="35"/>
      <c r="M35" s="41">
        <f t="shared" si="9"/>
        <v>34013211</v>
      </c>
      <c r="N35" s="41">
        <f t="shared" si="9"/>
        <v>34013211</v>
      </c>
      <c r="O35" s="41">
        <f t="shared" si="9"/>
        <v>34013211</v>
      </c>
      <c r="P35" s="41">
        <f t="shared" si="9"/>
        <v>34013208</v>
      </c>
      <c r="Q35" s="9">
        <f t="shared" si="9"/>
        <v>0</v>
      </c>
    </row>
    <row r="36" spans="3:17" ht="28.8">
      <c r="C36" s="14" t="s">
        <v>34</v>
      </c>
      <c r="D36" s="9">
        <f t="shared" ref="D36:Q36" si="11">D7+D11+D17+D21+D31</f>
        <v>117783002</v>
      </c>
      <c r="E36" s="9">
        <f t="shared" si="11"/>
        <v>955000</v>
      </c>
      <c r="F36" s="9">
        <f t="shared" si="11"/>
        <v>2750000</v>
      </c>
      <c r="G36" s="9">
        <f t="shared" si="11"/>
        <v>30976231</v>
      </c>
      <c r="H36" s="9">
        <f t="shared" si="11"/>
        <v>29106984</v>
      </c>
      <c r="I36" s="9">
        <f t="shared" ref="I36" si="12">I7+I11+I17+I21+I31</f>
        <v>2750000</v>
      </c>
      <c r="J36" s="9">
        <f t="shared" si="11"/>
        <v>184321217</v>
      </c>
      <c r="K36" s="41">
        <f t="shared" si="11"/>
        <v>46080305</v>
      </c>
      <c r="L36" s="35"/>
      <c r="M36" s="41">
        <f t="shared" si="11"/>
        <v>46080305</v>
      </c>
      <c r="N36" s="41">
        <f t="shared" si="11"/>
        <v>46080305</v>
      </c>
      <c r="O36" s="41">
        <f t="shared" si="11"/>
        <v>46080305</v>
      </c>
      <c r="P36" s="41">
        <f t="shared" si="11"/>
        <v>46080302</v>
      </c>
      <c r="Q36" s="9">
        <f t="shared" si="11"/>
        <v>0</v>
      </c>
    </row>
    <row r="37" spans="3:17">
      <c r="C37" s="14" t="s">
        <v>35</v>
      </c>
      <c r="D37" s="9">
        <f t="shared" ref="D37:Q37" si="13">D16+D25+D26</f>
        <v>40467542</v>
      </c>
      <c r="E37" s="9">
        <f t="shared" si="13"/>
        <v>2667785</v>
      </c>
      <c r="F37" s="9">
        <f t="shared" si="13"/>
        <v>0</v>
      </c>
      <c r="G37" s="9">
        <f t="shared" si="13"/>
        <v>0</v>
      </c>
      <c r="H37" s="9">
        <f t="shared" si="13"/>
        <v>11571432</v>
      </c>
      <c r="I37" s="9">
        <f t="shared" ref="I37" si="14">I16+I25+I26</f>
        <v>0</v>
      </c>
      <c r="J37" s="9">
        <f t="shared" si="13"/>
        <v>54706759</v>
      </c>
      <c r="K37" s="41">
        <f t="shared" si="13"/>
        <v>13676691</v>
      </c>
      <c r="L37" s="35"/>
      <c r="M37" s="41">
        <f t="shared" si="13"/>
        <v>13676691</v>
      </c>
      <c r="N37" s="41">
        <f t="shared" si="13"/>
        <v>13676691</v>
      </c>
      <c r="O37" s="41">
        <f t="shared" si="13"/>
        <v>13676691</v>
      </c>
      <c r="P37" s="41">
        <f t="shared" si="13"/>
        <v>13676686</v>
      </c>
      <c r="Q37" s="9">
        <f t="shared" si="13"/>
        <v>0</v>
      </c>
    </row>
    <row r="38" spans="3:17">
      <c r="C38" s="14" t="s">
        <v>36</v>
      </c>
      <c r="D38" s="9">
        <f t="shared" ref="D38:Q38" si="15">D18+D23+D29</f>
        <v>17607590</v>
      </c>
      <c r="E38" s="9">
        <f t="shared" si="15"/>
        <v>1379650</v>
      </c>
      <c r="F38" s="9">
        <f t="shared" si="15"/>
        <v>0</v>
      </c>
      <c r="G38" s="9">
        <f t="shared" si="15"/>
        <v>0</v>
      </c>
      <c r="H38" s="9">
        <f t="shared" si="15"/>
        <v>6939914</v>
      </c>
      <c r="I38" s="9">
        <f t="shared" ref="I38" si="16">I18+I23+I29</f>
        <v>0</v>
      </c>
      <c r="J38" s="9">
        <f t="shared" si="15"/>
        <v>25927154</v>
      </c>
      <c r="K38" s="41">
        <f t="shared" si="15"/>
        <v>6481789</v>
      </c>
      <c r="L38" s="35"/>
      <c r="M38" s="41">
        <f t="shared" si="15"/>
        <v>6481789</v>
      </c>
      <c r="N38" s="41">
        <f t="shared" si="15"/>
        <v>6481789</v>
      </c>
      <c r="O38" s="41">
        <f t="shared" si="15"/>
        <v>6481789</v>
      </c>
      <c r="P38" s="41">
        <f t="shared" si="15"/>
        <v>6481787</v>
      </c>
      <c r="Q38" s="9">
        <f t="shared" si="15"/>
        <v>0</v>
      </c>
    </row>
    <row r="39" spans="3:17">
      <c r="C39" s="14" t="s">
        <v>37</v>
      </c>
      <c r="D39" s="9">
        <f t="shared" ref="D39:Q39" si="17">D9+D22+D24</f>
        <v>21114517</v>
      </c>
      <c r="E39" s="9">
        <f t="shared" si="17"/>
        <v>747732</v>
      </c>
      <c r="F39" s="9">
        <f t="shared" si="17"/>
        <v>16500000</v>
      </c>
      <c r="G39" s="9">
        <f t="shared" si="17"/>
        <v>0</v>
      </c>
      <c r="H39" s="9">
        <f t="shared" si="17"/>
        <v>8080057</v>
      </c>
      <c r="I39" s="9">
        <f t="shared" ref="I39" si="18">I9+I22+I24</f>
        <v>16500000</v>
      </c>
      <c r="J39" s="9">
        <f t="shared" si="17"/>
        <v>62942306</v>
      </c>
      <c r="K39" s="41">
        <f t="shared" si="17"/>
        <v>15735577</v>
      </c>
      <c r="L39" s="35"/>
      <c r="M39" s="41">
        <f t="shared" si="17"/>
        <v>15735577</v>
      </c>
      <c r="N39" s="41">
        <f t="shared" si="17"/>
        <v>15735577</v>
      </c>
      <c r="O39" s="41">
        <f t="shared" si="17"/>
        <v>15735577</v>
      </c>
      <c r="P39" s="41">
        <f t="shared" si="17"/>
        <v>15735575</v>
      </c>
      <c r="Q39" s="9">
        <f t="shared" si="17"/>
        <v>0</v>
      </c>
    </row>
    <row r="40" spans="3:17">
      <c r="C40" s="14" t="s">
        <v>30</v>
      </c>
      <c r="D40" s="3">
        <f t="shared" ref="D40:Q40" si="19">D8+D10+D12+D19+D28</f>
        <v>25396988</v>
      </c>
      <c r="E40" s="3">
        <f t="shared" si="19"/>
        <v>10610961</v>
      </c>
      <c r="F40" s="3">
        <f t="shared" si="19"/>
        <v>17400000</v>
      </c>
      <c r="G40" s="3">
        <f t="shared" si="19"/>
        <v>0</v>
      </c>
      <c r="H40" s="3">
        <f t="shared" si="19"/>
        <v>13541774</v>
      </c>
      <c r="I40" s="3">
        <f t="shared" ref="I40" si="20">I8+I10+I12+I19+I28</f>
        <v>17400000</v>
      </c>
      <c r="J40" s="3">
        <f t="shared" si="19"/>
        <v>84349723</v>
      </c>
      <c r="K40" s="42">
        <f t="shared" si="19"/>
        <v>21087433</v>
      </c>
      <c r="L40" s="35"/>
      <c r="M40" s="42">
        <f t="shared" si="19"/>
        <v>21087433</v>
      </c>
      <c r="N40" s="42">
        <f t="shared" si="19"/>
        <v>21087433</v>
      </c>
      <c r="O40" s="42">
        <f t="shared" si="19"/>
        <v>21087433</v>
      </c>
      <c r="P40" s="42">
        <f t="shared" si="19"/>
        <v>21087424</v>
      </c>
      <c r="Q40" s="3">
        <f t="shared" si="19"/>
        <v>0</v>
      </c>
    </row>
    <row r="41" spans="3:17">
      <c r="C41" s="13"/>
      <c r="D41" s="9">
        <f>SUM(D35:D40)</f>
        <v>305000000</v>
      </c>
      <c r="E41" s="9">
        <f t="shared" ref="E41:Q41" si="21">SUM(E35:E40)</f>
        <v>25000000</v>
      </c>
      <c r="F41" s="9">
        <f t="shared" si="21"/>
        <v>36650000</v>
      </c>
      <c r="G41" s="9">
        <f t="shared" si="21"/>
        <v>45000000</v>
      </c>
      <c r="H41" s="9">
        <f t="shared" si="21"/>
        <v>100000000</v>
      </c>
      <c r="I41" s="9">
        <f t="shared" ref="I41" si="22">SUM(I35:I40)</f>
        <v>36650000</v>
      </c>
      <c r="J41" s="9">
        <f t="shared" si="21"/>
        <v>548300000</v>
      </c>
      <c r="K41" s="41">
        <f t="shared" si="21"/>
        <v>137075006</v>
      </c>
      <c r="L41" s="35"/>
      <c r="M41" s="41">
        <f t="shared" si="21"/>
        <v>137075006</v>
      </c>
      <c r="N41" s="41">
        <f t="shared" si="21"/>
        <v>137075006</v>
      </c>
      <c r="O41" s="41">
        <f t="shared" si="21"/>
        <v>137075006</v>
      </c>
      <c r="P41" s="41">
        <f t="shared" si="21"/>
        <v>137074982</v>
      </c>
      <c r="Q41" s="9">
        <f t="shared" si="21"/>
        <v>0</v>
      </c>
    </row>
    <row r="43" spans="3:17">
      <c r="C43" s="15" t="s">
        <v>39</v>
      </c>
      <c r="D43" s="9"/>
      <c r="E43" s="9"/>
      <c r="F43" s="9"/>
      <c r="G43" s="9"/>
      <c r="H43" s="9"/>
      <c r="I43" s="9"/>
      <c r="J43" s="9"/>
    </row>
    <row r="44" spans="3:17" ht="4.5" customHeight="1">
      <c r="C44" s="47" t="s">
        <v>41</v>
      </c>
      <c r="D44" s="48"/>
      <c r="E44" s="48"/>
      <c r="F44" s="48"/>
      <c r="G44" s="48"/>
      <c r="H44" s="48"/>
      <c r="I44" s="48"/>
      <c r="J44" s="48"/>
    </row>
    <row r="45" spans="3:17" ht="32.25" customHeight="1">
      <c r="C45" s="48"/>
      <c r="D45" s="48"/>
      <c r="E45" s="48"/>
      <c r="F45" s="48"/>
      <c r="G45" s="48"/>
      <c r="H45" s="48"/>
      <c r="I45" s="48"/>
      <c r="J45" s="48"/>
    </row>
    <row r="46" spans="3:17">
      <c r="C46" s="48"/>
      <c r="D46" s="48"/>
      <c r="E46" s="48"/>
      <c r="F46" s="48"/>
      <c r="G46" s="48"/>
      <c r="H46" s="48"/>
      <c r="I46" s="48"/>
      <c r="J46" s="48"/>
    </row>
    <row r="47" spans="3:17">
      <c r="C47" s="7" t="s">
        <v>40</v>
      </c>
    </row>
    <row r="48" spans="3:17" ht="46.2" customHeight="1">
      <c r="C48" s="49" t="s">
        <v>47</v>
      </c>
      <c r="D48" s="49"/>
      <c r="E48" s="49"/>
      <c r="F48" s="49"/>
      <c r="G48" s="49"/>
      <c r="H48" s="49"/>
      <c r="I48" s="49"/>
      <c r="J48" s="49"/>
      <c r="K48" s="49"/>
    </row>
    <row r="49" spans="1:11" ht="1.2" hidden="1" customHeight="1">
      <c r="C49" s="48"/>
      <c r="D49" s="48"/>
      <c r="E49" s="48"/>
      <c r="F49" s="48"/>
      <c r="G49" s="48"/>
      <c r="H49" s="48"/>
      <c r="I49" s="48"/>
      <c r="J49" s="48"/>
      <c r="K49" s="48"/>
    </row>
    <row r="50" spans="1:11" ht="14.25" hidden="1" customHeight="1">
      <c r="C50" s="47" t="s">
        <v>119</v>
      </c>
      <c r="D50" s="47"/>
      <c r="E50" s="47"/>
      <c r="F50" s="47"/>
      <c r="G50" s="47"/>
      <c r="H50" s="47"/>
      <c r="I50" s="47"/>
      <c r="J50" s="47"/>
    </row>
    <row r="51" spans="1:11">
      <c r="C51" s="47"/>
      <c r="D51" s="47"/>
      <c r="E51" s="47"/>
      <c r="F51" s="47"/>
      <c r="G51" s="47"/>
      <c r="H51" s="47"/>
      <c r="I51" s="47"/>
      <c r="J51" s="47"/>
    </row>
    <row r="52" spans="1:11">
      <c r="C52" s="47"/>
      <c r="D52" s="47"/>
      <c r="E52" s="47"/>
      <c r="F52" s="47"/>
      <c r="G52" s="47"/>
      <c r="H52" s="47"/>
      <c r="I52" s="47"/>
      <c r="J52" s="47"/>
    </row>
    <row r="53" spans="1:11" ht="2.25" customHeight="1">
      <c r="C53" s="47"/>
      <c r="D53" s="47"/>
      <c r="E53" s="47"/>
      <c r="F53" s="47"/>
      <c r="G53" s="47"/>
      <c r="H53" s="47"/>
      <c r="I53" s="47"/>
      <c r="J53" s="47"/>
    </row>
    <row r="55" spans="1:11">
      <c r="A55" s="43" t="s">
        <v>128</v>
      </c>
      <c r="B55" s="7" t="s">
        <v>156</v>
      </c>
    </row>
  </sheetData>
  <mergeCells count="4">
    <mergeCell ref="C44:J46"/>
    <mergeCell ref="C48:K49"/>
    <mergeCell ref="C2:J2"/>
    <mergeCell ref="C50:J53"/>
  </mergeCells>
  <pageMargins left="0.45" right="0.45" top="0.75" bottom="0.75" header="0.3" footer="0.3"/>
  <pageSetup scale="6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pdf of Agreement</vt:lpstr>
      <vt:lpstr>2021 Annual &amp; Quarterly</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Roberta Cecil</cp:lastModifiedBy>
  <cp:lastPrinted>2020-07-14T18:25:16Z</cp:lastPrinted>
  <dcterms:created xsi:type="dcterms:W3CDTF">2019-06-17T15:29:07Z</dcterms:created>
  <dcterms:modified xsi:type="dcterms:W3CDTF">2020-07-15T17:44:46Z</dcterms:modified>
</cp:coreProperties>
</file>