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hidePivotFieldList="1" defaultThemeVersion="124226"/>
  <bookViews>
    <workbookView xWindow="0" yWindow="60" windowWidth="24240" windowHeight="11775" tabRatio="938"/>
  </bookViews>
  <sheets>
    <sheet name="APC Conversion Factor" sheetId="4" r:id="rId1"/>
    <sheet name="Table 3 - 2018 WI CN" sheetId="51" state="hidden" r:id="rId2"/>
    <sheet name="CT Wage Index" sheetId="52" r:id="rId3"/>
    <sheet name="Outpatient CCR" sheetId="53" r:id="rId4"/>
    <sheet name="OP_Cost" sheetId="54" r:id="rId5"/>
    <sheet name="OP_Charges" sheetId="5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p" localSheetId="2">#REF!</definedName>
    <definedName name="\p">#REF!</definedName>
    <definedName name="\s">#REF!</definedName>
    <definedName name="_Fill" hidden="1">#REF!</definedName>
    <definedName name="_xlnm._FilterDatabase" localSheetId="2" hidden="1">'CT Wage Index'!$A$5:$G$35</definedName>
    <definedName name="_xlnm._FilterDatabase" localSheetId="1" hidden="1">'Table 3 - 2018 WI CN'!$A$2:$P$582</definedName>
    <definedName name="_fy13" localSheetId="2">#REF!</definedName>
    <definedName name="_fy13">#REF!</definedName>
    <definedName name="_T2" localSheetId="2">#REF!</definedName>
    <definedName name="_T2">#REF!</definedName>
    <definedName name="_t3" localSheetId="2">#REF!</definedName>
    <definedName name="_t3" localSheetId="1">#REF!</definedName>
    <definedName name="_t3">#REF!</definedName>
    <definedName name="A">#REF!</definedName>
    <definedName name="BaseRates">#REF!</definedName>
    <definedName name="CAT_SUMM">#REF!</definedName>
    <definedName name="codes">#REF!</definedName>
    <definedName name="COPIES">#REF!</definedName>
    <definedName name="COSImpact">#REF!</definedName>
    <definedName name="cost2charges">#REF!</definedName>
    <definedName name="COUNTER">#REF!</definedName>
    <definedName name="crextract">[1]crextract!$A$4:$T$34</definedName>
    <definedName name="CY2001_AllPIPFinal" localSheetId="2">#REF!</definedName>
    <definedName name="CY2001_AllPIPFinal">#REF!</definedName>
    <definedName name="CY2001Summary_Final" localSheetId="2">#REF!</definedName>
    <definedName name="CY2001Summary_Final">#REF!</definedName>
    <definedName name="_xlnm.Database" localSheetId="2">#REF!</definedName>
    <definedName name="_xlnm.Database">#REF!</definedName>
    <definedName name="DAYS_SUMM">#REF!</definedName>
    <definedName name="Disch_desc">[2]Lists!$G$3:$G$57</definedName>
    <definedName name="DRG_Label" localSheetId="2">#REF!</definedName>
    <definedName name="DRG_Label">#REF!</definedName>
    <definedName name="DRG_Num">[2]Lists!$A$3:$A$323</definedName>
    <definedName name="DRG_SUMM" localSheetId="2">#REF!</definedName>
    <definedName name="DRG_SUMM">#REF!</definedName>
    <definedName name="EnhancedpayChk" localSheetId="2">#REF!</definedName>
    <definedName name="EnhancedpayChk">#REF!</definedName>
    <definedName name="FFY05_DSH_Query" localSheetId="2">#REF!</definedName>
    <definedName name="FFY05_DSH_Query">#REF!</definedName>
    <definedName name="FFY05_DSH_QUERY_1">#REF!</definedName>
    <definedName name="hart." hidden="1">#REF!</definedName>
    <definedName name="HVASUMRYb">#REF!</definedName>
    <definedName name="IncludeFlag" localSheetId="2">[3]Lookup!$C$19:$C$20</definedName>
    <definedName name="IncludeFlag">[4]Lookup!$C$19:$C$20</definedName>
    <definedName name="KY_CORRELATION" localSheetId="2">#REF!</definedName>
    <definedName name="KY_CORRELATION">#REF!</definedName>
    <definedName name="LABELS" localSheetId="2">#REF!</definedName>
    <definedName name="LABELS">#REF!</definedName>
    <definedName name="LN_1D2">[5]Report500!$D$119</definedName>
    <definedName name="LN_IA1">[5]Report500!$D$15</definedName>
    <definedName name="LN_IA11">[5]Report500!$D$27</definedName>
    <definedName name="LN_IA12">[5]Report500!$D$28</definedName>
    <definedName name="LN_IA14">[5]Report500!$D$30</definedName>
    <definedName name="LN_IA15">[5]Report500!$D$31</definedName>
    <definedName name="LN_IA16">[5]Report500!$D$32</definedName>
    <definedName name="LN_IA17">[5]Report500!$D$35</definedName>
    <definedName name="LN_IA18">[5]Report500!$D$36</definedName>
    <definedName name="LN_IA2">[5]Report500!$D$16</definedName>
    <definedName name="LN_IA4">[5]Report500!$D$18</definedName>
    <definedName name="LN_IA5">[5]Report500!$D$19</definedName>
    <definedName name="LN_IA6">[5]Report500!$D$20</definedName>
    <definedName name="LN_IA7">[5]Report500!$D$21</definedName>
    <definedName name="LN_IA8">[5]Report500!$D$22</definedName>
    <definedName name="LN_IB1">[5]Report500!$D$42</definedName>
    <definedName name="LN_IB10">[5]Report500!$D$51</definedName>
    <definedName name="LN_IB13">[5]Report500!$D$56</definedName>
    <definedName name="LN_IB14">[5]Report500!$D$57</definedName>
    <definedName name="LN_IB16">[5]Report500!$D$59</definedName>
    <definedName name="LN_IB17">[5]Report500!$D$60</definedName>
    <definedName name="LN_IB18">[5]Report500!$D$61</definedName>
    <definedName name="LN_IB19">[5]Report500!$D$62</definedName>
    <definedName name="LN_IB2">[5]Report500!$D$43</definedName>
    <definedName name="LN_IB20">[5]Report500!$D$63</definedName>
    <definedName name="LN_IB21">[5]Report500!$D$66</definedName>
    <definedName name="LN_IB22">[5]Report500!$D$67</definedName>
    <definedName name="LN_IB32">[5]Report500!$D$73</definedName>
    <definedName name="LN_IB33">[5]Report500!$D$74</definedName>
    <definedName name="LN_IB34">[5]Report500!$D$76</definedName>
    <definedName name="LN_IB4">[5]Report500!$D$45</definedName>
    <definedName name="LN_IB5">[5]Report500!$D$46</definedName>
    <definedName name="LN_IB6">[5]Report500!$D$47</definedName>
    <definedName name="LN_IB7">[5]Report500!$D$48</definedName>
    <definedName name="LN_IB8">[5]Report500!$D$49</definedName>
    <definedName name="LN_IB9">[5]Report500!$D$50</definedName>
    <definedName name="LN_IC1">[5]Report500!$D$83</definedName>
    <definedName name="LN_IC10">[5]Report500!$D$92</definedName>
    <definedName name="LN_IC11">[5]Report500!$D$93</definedName>
    <definedName name="LN_IC14">[5]Report500!$D$98</definedName>
    <definedName name="LN_IC15">[5]Report500!$D$99</definedName>
    <definedName name="LN_IC17">[5]Report500!$D$101</definedName>
    <definedName name="LN_IC18">[5]Report500!$D$102</definedName>
    <definedName name="LN_IC19">[5]Report500!$D$103</definedName>
    <definedName name="LN_IC2">[5]Report500!$D$84</definedName>
    <definedName name="LN_IC21">[5]Report500!$D$105</definedName>
    <definedName name="LN_IC22">[5]Report500!$D$106</definedName>
    <definedName name="LN_IC23">[5]Report500!$D$109</definedName>
    <definedName name="LN_IC24">[5]Report500!$D$110</definedName>
    <definedName name="LN_IC4">[5]Report500!$D$86</definedName>
    <definedName name="LN_IC5">[5]Report500!$D$87</definedName>
    <definedName name="LN_IC6">[5]Report500!$D$88</definedName>
    <definedName name="LN_IC7">[5]Report500!$D$89</definedName>
    <definedName name="LN_IC9">[5]Report500!$D$91</definedName>
    <definedName name="LN_ID1">[5]Report500!$D$118</definedName>
    <definedName name="LN_ID10">[5]Report500!$D$127</definedName>
    <definedName name="LN_ID11">[5]Report500!$D$128</definedName>
    <definedName name="LN_ID14">[5]Report500!$D$133</definedName>
    <definedName name="LN_ID15">[5]Report500!$D$134</definedName>
    <definedName name="LN_ID17">[5]Report500!$D$136</definedName>
    <definedName name="LN_ID18">[5]Report500!$D$137</definedName>
    <definedName name="LN_ID19">[5]Report500!$D$138</definedName>
    <definedName name="LN_ID21">[5]Report500!$D$140</definedName>
    <definedName name="LN_ID22">[5]Report500!$D$141</definedName>
    <definedName name="LN_ID23">[5]Report500!$D$144</definedName>
    <definedName name="LN_ID24">[5]Report500!$D$145</definedName>
    <definedName name="LN_ID4">[5]Report500!$D$121</definedName>
    <definedName name="LN_ID5">[5]Report500!$D$122</definedName>
    <definedName name="LN_ID6">[5]Report500!$D$123</definedName>
    <definedName name="LN_ID7">[5]Report500!$D$124</definedName>
    <definedName name="LN_ID9">[5]Report500!$D$126</definedName>
    <definedName name="LN_IE1">[5]Report500!$D$153</definedName>
    <definedName name="LN_IE10">[5]Report500!$D$162</definedName>
    <definedName name="LN_IE11">[5]Report500!$D$163</definedName>
    <definedName name="LN_IE14">[5]Report500!$D$168</definedName>
    <definedName name="LN_IE15">[5]Report500!$D$169</definedName>
    <definedName name="LN_IE17">[5]Report500!$D$171</definedName>
    <definedName name="LN_IE18">[5]Report500!$D$172</definedName>
    <definedName name="LN_IE19">[5]Report500!$D$173</definedName>
    <definedName name="LN_IE2">[5]Report500!$D$154</definedName>
    <definedName name="LN_IE21">[5]Report500!$D$175</definedName>
    <definedName name="LN_IE22">[5]Report500!$D$176</definedName>
    <definedName name="LN_IE23">[5]Report500!$D$179</definedName>
    <definedName name="LN_IE24">[5]Report500!$D$180</definedName>
    <definedName name="LN_IE4">[5]Report500!$D$156</definedName>
    <definedName name="LN_IE5">[5]Report500!$D$157</definedName>
    <definedName name="LN_IE6">[5]Report500!$D$158</definedName>
    <definedName name="LN_IE7">[5]Report500!$D$159</definedName>
    <definedName name="LN_IE9">[5]Report500!$D$161</definedName>
    <definedName name="LN_IF1">[5]Report500!$D$188</definedName>
    <definedName name="LN_IF11">[5]Report500!$D$198</definedName>
    <definedName name="LN_IF14">[5]Report500!$D$203</definedName>
    <definedName name="LN_IF15">[5]Report500!$D$204</definedName>
    <definedName name="LN_IF18">[5]Report500!$D$207</definedName>
    <definedName name="LN_IF19">[5]Report500!$D$208</definedName>
    <definedName name="LN_IF2">[5]Report500!$D$189</definedName>
    <definedName name="LN_IF21">[5]Report500!$D$210</definedName>
    <definedName name="LN_IF23">[5]Report500!$D$214</definedName>
    <definedName name="LN_IF24">[5]Report500!$D$215</definedName>
    <definedName name="LN_IF4">[5]Report500!$D$191</definedName>
    <definedName name="LN_IF5">[5]Report500!$D$192</definedName>
    <definedName name="LN_IF6">[5]Report500!$D$193</definedName>
    <definedName name="LN_IF7">[5]Report500!$D$194</definedName>
    <definedName name="LN_IF9">[5]Report500!$D$196</definedName>
    <definedName name="LN_IG1">[5]Report500!$D$221</definedName>
    <definedName name="LN_IG10">[5]Report500!$D$234</definedName>
    <definedName name="LN_IG13">[5]Report500!$D$237</definedName>
    <definedName name="LN_IG14">[5]Report500!$D$238</definedName>
    <definedName name="LN_IG2">[5]Report500!$D$222</definedName>
    <definedName name="LN_IG3">[5]Report500!$D$224</definedName>
    <definedName name="LN_IG4">[5]Report500!$D$225</definedName>
    <definedName name="LN_IG5">[5]Report500!$D$226</definedName>
    <definedName name="LN_IG6">[5]Report500!$D$228</definedName>
    <definedName name="LN_IG9">[5]Report500!$D$233</definedName>
    <definedName name="LN_IH10">[5]Report500!$D$256</definedName>
    <definedName name="LN_IH3">[5]Report500!$D$245</definedName>
    <definedName name="LN_IH4">[5]Report500!$D$248</definedName>
    <definedName name="LN_IH5">[5]Report500!$D$249</definedName>
    <definedName name="LN_IH6">[5]Report500!$D$250</definedName>
    <definedName name="LN_IH8">[5]Report500!$D$254</definedName>
    <definedName name="LN_IH9">[5]Report500!$D$255</definedName>
    <definedName name="LN_IIA1">[5]Report500!$D$261</definedName>
    <definedName name="LN_IIA11">[5]Report500!$D$271</definedName>
    <definedName name="LN_IIA12">[5]Report500!$D$272</definedName>
    <definedName name="LN_IIA14">[5]Report500!$D$274</definedName>
    <definedName name="LN_IIA2">[5]Report500!$D$262</definedName>
    <definedName name="LN_IIA4">[5]Report500!$D$264</definedName>
    <definedName name="LN_IIA6">[5]Report500!$D$266</definedName>
    <definedName name="LN_IIA7">[5]Report500!$D$267</definedName>
    <definedName name="LN_IIA9">[5]Report500!$D$269</definedName>
    <definedName name="LN_IIB11">[5]Report500!$D$287</definedName>
    <definedName name="LN_IIB12">[5]Report500!$D$288</definedName>
    <definedName name="LN_IIB14">[5]Report500!$D$291</definedName>
    <definedName name="LN_IIB2">[5]Report500!$D$278</definedName>
    <definedName name="LN_IIB4">[5]Report500!$D$280</definedName>
    <definedName name="LN_IIB6">[5]Report500!$D$282</definedName>
    <definedName name="LN_IIB7">[5]Report500!$D$283</definedName>
    <definedName name="LN_IIB9">[5]Report500!$D$285</definedName>
    <definedName name="LN_III1">[5]Report500!$D$304</definedName>
    <definedName name="LN_III10">[5]Report500!$D$313</definedName>
    <definedName name="LN_III2">[5]Report500!$D$305</definedName>
    <definedName name="LN_III3">[5]Report500!$D$307</definedName>
    <definedName name="LN_III4">[5]Report500!$D$308</definedName>
    <definedName name="LN_III5">[5]Report500!$D$306</definedName>
    <definedName name="LN_III6">[5]Report500!$D$309</definedName>
    <definedName name="LN_III7">[5]Report500!$D$310</definedName>
    <definedName name="LN_III8">[5]Report500!$D$311</definedName>
    <definedName name="LN_III9">[5]Report500!$D$312</definedName>
    <definedName name="LN_IV1">[5]Report500!$D$324</definedName>
    <definedName name="LN_IV2">[5]Report500!$D$322</definedName>
    <definedName name="LN_IV3">[5]Report500!$D$323</definedName>
    <definedName name="LN_IV4">[5]Report500!$D$325</definedName>
    <definedName name="MDC_Label" localSheetId="2">#REF!</definedName>
    <definedName name="MDC_Label">#REF!</definedName>
    <definedName name="MMMWEIGHTS_IMPACT_SUMMARY_936" localSheetId="2">#REF!</definedName>
    <definedName name="MMMWEIGHTS_IMPACT_SUMMARY_936">#REF!</definedName>
    <definedName name="NeonateSUMRY2b" localSheetId="2">#REF!</definedName>
    <definedName name="NeonateSUMRY2b">#REF!</definedName>
    <definedName name="PIP11_PaidMemo">#REF!</definedName>
    <definedName name="PIP11_PaidMemo_f">#REF!</definedName>
    <definedName name="PIP11_PaidMemo_final">#REF!</definedName>
    <definedName name="PIP11_PaidMemo_final_n">#REF!</definedName>
    <definedName name="PIP12_PaidMemo_f">#REF!</definedName>
    <definedName name="PIP12_PaidMemo_final">#REF!</definedName>
    <definedName name="PIP12_PaidMemo_final_n">#REF!</definedName>
    <definedName name="PIP13_PaidMemo_f">#REF!</definedName>
    <definedName name="PIP13_PaidMemo_final">#REF!</definedName>
    <definedName name="PIP13_PaidMemo_final_n">#REF!</definedName>
    <definedName name="PIP14_PaidMemo_f">#REF!</definedName>
    <definedName name="PIP14_PaidMemo_final">#REF!</definedName>
    <definedName name="PIP14_PaidMemo_final_n">#REF!</definedName>
    <definedName name="PolicyImpact">#REF!</definedName>
    <definedName name="pps_3std">#REF!</definedName>
    <definedName name="PricingCDImpact">#REF!</definedName>
    <definedName name="PRINT">#REF!</definedName>
    <definedName name="_xlnm.Print_Area" localSheetId="2">#REF!</definedName>
    <definedName name="_xlnm.Print_Area">#REF!</definedName>
    <definedName name="PRINT_AREA_MI" localSheetId="2">#REF!</definedName>
    <definedName name="PRINT_AREA_MI">#REF!</definedName>
    <definedName name="_xlnm.Print_Titles" localSheetId="2">#REF!</definedName>
    <definedName name="_xlnm.Print_Titles" localSheetId="3">'Outpatient CCR'!$6:$6</definedName>
    <definedName name="_xlnm.Print_Titles">#REF!</definedName>
    <definedName name="PRINT_TITLES_MI" localSheetId="2">#REF!</definedName>
    <definedName name="PRINT_TITLES_MI">#REF!</definedName>
    <definedName name="prov_name">[6]Medicaid!$A$3</definedName>
    <definedName name="PROVIDER_SUMM" localSheetId="2">#REF!</definedName>
    <definedName name="PROVIDER_SUMM">#REF!</definedName>
    <definedName name="ProvNum">[7]Main!$A$4</definedName>
    <definedName name="PROVSUMMARY" localSheetId="2">#REF!</definedName>
    <definedName name="PROVSUMMARY">#REF!</definedName>
    <definedName name="rate" localSheetId="2">#REF!</definedName>
    <definedName name="rate">#REF!</definedName>
    <definedName name="RateTypeAssignment" localSheetId="2">[3]Lookup!$E$4:$E$39</definedName>
    <definedName name="RateTypeAssignment">[4]Lookup!$E$4:$E$39</definedName>
    <definedName name="Sample_Impact_base" localSheetId="2">#REF!</definedName>
    <definedName name="Sample_Impact_base">#REF!</definedName>
    <definedName name="SOI">[2]Lists!$D$3:$D$6</definedName>
    <definedName name="STATUS_BY_SFY" localSheetId="2">#REF!</definedName>
    <definedName name="STATUS_BY_SFY">#REF!</definedName>
    <definedName name="SvcImpact" localSheetId="2">#REF!</definedName>
    <definedName name="SvcImpact">#REF!</definedName>
    <definedName name="SVCLEVEL" localSheetId="2">#REF!</definedName>
    <definedName name="SVCLEVEL">#REF!</definedName>
    <definedName name="SVCSUMRY">#REF!</definedName>
    <definedName name="TblStep_1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J38" i="4" l="1"/>
  <c r="J37" i="4"/>
  <c r="N39" i="55" l="1"/>
  <c r="N38" i="55"/>
  <c r="N37" i="55"/>
  <c r="N36" i="55"/>
  <c r="N35" i="55"/>
  <c r="N34" i="55"/>
  <c r="F34" i="53" s="1"/>
  <c r="G34" i="53" s="1"/>
  <c r="L34" i="53" s="1"/>
  <c r="N33" i="55"/>
  <c r="N32" i="55"/>
  <c r="N31" i="55"/>
  <c r="N30" i="55"/>
  <c r="F30" i="53" s="1"/>
  <c r="G30" i="53" s="1"/>
  <c r="L30" i="53" s="1"/>
  <c r="N29" i="55"/>
  <c r="N28" i="55"/>
  <c r="N27" i="55"/>
  <c r="N26" i="55"/>
  <c r="F26" i="53" s="1"/>
  <c r="G26" i="53" s="1"/>
  <c r="L26" i="53" s="1"/>
  <c r="N25" i="55"/>
  <c r="N24" i="55"/>
  <c r="N23" i="55"/>
  <c r="N22" i="55"/>
  <c r="F22" i="53" s="1"/>
  <c r="G22" i="53" s="1"/>
  <c r="L22" i="53" s="1"/>
  <c r="N21" i="55"/>
  <c r="N20" i="55"/>
  <c r="N19" i="55"/>
  <c r="N18" i="55"/>
  <c r="F18" i="53" s="1"/>
  <c r="G18" i="53" s="1"/>
  <c r="L18" i="53" s="1"/>
  <c r="N17" i="55"/>
  <c r="N16" i="55"/>
  <c r="N15" i="55"/>
  <c r="N14" i="55"/>
  <c r="F14" i="53" s="1"/>
  <c r="G14" i="53" s="1"/>
  <c r="L14" i="53" s="1"/>
  <c r="J14" i="55"/>
  <c r="I14" i="55"/>
  <c r="H14" i="55"/>
  <c r="G14" i="55"/>
  <c r="F14" i="55"/>
  <c r="E14" i="55"/>
  <c r="N13" i="55"/>
  <c r="F13" i="53" s="1"/>
  <c r="G13" i="53" s="1"/>
  <c r="L13" i="53" s="1"/>
  <c r="N12" i="55"/>
  <c r="F12" i="53" s="1"/>
  <c r="G12" i="53" s="1"/>
  <c r="L12" i="53" s="1"/>
  <c r="N11" i="55"/>
  <c r="N10" i="55"/>
  <c r="N9" i="55"/>
  <c r="F9" i="53" s="1"/>
  <c r="G9" i="53" s="1"/>
  <c r="L9" i="53" s="1"/>
  <c r="N8" i="55"/>
  <c r="F8" i="53" s="1"/>
  <c r="N39" i="54"/>
  <c r="N38" i="54"/>
  <c r="N37" i="54"/>
  <c r="E37" i="53" s="1"/>
  <c r="N36" i="54"/>
  <c r="E38" i="53" s="1"/>
  <c r="N35" i="54"/>
  <c r="N34" i="54"/>
  <c r="N33" i="54"/>
  <c r="N32" i="54"/>
  <c r="E32" i="53" s="1"/>
  <c r="G32" i="53" s="1"/>
  <c r="L32" i="53" s="1"/>
  <c r="N31" i="54"/>
  <c r="N30" i="54"/>
  <c r="N29" i="54"/>
  <c r="N28" i="54"/>
  <c r="E28" i="53" s="1"/>
  <c r="G28" i="53" s="1"/>
  <c r="L28" i="53" s="1"/>
  <c r="N27" i="54"/>
  <c r="N26" i="54"/>
  <c r="N25" i="54"/>
  <c r="N24" i="54"/>
  <c r="E24" i="53" s="1"/>
  <c r="G24" i="53" s="1"/>
  <c r="L24" i="53" s="1"/>
  <c r="N23" i="54"/>
  <c r="N22" i="54"/>
  <c r="N21" i="54"/>
  <c r="N20" i="54"/>
  <c r="E20" i="53" s="1"/>
  <c r="G20" i="53" s="1"/>
  <c r="L20" i="53" s="1"/>
  <c r="N19" i="54"/>
  <c r="N18" i="54"/>
  <c r="N17" i="54"/>
  <c r="N16" i="54"/>
  <c r="E16" i="53" s="1"/>
  <c r="G16" i="53" s="1"/>
  <c r="L16" i="53" s="1"/>
  <c r="N15" i="54"/>
  <c r="J14" i="54"/>
  <c r="I14" i="54"/>
  <c r="H14" i="54"/>
  <c r="G14" i="54"/>
  <c r="F14" i="54"/>
  <c r="E14" i="54"/>
  <c r="N14" i="54" s="1"/>
  <c r="E14" i="53" s="1"/>
  <c r="N13" i="54"/>
  <c r="N12" i="54"/>
  <c r="N11" i="54"/>
  <c r="E11" i="53" s="1"/>
  <c r="N10" i="54"/>
  <c r="N9" i="54"/>
  <c r="N8" i="54"/>
  <c r="F39" i="53"/>
  <c r="G39" i="53" s="1"/>
  <c r="L39" i="53" s="1"/>
  <c r="E39" i="53"/>
  <c r="F38" i="53"/>
  <c r="G38" i="53" s="1"/>
  <c r="L38" i="53" s="1"/>
  <c r="F37" i="53"/>
  <c r="F36" i="53"/>
  <c r="G36" i="53" s="1"/>
  <c r="L36" i="53" s="1"/>
  <c r="E36" i="53"/>
  <c r="F35" i="53"/>
  <c r="G35" i="53" s="1"/>
  <c r="L35" i="53" s="1"/>
  <c r="E35" i="53"/>
  <c r="D35" i="53"/>
  <c r="C35" i="53"/>
  <c r="B35" i="53"/>
  <c r="E34" i="53"/>
  <c r="D34" i="53"/>
  <c r="C34" i="53"/>
  <c r="B34" i="53"/>
  <c r="F33" i="53"/>
  <c r="G33" i="53" s="1"/>
  <c r="L33" i="53" s="1"/>
  <c r="E33" i="53"/>
  <c r="D33" i="53"/>
  <c r="C33" i="53"/>
  <c r="B33" i="53"/>
  <c r="F32" i="53"/>
  <c r="D32" i="53"/>
  <c r="C32" i="53"/>
  <c r="B32" i="53"/>
  <c r="F31" i="53"/>
  <c r="G31" i="53" s="1"/>
  <c r="L31" i="53" s="1"/>
  <c r="E31" i="53"/>
  <c r="D31" i="53"/>
  <c r="C31" i="53"/>
  <c r="B31" i="53"/>
  <c r="E30" i="53"/>
  <c r="D30" i="53"/>
  <c r="C30" i="53"/>
  <c r="B30" i="53"/>
  <c r="F29" i="53"/>
  <c r="G29" i="53" s="1"/>
  <c r="L29" i="53" s="1"/>
  <c r="E29" i="53"/>
  <c r="D29" i="53"/>
  <c r="C29" i="53"/>
  <c r="B29" i="53"/>
  <c r="F28" i="53"/>
  <c r="D28" i="53"/>
  <c r="C28" i="53"/>
  <c r="B28" i="53"/>
  <c r="F27" i="53"/>
  <c r="G27" i="53" s="1"/>
  <c r="L27" i="53" s="1"/>
  <c r="E27" i="53"/>
  <c r="D27" i="53"/>
  <c r="C27" i="53"/>
  <c r="B27" i="53"/>
  <c r="E26" i="53"/>
  <c r="D26" i="53"/>
  <c r="C26" i="53"/>
  <c r="B26" i="53"/>
  <c r="F25" i="53"/>
  <c r="G25" i="53" s="1"/>
  <c r="L25" i="53" s="1"/>
  <c r="E25" i="53"/>
  <c r="D25" i="53"/>
  <c r="C25" i="53"/>
  <c r="B25" i="53"/>
  <c r="F24" i="53"/>
  <c r="D24" i="53"/>
  <c r="C24" i="53"/>
  <c r="B24" i="53"/>
  <c r="F23" i="53"/>
  <c r="G23" i="53" s="1"/>
  <c r="L23" i="53" s="1"/>
  <c r="E23" i="53"/>
  <c r="D23" i="53"/>
  <c r="C23" i="53"/>
  <c r="B23" i="53"/>
  <c r="E22" i="53"/>
  <c r="D22" i="53"/>
  <c r="C22" i="53"/>
  <c r="B22" i="53"/>
  <c r="F21" i="53"/>
  <c r="G21" i="53" s="1"/>
  <c r="L21" i="53" s="1"/>
  <c r="E21" i="53"/>
  <c r="D21" i="53"/>
  <c r="C21" i="53"/>
  <c r="B21" i="53"/>
  <c r="F20" i="53"/>
  <c r="D20" i="53"/>
  <c r="C20" i="53"/>
  <c r="B20" i="53"/>
  <c r="F19" i="53"/>
  <c r="G19" i="53" s="1"/>
  <c r="L19" i="53" s="1"/>
  <c r="E19" i="53"/>
  <c r="D19" i="53"/>
  <c r="C19" i="53"/>
  <c r="B19" i="53"/>
  <c r="E18" i="53"/>
  <c r="D18" i="53"/>
  <c r="C18" i="53"/>
  <c r="B18" i="53"/>
  <c r="F17" i="53"/>
  <c r="G17" i="53" s="1"/>
  <c r="L17" i="53" s="1"/>
  <c r="E17" i="53"/>
  <c r="D17" i="53"/>
  <c r="C17" i="53"/>
  <c r="B17" i="53"/>
  <c r="F16" i="53"/>
  <c r="D16" i="53"/>
  <c r="C16" i="53"/>
  <c r="B16" i="53"/>
  <c r="F15" i="53"/>
  <c r="G15" i="53" s="1"/>
  <c r="L15" i="53" s="1"/>
  <c r="E15" i="53"/>
  <c r="D15" i="53"/>
  <c r="C15" i="53"/>
  <c r="B15" i="53"/>
  <c r="D14" i="53"/>
  <c r="C14" i="53"/>
  <c r="B14" i="53"/>
  <c r="E13" i="53"/>
  <c r="D13" i="53"/>
  <c r="C13" i="53"/>
  <c r="B13" i="53"/>
  <c r="E12" i="53"/>
  <c r="D12" i="53"/>
  <c r="C12" i="53"/>
  <c r="B12" i="53"/>
  <c r="F11" i="53"/>
  <c r="G11" i="53" s="1"/>
  <c r="L11" i="53" s="1"/>
  <c r="D11" i="53"/>
  <c r="C11" i="53"/>
  <c r="B11" i="53"/>
  <c r="F10" i="53"/>
  <c r="G10" i="53" s="1"/>
  <c r="L10" i="53" s="1"/>
  <c r="E10" i="53"/>
  <c r="D10" i="53"/>
  <c r="C10" i="53"/>
  <c r="B10" i="53"/>
  <c r="E9" i="53"/>
  <c r="D9" i="53"/>
  <c r="C9" i="53"/>
  <c r="B9" i="53"/>
  <c r="E8" i="53"/>
  <c r="D8" i="53"/>
  <c r="C8" i="53"/>
  <c r="B8" i="53"/>
  <c r="F41" i="53" l="1"/>
  <c r="G8" i="53"/>
  <c r="L8" i="53" s="1"/>
  <c r="E41" i="53"/>
  <c r="G37" i="53"/>
  <c r="L37" i="53" s="1"/>
  <c r="G41" i="53" l="1"/>
  <c r="I37" i="4" l="1"/>
  <c r="I33" i="4" l="1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H38" i="4" l="1"/>
  <c r="H36" i="4"/>
  <c r="H35" i="4"/>
  <c r="H34" i="4"/>
  <c r="I35" i="4" l="1"/>
  <c r="I36" i="4" s="1"/>
  <c r="I38" i="4" s="1"/>
  <c r="I34" i="4"/>
  <c r="H37" i="4"/>
  <c r="J34" i="4" l="1"/>
  <c r="H12" i="4"/>
  <c r="J12" i="4" s="1"/>
  <c r="H9" i="4"/>
  <c r="J9" i="4" s="1"/>
  <c r="H28" i="4"/>
  <c r="J28" i="4" s="1"/>
  <c r="H25" i="4"/>
  <c r="J25" i="4" s="1"/>
  <c r="H6" i="4"/>
  <c r="J6" i="4" s="1"/>
  <c r="H24" i="4"/>
  <c r="J24" i="4" s="1"/>
  <c r="H15" i="4"/>
  <c r="J15" i="4" s="1"/>
  <c r="H22" i="4"/>
  <c r="J22" i="4" s="1"/>
  <c r="H16" i="4"/>
  <c r="J16" i="4" s="1"/>
  <c r="H7" i="4"/>
  <c r="J7" i="4" s="1"/>
  <c r="J35" i="4"/>
  <c r="H13" i="4"/>
  <c r="J13" i="4" s="1"/>
  <c r="H29" i="4"/>
  <c r="J29" i="4" s="1"/>
  <c r="H10" i="4"/>
  <c r="J10" i="4" s="1"/>
  <c r="H26" i="4"/>
  <c r="J26" i="4" s="1"/>
  <c r="H8" i="4"/>
  <c r="J8" i="4" s="1"/>
  <c r="H31" i="4"/>
  <c r="J31" i="4" s="1"/>
  <c r="J36" i="4"/>
  <c r="H19" i="4"/>
  <c r="J19" i="4" s="1"/>
  <c r="H17" i="4"/>
  <c r="J17" i="4" s="1"/>
  <c r="H33" i="4"/>
  <c r="J33" i="4" s="1"/>
  <c r="H14" i="4"/>
  <c r="J14" i="4" s="1"/>
  <c r="H30" i="4"/>
  <c r="J30" i="4" s="1"/>
  <c r="H32" i="4"/>
  <c r="J32" i="4" s="1"/>
  <c r="H23" i="4"/>
  <c r="J23" i="4" s="1"/>
  <c r="H20" i="4"/>
  <c r="J20" i="4" s="1"/>
  <c r="H11" i="4"/>
  <c r="J11" i="4" s="1"/>
  <c r="H27" i="4"/>
  <c r="J27" i="4" s="1"/>
  <c r="H21" i="4"/>
  <c r="J21" i="4" s="1"/>
  <c r="H18" i="4"/>
  <c r="J18" i="4" s="1"/>
</calcChain>
</file>

<file path=xl/sharedStrings.xml><?xml version="1.0" encoding="utf-8"?>
<sst xmlns="http://schemas.openxmlformats.org/spreadsheetml/2006/main" count="4038" uniqueCount="1263">
  <si>
    <t>Medicaid Number</t>
  </si>
  <si>
    <t>Medicare Number</t>
  </si>
  <si>
    <t>Name</t>
  </si>
  <si>
    <t>a</t>
  </si>
  <si>
    <t>b</t>
  </si>
  <si>
    <t>c</t>
  </si>
  <si>
    <t>d</t>
  </si>
  <si>
    <t>e</t>
  </si>
  <si>
    <t>004024923</t>
  </si>
  <si>
    <t>070002</t>
  </si>
  <si>
    <t>St Francis Hospital Medical Center</t>
  </si>
  <si>
    <t>004024931</t>
  </si>
  <si>
    <t>070003</t>
  </si>
  <si>
    <t>Day Kimball Hospital</t>
  </si>
  <si>
    <t>007228881</t>
  </si>
  <si>
    <t>004221818</t>
  </si>
  <si>
    <t>070004</t>
  </si>
  <si>
    <t>Essent Healthcare Of Ct, Inc</t>
  </si>
  <si>
    <t>070005</t>
  </si>
  <si>
    <t>Waterbury Hospital</t>
  </si>
  <si>
    <t>004024964</t>
  </si>
  <si>
    <t>070006</t>
  </si>
  <si>
    <t>Stamford Hospital</t>
  </si>
  <si>
    <t>004024972</t>
  </si>
  <si>
    <t>070007</t>
  </si>
  <si>
    <t>Lawrence And Memorial Hospital</t>
  </si>
  <si>
    <t>007228690</t>
  </si>
  <si>
    <t>004024980</t>
  </si>
  <si>
    <t>070008</t>
  </si>
  <si>
    <t>Johnson Memorial Hospital</t>
  </si>
  <si>
    <t>004025003</t>
  </si>
  <si>
    <t>070010</t>
  </si>
  <si>
    <t>Bridgeport Hospital Inc</t>
  </si>
  <si>
    <t>004025011</t>
  </si>
  <si>
    <t>070011</t>
  </si>
  <si>
    <t>The Charlotte Hungerford Hospital</t>
  </si>
  <si>
    <t>070012</t>
  </si>
  <si>
    <t>The Rockville General Hospital</t>
  </si>
  <si>
    <t>070015</t>
  </si>
  <si>
    <t>004025060</t>
  </si>
  <si>
    <t>070016</t>
  </si>
  <si>
    <t>004025078</t>
  </si>
  <si>
    <t>070017</t>
  </si>
  <si>
    <t>Midstate Medical Center</t>
  </si>
  <si>
    <t>004025086</t>
  </si>
  <si>
    <t>070018</t>
  </si>
  <si>
    <t>Greenwich Hospital</t>
  </si>
  <si>
    <t>004025094</t>
  </si>
  <si>
    <t>070019</t>
  </si>
  <si>
    <t>Milford Hospital, Inc</t>
  </si>
  <si>
    <t>004025102</t>
  </si>
  <si>
    <t>070020</t>
  </si>
  <si>
    <t>Middlesex Hospital</t>
  </si>
  <si>
    <t>004025110</t>
  </si>
  <si>
    <t>070021</t>
  </si>
  <si>
    <t>Windham Comm Memorial Hospital And Hatch</t>
  </si>
  <si>
    <t>004025128</t>
  </si>
  <si>
    <t>070022</t>
  </si>
  <si>
    <t>Yale New Haven Hospital</t>
  </si>
  <si>
    <t>004025144</t>
  </si>
  <si>
    <t>070024</t>
  </si>
  <si>
    <t>The William W Backus Hospital</t>
  </si>
  <si>
    <t>004025151</t>
  </si>
  <si>
    <t>070025</t>
  </si>
  <si>
    <t>Hartford Hospital</t>
  </si>
  <si>
    <t>008020366</t>
  </si>
  <si>
    <t>070027</t>
  </si>
  <si>
    <t>Manchester Memorial Hospital</t>
  </si>
  <si>
    <t>004025185</t>
  </si>
  <si>
    <t>070028</t>
  </si>
  <si>
    <t>St Vincents Medical Center</t>
  </si>
  <si>
    <t>004025193</t>
  </si>
  <si>
    <t>070029</t>
  </si>
  <si>
    <t>Bristol Hospital Inc</t>
  </si>
  <si>
    <t>004025219</t>
  </si>
  <si>
    <t>070031</t>
  </si>
  <si>
    <t>Griffin Hospital</t>
  </si>
  <si>
    <t>004025227</t>
  </si>
  <si>
    <t>070033</t>
  </si>
  <si>
    <t>Danbury Hospital Co</t>
  </si>
  <si>
    <t>004025235</t>
  </si>
  <si>
    <t>070034</t>
  </si>
  <si>
    <t>Norwalk Hospital Association</t>
  </si>
  <si>
    <t>004025243</t>
  </si>
  <si>
    <t>070035</t>
  </si>
  <si>
    <t>The Hospital Of Central Connecticut</t>
  </si>
  <si>
    <t>007228692</t>
  </si>
  <si>
    <t>007228694</t>
  </si>
  <si>
    <t>004025250</t>
  </si>
  <si>
    <t>070036</t>
  </si>
  <si>
    <t>State Of Connecticut</t>
  </si>
  <si>
    <t>004025284</t>
  </si>
  <si>
    <t>072003</t>
  </si>
  <si>
    <t>Gaylord Hospital Inc</t>
  </si>
  <si>
    <t>004025326</t>
  </si>
  <si>
    <t>072004</t>
  </si>
  <si>
    <t>Hospital For Special Care</t>
  </si>
  <si>
    <t>004147725</t>
  </si>
  <si>
    <t>073025</t>
  </si>
  <si>
    <t>Mount Sinai Rehabilitation Hospital Inc</t>
  </si>
  <si>
    <t>004159978</t>
  </si>
  <si>
    <t>073300</t>
  </si>
  <si>
    <t>Connecticut Childrens Medical Center</t>
  </si>
  <si>
    <t>004025276</t>
  </si>
  <si>
    <t>074008</t>
  </si>
  <si>
    <t>Natchaug Hospital</t>
  </si>
  <si>
    <t>Connecticut Department of Social Services - Division of Health Services</t>
  </si>
  <si>
    <t>Danbury Hospital dba New Milford Hospital</t>
  </si>
  <si>
    <t>008055717</t>
  </si>
  <si>
    <t>j</t>
  </si>
  <si>
    <t>Saint Mary's Hospital</t>
  </si>
  <si>
    <t>Wage Index</t>
  </si>
  <si>
    <t>Wage Adjusted Conversion Factor</t>
  </si>
  <si>
    <t>Conversion Factor Table</t>
  </si>
  <si>
    <t>Litchfield</t>
  </si>
  <si>
    <t xml:space="preserve">   07</t>
  </si>
  <si>
    <t>Windham</t>
  </si>
  <si>
    <t>49340</t>
  </si>
  <si>
    <t>Fairfield County</t>
  </si>
  <si>
    <t>14860</t>
  </si>
  <si>
    <t>Hartford County</t>
  </si>
  <si>
    <t>25540</t>
  </si>
  <si>
    <t>Tolland County</t>
  </si>
  <si>
    <t>New Haven County</t>
  </si>
  <si>
    <t>35300</t>
  </si>
  <si>
    <t>35980</t>
  </si>
  <si>
    <t>Middlesex County</t>
  </si>
  <si>
    <t>New London County</t>
  </si>
  <si>
    <t>Urban Area</t>
  </si>
  <si>
    <t>Norwich-New London, CT</t>
  </si>
  <si>
    <t>Conversion Factor*</t>
  </si>
  <si>
    <t>Y</t>
  </si>
  <si>
    <t>Saint Francis Hospital</t>
  </si>
  <si>
    <t>Sharon Hospital</t>
  </si>
  <si>
    <t>Lawrence &amp; Memorial Hospital</t>
  </si>
  <si>
    <t>Bridgeport Hospital</t>
  </si>
  <si>
    <t>Charlotte Hungerford Hospital</t>
  </si>
  <si>
    <t>Rockville General Hospital</t>
  </si>
  <si>
    <t>New Milford Hospital</t>
  </si>
  <si>
    <t>Milford Hospital</t>
  </si>
  <si>
    <t>Windham Community Memorial Hospital</t>
  </si>
  <si>
    <t>Yale-New Haven Hospital</t>
  </si>
  <si>
    <t>William W. Backus Hospital</t>
  </si>
  <si>
    <t>Bristol Hospital</t>
  </si>
  <si>
    <t>Danbury Hospital</t>
  </si>
  <si>
    <t>Norwalk Hospital</t>
  </si>
  <si>
    <t>Hospital of Central Connecticut</t>
  </si>
  <si>
    <t>John Dempsey Hospital</t>
  </si>
  <si>
    <t xml:space="preserve"> </t>
  </si>
  <si>
    <t>L = (J*.60*K)+(J*.40)</t>
  </si>
  <si>
    <t>J</t>
  </si>
  <si>
    <t>K</t>
  </si>
  <si>
    <t>F</t>
  </si>
  <si>
    <t>A</t>
  </si>
  <si>
    <t>B</t>
  </si>
  <si>
    <t>E</t>
  </si>
  <si>
    <t>C</t>
  </si>
  <si>
    <t>D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</si>
  <si>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No hospitals are located in rural Puerto Rico. The Puerto Rico rural floor was calculated in accordance with the FY 2008 IPPS final rule (72 FR 47323).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</si>
  <si>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Wage index does not include rural floor budget neutrality adjustment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</si>
  <si>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A blank indicates this area has no average hourly wage because there are no short-term, acute care hospital wage data for the area or all counties within the State or territory are classified as urban.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</si>
  <si>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This area has no average hourly wage because there are no short-term, acute care hospital wage data for the area.</t>
    </r>
  </si>
  <si>
    <t/>
  </si>
  <si>
    <t>03</t>
  </si>
  <si>
    <t>AZ</t>
  </si>
  <si>
    <t>Yuma, AZ</t>
  </si>
  <si>
    <t>49740</t>
  </si>
  <si>
    <t>05</t>
  </si>
  <si>
    <t>CA</t>
  </si>
  <si>
    <t>Yuba City, CA</t>
  </si>
  <si>
    <t>49700</t>
  </si>
  <si>
    <t>39</t>
  </si>
  <si>
    <t>PA</t>
  </si>
  <si>
    <t>Youngstown-Warren-Boardman, OH-PA</t>
  </si>
  <si>
    <t>49660</t>
  </si>
  <si>
    <t>36</t>
  </si>
  <si>
    <t>OH</t>
  </si>
  <si>
    <t>York-Hanover, PA</t>
  </si>
  <si>
    <t>49620</t>
  </si>
  <si>
    <t>50</t>
  </si>
  <si>
    <t>WA</t>
  </si>
  <si>
    <t>Yakima, WA</t>
  </si>
  <si>
    <t>49420</t>
  </si>
  <si>
    <t>22</t>
  </si>
  <si>
    <t>MA</t>
  </si>
  <si>
    <t>Worcester, MA-CT</t>
  </si>
  <si>
    <t>07</t>
  </si>
  <si>
    <t>CT</t>
  </si>
  <si>
    <t>49</t>
  </si>
  <si>
    <t>VA</t>
  </si>
  <si>
    <t>Winston-Salem, NC</t>
  </si>
  <si>
    <t>49180</t>
  </si>
  <si>
    <t>34</t>
  </si>
  <si>
    <t>NC</t>
  </si>
  <si>
    <t>51</t>
  </si>
  <si>
    <t>WV</t>
  </si>
  <si>
    <t>Winchester, VA-WV</t>
  </si>
  <si>
    <t>49020</t>
  </si>
  <si>
    <t>Wilmington, NC</t>
  </si>
  <si>
    <t>48900</t>
  </si>
  <si>
    <t>31</t>
  </si>
  <si>
    <t>NJ</t>
  </si>
  <si>
    <t>Wilmington, DE-MD-NJ</t>
  </si>
  <si>
    <t>48864</t>
  </si>
  <si>
    <t>21</t>
  </si>
  <si>
    <t>MD</t>
  </si>
  <si>
    <t>08</t>
  </si>
  <si>
    <t>DE</t>
  </si>
  <si>
    <t>Williamsport, PA</t>
  </si>
  <si>
    <t>48700</t>
  </si>
  <si>
    <t>45</t>
  </si>
  <si>
    <t>TX</t>
  </si>
  <si>
    <t>Wichita Falls, TX</t>
  </si>
  <si>
    <t>48660</t>
  </si>
  <si>
    <t>37</t>
  </si>
  <si>
    <t>OK</t>
  </si>
  <si>
    <t>Wichita, KS</t>
  </si>
  <si>
    <t>48620</t>
  </si>
  <si>
    <t>17</t>
  </si>
  <si>
    <t>KS</t>
  </si>
  <si>
    <t>Wheeling, WV-OH</t>
  </si>
  <si>
    <t>48540</t>
  </si>
  <si>
    <t>10</t>
  </si>
  <si>
    <t>FL</t>
  </si>
  <si>
    <t>West Palm Beach-Boca Raton-Delray Beach, FL</t>
  </si>
  <si>
    <t>48424</t>
  </si>
  <si>
    <t>Wenatchee, WA</t>
  </si>
  <si>
    <t>48300</t>
  </si>
  <si>
    <t>Weirton-Steubenville, WV-OH</t>
  </si>
  <si>
    <t>48260</t>
  </si>
  <si>
    <t>52</t>
  </si>
  <si>
    <t>WI</t>
  </si>
  <si>
    <t>Wausau, WI</t>
  </si>
  <si>
    <t>48140</t>
  </si>
  <si>
    <t>33</t>
  </si>
  <si>
    <t>NY</t>
  </si>
  <si>
    <t>Watertown-Fort Drum, NY</t>
  </si>
  <si>
    <t>48060</t>
  </si>
  <si>
    <t>16</t>
  </si>
  <si>
    <t>IA</t>
  </si>
  <si>
    <t>Waterloo-Cedar Falls, IA</t>
  </si>
  <si>
    <t>47940</t>
  </si>
  <si>
    <t>Washington-Arlington-Alexandria, DC-VA-MD-WV</t>
  </si>
  <si>
    <t>47894</t>
  </si>
  <si>
    <t>09</t>
  </si>
  <si>
    <t>DC</t>
  </si>
  <si>
    <t>23</t>
  </si>
  <si>
    <t>MI</t>
  </si>
  <si>
    <t>Warren-Troy-Farmington Hills, MI</t>
  </si>
  <si>
    <t>47664</t>
  </si>
  <si>
    <t>11</t>
  </si>
  <si>
    <t>GA</t>
  </si>
  <si>
    <t>Warner Robins, GA</t>
  </si>
  <si>
    <t>47580</t>
  </si>
  <si>
    <t>Walla Walla, WA</t>
  </si>
  <si>
    <t>47460</t>
  </si>
  <si>
    <t>13</t>
  </si>
  <si>
    <t>ID</t>
  </si>
  <si>
    <t>Waco, TX</t>
  </si>
  <si>
    <t>47380</t>
  </si>
  <si>
    <t>Visalia-Porterville, CA</t>
  </si>
  <si>
    <t>47300</t>
  </si>
  <si>
    <t>Virginia Beach-Norfolk-Newport News, VA-NC</t>
  </si>
  <si>
    <t>47260</t>
  </si>
  <si>
    <t>Vineland-Bridgeton, NJ</t>
  </si>
  <si>
    <t>47220</t>
  </si>
  <si>
    <t>Victoria, TX</t>
  </si>
  <si>
    <t>47020</t>
  </si>
  <si>
    <t>Vallejo-Fairfield, CA</t>
  </si>
  <si>
    <t>46700</t>
  </si>
  <si>
    <t>Valdosta, GA</t>
  </si>
  <si>
    <t>46660</t>
  </si>
  <si>
    <t>Utica-Rome, NY</t>
  </si>
  <si>
    <t>46540</t>
  </si>
  <si>
    <t>12</t>
  </si>
  <si>
    <t>HI</t>
  </si>
  <si>
    <t>Urban Honolulu, HI</t>
  </si>
  <si>
    <t>46520</t>
  </si>
  <si>
    <t>Tyler, TX</t>
  </si>
  <si>
    <t>46340</t>
  </si>
  <si>
    <t>25</t>
  </si>
  <si>
    <t>MS</t>
  </si>
  <si>
    <t>Tuscaloosa, AL</t>
  </si>
  <si>
    <t>46220</t>
  </si>
  <si>
    <t>01</t>
  </si>
  <si>
    <t>AL</t>
  </si>
  <si>
    <t>Tulsa, OK</t>
  </si>
  <si>
    <t>46140</t>
  </si>
  <si>
    <t>Tucson, AZ</t>
  </si>
  <si>
    <t>46060</t>
  </si>
  <si>
    <t>Trenton, NJ</t>
  </si>
  <si>
    <t>45940</t>
  </si>
  <si>
    <t>Topeka, KS</t>
  </si>
  <si>
    <t>45820</t>
  </si>
  <si>
    <t>Toledo, OH</t>
  </si>
  <si>
    <t>45780</t>
  </si>
  <si>
    <t>The Villages, FL</t>
  </si>
  <si>
    <t>45540</t>
  </si>
  <si>
    <t>Texarkana, TX-AR</t>
  </si>
  <si>
    <t>45500</t>
  </si>
  <si>
    <t>04</t>
  </si>
  <si>
    <t>AR</t>
  </si>
  <si>
    <t>15</t>
  </si>
  <si>
    <t>IN</t>
  </si>
  <si>
    <t>Terre Haute, IN</t>
  </si>
  <si>
    <t>45460</t>
  </si>
  <si>
    <t>Tampa-St. Petersburg-Clearwater, FL</t>
  </si>
  <si>
    <t>45300</t>
  </si>
  <si>
    <t>Tallahassee, FL</t>
  </si>
  <si>
    <t>45220</t>
  </si>
  <si>
    <t>Tacoma-Lakewood, WA</t>
  </si>
  <si>
    <t>45104</t>
  </si>
  <si>
    <t>Syracuse, NY</t>
  </si>
  <si>
    <t>45060</t>
  </si>
  <si>
    <t>42</t>
  </si>
  <si>
    <t>SC</t>
  </si>
  <si>
    <t>Sumter, SC</t>
  </si>
  <si>
    <t>44940</t>
  </si>
  <si>
    <t>Stockton-Lodi, CA</t>
  </si>
  <si>
    <t>44700</t>
  </si>
  <si>
    <t>Staunton-Waynesboro, VA</t>
  </si>
  <si>
    <t>44420</t>
  </si>
  <si>
    <t>State College, PA</t>
  </si>
  <si>
    <t>44300</t>
  </si>
  <si>
    <t>Springfield, OH</t>
  </si>
  <si>
    <t>44220</t>
  </si>
  <si>
    <t>26</t>
  </si>
  <si>
    <t>MO</t>
  </si>
  <si>
    <t>Springfield, MO</t>
  </si>
  <si>
    <t>44180</t>
  </si>
  <si>
    <t>Springfield, MA</t>
  </si>
  <si>
    <t>44140</t>
  </si>
  <si>
    <t>14</t>
  </si>
  <si>
    <t>IL</t>
  </si>
  <si>
    <t>Springfield, IL</t>
  </si>
  <si>
    <t>44100</t>
  </si>
  <si>
    <t>Spokane-Spokane Valley, WA</t>
  </si>
  <si>
    <t>44060</t>
  </si>
  <si>
    <t>Spartanburg, SC</t>
  </si>
  <si>
    <t>43900</t>
  </si>
  <si>
    <t>South Bend-Mishawaka, IN-MI</t>
  </si>
  <si>
    <t>43780</t>
  </si>
  <si>
    <t>43</t>
  </si>
  <si>
    <t>SD</t>
  </si>
  <si>
    <t>Sioux Falls, SD</t>
  </si>
  <si>
    <t>43620</t>
  </si>
  <si>
    <t>Sioux City, IA-NE-SD</t>
  </si>
  <si>
    <t>43580</t>
  </si>
  <si>
    <t>28</t>
  </si>
  <si>
    <t>NE</t>
  </si>
  <si>
    <t>Silver Spring-Frederick-Rockville, MD</t>
  </si>
  <si>
    <t>43524</t>
  </si>
  <si>
    <t>Sierra Vista-Douglas, AZ</t>
  </si>
  <si>
    <t>43420</t>
  </si>
  <si>
    <t>Shreveport-Bossier City, LA</t>
  </si>
  <si>
    <t>43340</t>
  </si>
  <si>
    <t>19</t>
  </si>
  <si>
    <t>LA</t>
  </si>
  <si>
    <t>Sherman-Denison, TX</t>
  </si>
  <si>
    <t>43300</t>
  </si>
  <si>
    <t>Sheboygan, WI</t>
  </si>
  <si>
    <t>43100</t>
  </si>
  <si>
    <t>Sebring, FL</t>
  </si>
  <si>
    <t>42700</t>
  </si>
  <si>
    <t>Sebastian-Vero Beach, FL</t>
  </si>
  <si>
    <t>42680</t>
  </si>
  <si>
    <t>Seattle-Bellevue-Everett, WA</t>
  </si>
  <si>
    <t>42644</t>
  </si>
  <si>
    <t>Scranton--Wilkes-Barre--Hazleton, PA</t>
  </si>
  <si>
    <t>42540</t>
  </si>
  <si>
    <t>Savannah, GA</t>
  </si>
  <si>
    <t>42340</t>
  </si>
  <si>
    <t>Santa Rosa, CA</t>
  </si>
  <si>
    <t>42220</t>
  </si>
  <si>
    <t>Santa Maria-Santa Barbara, CA</t>
  </si>
  <si>
    <t>42200</t>
  </si>
  <si>
    <t>32</t>
  </si>
  <si>
    <t>NM</t>
  </si>
  <si>
    <t>Santa Fe, NM</t>
  </si>
  <si>
    <t>42140</t>
  </si>
  <si>
    <t>Santa Cruz-Watsonville, CA</t>
  </si>
  <si>
    <t>42100</t>
  </si>
  <si>
    <t>San Rafael, CA</t>
  </si>
  <si>
    <t>42034</t>
  </si>
  <si>
    <t>San Luis Obispo-Paso Robles-Arroyo Grande, CA</t>
  </si>
  <si>
    <t>42020</t>
  </si>
  <si>
    <t>40</t>
  </si>
  <si>
    <t>PR</t>
  </si>
  <si>
    <t>San Juan-Carolina-Caguas, PR</t>
  </si>
  <si>
    <t>41980</t>
  </si>
  <si>
    <t>San Jose-Sunnyvale-Santa Clara, CA</t>
  </si>
  <si>
    <t>41940</t>
  </si>
  <si>
    <t>San Germßn, PR</t>
  </si>
  <si>
    <t>41900</t>
  </si>
  <si>
    <t>San Francisco-Redwood City-South San Francisco, CA</t>
  </si>
  <si>
    <t>41884</t>
  </si>
  <si>
    <t>San Diego-Carlsbad, CA</t>
  </si>
  <si>
    <t>41740</t>
  </si>
  <si>
    <t>San Antonio-New Braunfels, TX</t>
  </si>
  <si>
    <t>41700</t>
  </si>
  <si>
    <t>San Angelo, TX</t>
  </si>
  <si>
    <t>41660</t>
  </si>
  <si>
    <t>46</t>
  </si>
  <si>
    <t>UT</t>
  </si>
  <si>
    <t>Salt Lake City, UT</t>
  </si>
  <si>
    <t>41620</t>
  </si>
  <si>
    <t>Salisbury, MD-DE</t>
  </si>
  <si>
    <t>41540</t>
  </si>
  <si>
    <t>Salinas, CA</t>
  </si>
  <si>
    <t>41500</t>
  </si>
  <si>
    <t>38</t>
  </si>
  <si>
    <t>OR</t>
  </si>
  <si>
    <t>Salem, OR</t>
  </si>
  <si>
    <t>41420</t>
  </si>
  <si>
    <t>St. Louis, MO-IL</t>
  </si>
  <si>
    <t>41180</t>
  </si>
  <si>
    <t>St. Joseph, MO-KS</t>
  </si>
  <si>
    <t>41140</t>
  </si>
  <si>
    <t>St. George, UT</t>
  </si>
  <si>
    <t>41100</t>
  </si>
  <si>
    <t>24</t>
  </si>
  <si>
    <t>MN</t>
  </si>
  <si>
    <t>St. Cloud, MN</t>
  </si>
  <si>
    <t>41060</t>
  </si>
  <si>
    <t>Saginaw, MI</t>
  </si>
  <si>
    <t>40980</t>
  </si>
  <si>
    <t>Sacramento--Roseville--Arden-Arcade, CA</t>
  </si>
  <si>
    <t>40900</t>
  </si>
  <si>
    <t>Rome, GA</t>
  </si>
  <si>
    <t>40660</t>
  </si>
  <si>
    <t>Rocky Mount, NC</t>
  </si>
  <si>
    <t>40580</t>
  </si>
  <si>
    <t>30</t>
  </si>
  <si>
    <t>NH</t>
  </si>
  <si>
    <t>Rockingham County-Strafford County, NH</t>
  </si>
  <si>
    <t>40484</t>
  </si>
  <si>
    <t>Rockford, IL</t>
  </si>
  <si>
    <t>40420</t>
  </si>
  <si>
    <t>Rochester, NY</t>
  </si>
  <si>
    <t>40380</t>
  </si>
  <si>
    <t>Rochester, MN</t>
  </si>
  <si>
    <t>40340</t>
  </si>
  <si>
    <t>Roanoke, VA</t>
  </si>
  <si>
    <t>40220</t>
  </si>
  <si>
    <t>Riverside-San Bernardino-Ontario, CA</t>
  </si>
  <si>
    <t>40140</t>
  </si>
  <si>
    <t>Richmond, VA</t>
  </si>
  <si>
    <t>40060</t>
  </si>
  <si>
    <t>29</t>
  </si>
  <si>
    <t>NV</t>
  </si>
  <si>
    <t>Reno, NV</t>
  </si>
  <si>
    <t>39900</t>
  </si>
  <si>
    <t>Redding, CA</t>
  </si>
  <si>
    <t>39820</t>
  </si>
  <si>
    <t>Reading, PA</t>
  </si>
  <si>
    <t>39740</t>
  </si>
  <si>
    <t>Rapid City, SD</t>
  </si>
  <si>
    <t>39660</t>
  </si>
  <si>
    <t>Raleigh, NC</t>
  </si>
  <si>
    <t>39580</t>
  </si>
  <si>
    <t>Racine, WI</t>
  </si>
  <si>
    <t>39540</t>
  </si>
  <si>
    <t>Punta Gorda, FL</t>
  </si>
  <si>
    <t>39460</t>
  </si>
  <si>
    <t>06</t>
  </si>
  <si>
    <t>CO</t>
  </si>
  <si>
    <t>Pueblo, CO</t>
  </si>
  <si>
    <t>39380</t>
  </si>
  <si>
    <t>Provo-Orem, UT</t>
  </si>
  <si>
    <t>39340</t>
  </si>
  <si>
    <t>41</t>
  </si>
  <si>
    <t>RI</t>
  </si>
  <si>
    <t>Providence-Warwick, RI-MA</t>
  </si>
  <si>
    <t>39300</t>
  </si>
  <si>
    <t>Prescott, AZ</t>
  </si>
  <si>
    <t>39140</t>
  </si>
  <si>
    <t>Port St. Lucie, FL</t>
  </si>
  <si>
    <t>38940</t>
  </si>
  <si>
    <t>Portland-Vancouver-Hillsboro, OR-WA</t>
  </si>
  <si>
    <t>38900</t>
  </si>
  <si>
    <t>20</t>
  </si>
  <si>
    <t>ME</t>
  </si>
  <si>
    <t>Portland-South Portland, ME</t>
  </si>
  <si>
    <t>38860</t>
  </si>
  <si>
    <t>Ponce, PR</t>
  </si>
  <si>
    <t>38660</t>
  </si>
  <si>
    <t>Pocatello, ID</t>
  </si>
  <si>
    <t>38540</t>
  </si>
  <si>
    <t>47</t>
  </si>
  <si>
    <t>VT</t>
  </si>
  <si>
    <t>Pittsfield, MA</t>
  </si>
  <si>
    <t>38340</t>
  </si>
  <si>
    <t>Pittsburgh, PA</t>
  </si>
  <si>
    <t>38300</t>
  </si>
  <si>
    <t>Pine Bluff, AR</t>
  </si>
  <si>
    <t>38220</t>
  </si>
  <si>
    <t>Phoenix-Mesa-Scottsdale, AZ</t>
  </si>
  <si>
    <t>38060</t>
  </si>
  <si>
    <t>Philadelphia, PA</t>
  </si>
  <si>
    <t>37964</t>
  </si>
  <si>
    <t>Peoria, IL</t>
  </si>
  <si>
    <t>37900</t>
  </si>
  <si>
    <t>Pensacola-Ferry Pass-Brent, FL</t>
  </si>
  <si>
    <t>37860</t>
  </si>
  <si>
    <t>Parkersburg-Vienna, WV</t>
  </si>
  <si>
    <t>37620</t>
  </si>
  <si>
    <t>Panama City, FL</t>
  </si>
  <si>
    <t>37460</t>
  </si>
  <si>
    <t>Palm Bay-Melbourne-Titusville, FL</t>
  </si>
  <si>
    <t>37340</t>
  </si>
  <si>
    <t>Oxnard-Thousand Oaks-Ventura, CA</t>
  </si>
  <si>
    <t>37100</t>
  </si>
  <si>
    <t>18</t>
  </si>
  <si>
    <t>KY</t>
  </si>
  <si>
    <t>Owensboro, KY</t>
  </si>
  <si>
    <t>36980</t>
  </si>
  <si>
    <t>Oshkosh-Neenah, WI</t>
  </si>
  <si>
    <t>36780</t>
  </si>
  <si>
    <t>Orlando-Kissimmee-Sanford, FL</t>
  </si>
  <si>
    <t>36740</t>
  </si>
  <si>
    <t>Omaha-Council Bluffs, NE-IA</t>
  </si>
  <si>
    <t>36540</t>
  </si>
  <si>
    <t>Olympia-Tumwater, WA</t>
  </si>
  <si>
    <t>36500</t>
  </si>
  <si>
    <t>Oklahoma City, OK</t>
  </si>
  <si>
    <t>36420</t>
  </si>
  <si>
    <t>Ogden-Clearfield, UT</t>
  </si>
  <si>
    <t>36260</t>
  </si>
  <si>
    <t>Odessa, TX</t>
  </si>
  <si>
    <t>36220</t>
  </si>
  <si>
    <t>Ocean City, NJ</t>
  </si>
  <si>
    <t>36140</t>
  </si>
  <si>
    <t>Ocala, FL</t>
  </si>
  <si>
    <t>36100</t>
  </si>
  <si>
    <t>Oakland-Hayward-Berkeley, CA</t>
  </si>
  <si>
    <t>36084</t>
  </si>
  <si>
    <t>North Port-Sarasota-Bradenton, FL</t>
  </si>
  <si>
    <t>35840</t>
  </si>
  <si>
    <t>Niles-Benton Harbor, MI</t>
  </si>
  <si>
    <t>35660</t>
  </si>
  <si>
    <t>New York-Jersey City-White Plains, NY-NJ</t>
  </si>
  <si>
    <t>35614</t>
  </si>
  <si>
    <t>New Orleans-Metairie, LA</t>
  </si>
  <si>
    <t>35380</t>
  </si>
  <si>
    <t>New Haven-Milford, CT</t>
  </si>
  <si>
    <t>New Bern, NC</t>
  </si>
  <si>
    <t>35100</t>
  </si>
  <si>
    <t>Newark, NJ-PA</t>
  </si>
  <si>
    <t>35084</t>
  </si>
  <si>
    <t>Nassau County-Suffolk County, NY</t>
  </si>
  <si>
    <t>35004</t>
  </si>
  <si>
    <t>44</t>
  </si>
  <si>
    <t>TN</t>
  </si>
  <si>
    <t>Nashville-Davidson--Murfreesboro--Franklin, TN</t>
  </si>
  <si>
    <t>34980</t>
  </si>
  <si>
    <t>Naples-Immokalee-Marco Island, FL</t>
  </si>
  <si>
    <t>34940</t>
  </si>
  <si>
    <t>Napa, CA</t>
  </si>
  <si>
    <t>34900</t>
  </si>
  <si>
    <t>Myrtle Beach-Conway-North Myrtle Beach, SC-NC</t>
  </si>
  <si>
    <t>34820</t>
  </si>
  <si>
    <t>Muskegon, MI</t>
  </si>
  <si>
    <t>34740</t>
  </si>
  <si>
    <t>Muncie, IN</t>
  </si>
  <si>
    <t>34620</t>
  </si>
  <si>
    <t>Mount Vernon-Anacortes, WA</t>
  </si>
  <si>
    <t>34580</t>
  </si>
  <si>
    <t>Morristown, TN</t>
  </si>
  <si>
    <t>34100</t>
  </si>
  <si>
    <t>Morgantown, WV</t>
  </si>
  <si>
    <t>34060</t>
  </si>
  <si>
    <t>Montgomery County-Bucks County-Chester County, PA</t>
  </si>
  <si>
    <t>33874</t>
  </si>
  <si>
    <t>Montgomery, AL</t>
  </si>
  <si>
    <t>33860</t>
  </si>
  <si>
    <t>Monroe, MI</t>
  </si>
  <si>
    <t>33780</t>
  </si>
  <si>
    <t>Monroe, LA</t>
  </si>
  <si>
    <t>33740</t>
  </si>
  <si>
    <t>Modesto, CA</t>
  </si>
  <si>
    <t>33700</t>
  </si>
  <si>
    <t>Mobile, AL</t>
  </si>
  <si>
    <t>33660</t>
  </si>
  <si>
    <t>27</t>
  </si>
  <si>
    <t>MT</t>
  </si>
  <si>
    <t>Missoula, MT</t>
  </si>
  <si>
    <t>33540</t>
  </si>
  <si>
    <t>Minneapolis-St. Paul-Bloomington, MN-WI</t>
  </si>
  <si>
    <t>33460</t>
  </si>
  <si>
    <t>Milwaukee-Waukesha-West Allis, WI</t>
  </si>
  <si>
    <t>33340</t>
  </si>
  <si>
    <t>Midland, TX</t>
  </si>
  <si>
    <t>33260</t>
  </si>
  <si>
    <t>Midland, MI</t>
  </si>
  <si>
    <t>33220</t>
  </si>
  <si>
    <t>Michigan City-La Porte, IN</t>
  </si>
  <si>
    <t>33140</t>
  </si>
  <si>
    <t>Miami-Miami Beach-Kendall, FL</t>
  </si>
  <si>
    <t>33124</t>
  </si>
  <si>
    <t>Merced, CA</t>
  </si>
  <si>
    <t>32900</t>
  </si>
  <si>
    <t>Memphis, TN-MS-AR</t>
  </si>
  <si>
    <t>32820</t>
  </si>
  <si>
    <t>Medford, OR</t>
  </si>
  <si>
    <t>32780</t>
  </si>
  <si>
    <t>McAllen-Edinburg-Mission, TX</t>
  </si>
  <si>
    <t>32580</t>
  </si>
  <si>
    <t>Mayag¾ez, PR</t>
  </si>
  <si>
    <t>32420</t>
  </si>
  <si>
    <t>Mansfield, OH</t>
  </si>
  <si>
    <t>31900</t>
  </si>
  <si>
    <t>Mankato-North Mankato, MN</t>
  </si>
  <si>
    <t>31860</t>
  </si>
  <si>
    <t>Manhattan, KS</t>
  </si>
  <si>
    <t>31740</t>
  </si>
  <si>
    <t>Manchester-Nashua, NH</t>
  </si>
  <si>
    <t>31700</t>
  </si>
  <si>
    <t>Madison, WI</t>
  </si>
  <si>
    <t>31540</t>
  </si>
  <si>
    <t>Madera, CA</t>
  </si>
  <si>
    <t>31460</t>
  </si>
  <si>
    <t>Macon-Bibb County, GA</t>
  </si>
  <si>
    <t>31420</t>
  </si>
  <si>
    <t>Lynchburg, VA</t>
  </si>
  <si>
    <t>31340</t>
  </si>
  <si>
    <t>Lubbock, TX</t>
  </si>
  <si>
    <t>31180</t>
  </si>
  <si>
    <t>Louisville/Jefferson County, KY-IN</t>
  </si>
  <si>
    <t>31140</t>
  </si>
  <si>
    <t>Los Angeles-Long Beach-Glendale, CA</t>
  </si>
  <si>
    <t>31084</t>
  </si>
  <si>
    <t>Longview, WA</t>
  </si>
  <si>
    <t>31020</t>
  </si>
  <si>
    <t>Longview, TX</t>
  </si>
  <si>
    <t>30980</t>
  </si>
  <si>
    <t>Logan, UT-ID</t>
  </si>
  <si>
    <t>30860</t>
  </si>
  <si>
    <t>Little Rock-North Little Rock-Conway, AR</t>
  </si>
  <si>
    <t>30780</t>
  </si>
  <si>
    <t>Lincoln, NE</t>
  </si>
  <si>
    <t>30700</t>
  </si>
  <si>
    <t>Lima, OH</t>
  </si>
  <si>
    <t>30620</t>
  </si>
  <si>
    <t>Lexington-Fayette, KY</t>
  </si>
  <si>
    <t>30460</t>
  </si>
  <si>
    <t>Lewiston-Auburn, ME</t>
  </si>
  <si>
    <t>30340</t>
  </si>
  <si>
    <t>Lewiston, ID-WA</t>
  </si>
  <si>
    <t>30300</t>
  </si>
  <si>
    <t>Lebanon, PA</t>
  </si>
  <si>
    <t>30140</t>
  </si>
  <si>
    <t>Lawton, OK</t>
  </si>
  <si>
    <t>30020</t>
  </si>
  <si>
    <t>Lawrence, KS</t>
  </si>
  <si>
    <t>29940</t>
  </si>
  <si>
    <t>Las Vegas-Henderson-Paradise, NV</t>
  </si>
  <si>
    <t>29820</t>
  </si>
  <si>
    <t>Las Cruces, NM</t>
  </si>
  <si>
    <t>29740</t>
  </si>
  <si>
    <t>Laredo, TX</t>
  </si>
  <si>
    <t>29700</t>
  </si>
  <si>
    <t>Lansing-East Lansing, MI</t>
  </si>
  <si>
    <t>29620</t>
  </si>
  <si>
    <t>Lancaster, PA</t>
  </si>
  <si>
    <t>29540</t>
  </si>
  <si>
    <t>Lakeland-Winter Haven, FL</t>
  </si>
  <si>
    <t>29460</t>
  </si>
  <si>
    <t>Lake Havasu City-Kingman, AZ</t>
  </si>
  <si>
    <t>29420</t>
  </si>
  <si>
    <t>Lake County-Kenosha County, IL-WI</t>
  </si>
  <si>
    <t>29404</t>
  </si>
  <si>
    <t>Lake Charles, LA</t>
  </si>
  <si>
    <t>29340</t>
  </si>
  <si>
    <t>Lafayette-West Lafayette, IN</t>
  </si>
  <si>
    <t>29200</t>
  </si>
  <si>
    <t>Lafayette, LA</t>
  </si>
  <si>
    <t>29180</t>
  </si>
  <si>
    <t>La Crosse-Onalaska, WI-MN</t>
  </si>
  <si>
    <t>29100</t>
  </si>
  <si>
    <t>Kokomo, IN</t>
  </si>
  <si>
    <t>29020</t>
  </si>
  <si>
    <t>Knoxville, TN</t>
  </si>
  <si>
    <t>28940</t>
  </si>
  <si>
    <t>Kingston, NY</t>
  </si>
  <si>
    <t>28740</t>
  </si>
  <si>
    <t>Kingsport-Bristol-Bristol, TN-VA</t>
  </si>
  <si>
    <t>28700</t>
  </si>
  <si>
    <t>Killeen-Temple, TX</t>
  </si>
  <si>
    <t>28660</t>
  </si>
  <si>
    <t>Kennewick-Richland, WA</t>
  </si>
  <si>
    <t>28420</t>
  </si>
  <si>
    <t>Kansas City, MO-KS</t>
  </si>
  <si>
    <t>28140</t>
  </si>
  <si>
    <t>Kankakee, IL</t>
  </si>
  <si>
    <t>28100</t>
  </si>
  <si>
    <t>Kalamazoo-Portage, MI</t>
  </si>
  <si>
    <t>28020</t>
  </si>
  <si>
    <t>Kahului-Wailuku-Lahaina, HI</t>
  </si>
  <si>
    <t>27980</t>
  </si>
  <si>
    <t>Joplin, MO</t>
  </si>
  <si>
    <t>27900</t>
  </si>
  <si>
    <t>Jonesboro, AR</t>
  </si>
  <si>
    <t>27860</t>
  </si>
  <si>
    <t>Johnstown, PA</t>
  </si>
  <si>
    <t>27780</t>
  </si>
  <si>
    <t>Johnson City, TN</t>
  </si>
  <si>
    <t>27740</t>
  </si>
  <si>
    <t>Jefferson City, MO</t>
  </si>
  <si>
    <t>27620</t>
  </si>
  <si>
    <t>Janesville-Beloit, WI</t>
  </si>
  <si>
    <t>27500</t>
  </si>
  <si>
    <t>Jacksonville, NC</t>
  </si>
  <si>
    <t>27340</t>
  </si>
  <si>
    <t>Jacksonville, FL</t>
  </si>
  <si>
    <t>27260</t>
  </si>
  <si>
    <t>Jackson, TN</t>
  </si>
  <si>
    <t>27180</t>
  </si>
  <si>
    <t>Jackson, MS</t>
  </si>
  <si>
    <t>27140</t>
  </si>
  <si>
    <t>Jackson, MI</t>
  </si>
  <si>
    <t>27100</t>
  </si>
  <si>
    <t>Ithaca, NY</t>
  </si>
  <si>
    <t>27060</t>
  </si>
  <si>
    <t>Iowa City, IA</t>
  </si>
  <si>
    <t>26980</t>
  </si>
  <si>
    <t>Indianapolis-Carmel-Anderson, IN</t>
  </si>
  <si>
    <t>26900</t>
  </si>
  <si>
    <t>Idaho Falls, ID</t>
  </si>
  <si>
    <t>26820</t>
  </si>
  <si>
    <t>Huntsville, AL</t>
  </si>
  <si>
    <t>26620</t>
  </si>
  <si>
    <t>Huntington-Ashland, WV-KY-OH</t>
  </si>
  <si>
    <t>26580</t>
  </si>
  <si>
    <t>Houston-The Woodlands-Sugar Land, TX</t>
  </si>
  <si>
    <t>26420</t>
  </si>
  <si>
    <t>Houma-Thibodaux, LA</t>
  </si>
  <si>
    <t>26380</t>
  </si>
  <si>
    <t>Hot Springs, AR</t>
  </si>
  <si>
    <t>26300</t>
  </si>
  <si>
    <t>Homosassa Springs, FL</t>
  </si>
  <si>
    <t>26140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</si>
  <si>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Hinesville-Fort Stewart, GA </t>
    </r>
  </si>
  <si>
    <t>Hilton Head Island-Bluffton-Beaufort, SC</t>
  </si>
  <si>
    <t>25940</t>
  </si>
  <si>
    <t>Hickory-Lenoir-Morganton, NC</t>
  </si>
  <si>
    <t>25860</t>
  </si>
  <si>
    <t>Hattiesburg, MS</t>
  </si>
  <si>
    <t>25620</t>
  </si>
  <si>
    <t>Hartford-West Hartford-East Hartford, CT</t>
  </si>
  <si>
    <t>Harrisonburg, VA</t>
  </si>
  <si>
    <t>25500</t>
  </si>
  <si>
    <t>Harrisburg-Carlisle, PA</t>
  </si>
  <si>
    <t>25420</t>
  </si>
  <si>
    <t>Hanford-Corcoran, CA</t>
  </si>
  <si>
    <t>25260</t>
  </si>
  <si>
    <t>Hammond, LA</t>
  </si>
  <si>
    <t>25220</t>
  </si>
  <si>
    <t>Hagerstown-Martinsburg, MD-WV</t>
  </si>
  <si>
    <t>25180</t>
  </si>
  <si>
    <t>Gulfport-Biloxi-Pascagoula, MS</t>
  </si>
  <si>
    <t>25060</t>
  </si>
  <si>
    <t>Guayama, PR</t>
  </si>
  <si>
    <t>25020</t>
  </si>
  <si>
    <t>Greenville-Anderson-Mauldin, SC</t>
  </si>
  <si>
    <t>24860</t>
  </si>
  <si>
    <t>Greenville, NC</t>
  </si>
  <si>
    <t>24780</t>
  </si>
  <si>
    <t>Greensboro-High Point, NC</t>
  </si>
  <si>
    <t>24660</t>
  </si>
  <si>
    <t>Green Bay, WI</t>
  </si>
  <si>
    <t>24580</t>
  </si>
  <si>
    <t>Greeley, CO</t>
  </si>
  <si>
    <t>24540</t>
  </si>
  <si>
    <t>Great Falls, MT</t>
  </si>
  <si>
    <t>24500</t>
  </si>
  <si>
    <t>Grants Pass, OR</t>
  </si>
  <si>
    <t>24420</t>
  </si>
  <si>
    <t>Grand Rapids-Wyoming, MI</t>
  </si>
  <si>
    <t>24340</t>
  </si>
  <si>
    <t>Grand Junction, CO</t>
  </si>
  <si>
    <t>24300</t>
  </si>
  <si>
    <t>Grand Island, NE</t>
  </si>
  <si>
    <t>24260</t>
  </si>
  <si>
    <t>35</t>
  </si>
  <si>
    <t>ND</t>
  </si>
  <si>
    <t>Grand Forks, ND-MN</t>
  </si>
  <si>
    <t>24220</t>
  </si>
  <si>
    <t>Goldsboro, NC</t>
  </si>
  <si>
    <t>24140</t>
  </si>
  <si>
    <t>Glens Falls, NY</t>
  </si>
  <si>
    <t>24020</t>
  </si>
  <si>
    <t>Gettysburg, PA</t>
  </si>
  <si>
    <t>23900</t>
  </si>
  <si>
    <t>Gary, IN</t>
  </si>
  <si>
    <t>23844</t>
  </si>
  <si>
    <t>Gainesville, GA</t>
  </si>
  <si>
    <t>23580</t>
  </si>
  <si>
    <t>Gainesville, FL</t>
  </si>
  <si>
    <t>23540</t>
  </si>
  <si>
    <t>Gadsden, AL</t>
  </si>
  <si>
    <t>23460</t>
  </si>
  <si>
    <t>Fresno, CA</t>
  </si>
  <si>
    <t>23420</t>
  </si>
  <si>
    <t>Fort Worth-Arlington, TX</t>
  </si>
  <si>
    <t>23104</t>
  </si>
  <si>
    <t>Fort Wayne, IN</t>
  </si>
  <si>
    <t>23060</t>
  </si>
  <si>
    <t>Fort Smith, AR-OK</t>
  </si>
  <si>
    <t>22900</t>
  </si>
  <si>
    <t>Fort Lauderdale-Pompano Beach-Deerfield Beach, FL</t>
  </si>
  <si>
    <t>22744</t>
  </si>
  <si>
    <t>Fort Collins, CO</t>
  </si>
  <si>
    <t>22660</t>
  </si>
  <si>
    <t>Fond du Lac, WI</t>
  </si>
  <si>
    <t>22540</t>
  </si>
  <si>
    <t>Florence-Muscle Shoals, AL</t>
  </si>
  <si>
    <t>22520</t>
  </si>
  <si>
    <t>Florence, SC</t>
  </si>
  <si>
    <t>22500</t>
  </si>
  <si>
    <t>Flint, MI</t>
  </si>
  <si>
    <t>22420</t>
  </si>
  <si>
    <t>Flagstaff, AZ</t>
  </si>
  <si>
    <t>22380</t>
  </si>
  <si>
    <t>Fayetteville-Springdale-Rogers, AR-MO</t>
  </si>
  <si>
    <t>22220</t>
  </si>
  <si>
    <t>Fayetteville, NC</t>
  </si>
  <si>
    <t>22180</t>
  </si>
  <si>
    <t>Farmington, NM</t>
  </si>
  <si>
    <t>22140</t>
  </si>
  <si>
    <t>Fargo, ND-MN</t>
  </si>
  <si>
    <t>22020</t>
  </si>
  <si>
    <t>02</t>
  </si>
  <si>
    <t>AK</t>
  </si>
  <si>
    <t>Fairbanks, AK</t>
  </si>
  <si>
    <t>21820</t>
  </si>
  <si>
    <t>Evansville, IN-KY</t>
  </si>
  <si>
    <t>21780</t>
  </si>
  <si>
    <t>Eugene, OR</t>
  </si>
  <si>
    <t>21660</t>
  </si>
  <si>
    <t>Erie, PA</t>
  </si>
  <si>
    <t>21500</t>
  </si>
  <si>
    <t>Enid, OK</t>
  </si>
  <si>
    <t>21420</t>
  </si>
  <si>
    <t>El Paso, TX</t>
  </si>
  <si>
    <t>21340</t>
  </si>
  <si>
    <t>Elmira, NY</t>
  </si>
  <si>
    <t>21300</t>
  </si>
  <si>
    <t>Elkhart-Goshen, IN</t>
  </si>
  <si>
    <t>21140</t>
  </si>
  <si>
    <t>Elizabethtown-Fort Knox, KY</t>
  </si>
  <si>
    <t>21060</t>
  </si>
  <si>
    <t>Elgin, IL</t>
  </si>
  <si>
    <t>20994</t>
  </si>
  <si>
    <t>El Centro, CA</t>
  </si>
  <si>
    <t>20940</t>
  </si>
  <si>
    <t>Eau Claire, WI</t>
  </si>
  <si>
    <t>20740</t>
  </si>
  <si>
    <t>East Stroudsburg, PA</t>
  </si>
  <si>
    <t>20700</t>
  </si>
  <si>
    <t>Dutchess County-Putnam County, NY</t>
  </si>
  <si>
    <t>20524</t>
  </si>
  <si>
    <t>Durham-Chapel Hill, NC</t>
  </si>
  <si>
    <t>20500</t>
  </si>
  <si>
    <t>Duluth, MN-WI</t>
  </si>
  <si>
    <t>20260</t>
  </si>
  <si>
    <t>Dubuque, IA</t>
  </si>
  <si>
    <t>20220</t>
  </si>
  <si>
    <t>Dover, DE</t>
  </si>
  <si>
    <t>20100</t>
  </si>
  <si>
    <t>Dothan, AL</t>
  </si>
  <si>
    <t>20020</t>
  </si>
  <si>
    <t>Detroit-Dearborn-Livonia, MI</t>
  </si>
  <si>
    <t>19804</t>
  </si>
  <si>
    <t>Des Moines-West Des Moines, IA</t>
  </si>
  <si>
    <t>19780</t>
  </si>
  <si>
    <t>Denver-Aurora-Lakewood, CO</t>
  </si>
  <si>
    <t>19740</t>
  </si>
  <si>
    <t>Deltona-Daytona Beach-Ormond Beach, FL</t>
  </si>
  <si>
    <t>19660</t>
  </si>
  <si>
    <t>Decatur, IL</t>
  </si>
  <si>
    <t>19500</t>
  </si>
  <si>
    <t>Decatur, AL</t>
  </si>
  <si>
    <t>19460</t>
  </si>
  <si>
    <t>Dayton, OH</t>
  </si>
  <si>
    <t>19380</t>
  </si>
  <si>
    <t>Davenport-Moline-Rock Island, IA-IL</t>
  </si>
  <si>
    <t>19340</t>
  </si>
  <si>
    <t>Daphne-Fairhope-Foley, AL</t>
  </si>
  <si>
    <t>19300</t>
  </si>
  <si>
    <t>Danville, IL</t>
  </si>
  <si>
    <t>19180</t>
  </si>
  <si>
    <t>Dalton, GA</t>
  </si>
  <si>
    <t>19140</t>
  </si>
  <si>
    <t>Dallas-Plano-Irving, TX</t>
  </si>
  <si>
    <t>19124</t>
  </si>
  <si>
    <t>Cumberland, MD-WV</t>
  </si>
  <si>
    <t>19060</t>
  </si>
  <si>
    <t>Crestview-Fort Walton Beach-Destin, FL</t>
  </si>
  <si>
    <t>18880</t>
  </si>
  <si>
    <t>Corvallis, OR</t>
  </si>
  <si>
    <t>18700</t>
  </si>
  <si>
    <t>Corpus Christi, TX</t>
  </si>
  <si>
    <t>18580</t>
  </si>
  <si>
    <t>Columbus, OH</t>
  </si>
  <si>
    <t>18140</t>
  </si>
  <si>
    <t>Columbus, IN</t>
  </si>
  <si>
    <t>18020</t>
  </si>
  <si>
    <t>Columbus, GA-AL</t>
  </si>
  <si>
    <t>17980</t>
  </si>
  <si>
    <t>Columbia, SC</t>
  </si>
  <si>
    <t>17900</t>
  </si>
  <si>
    <t>Columbia, MO</t>
  </si>
  <si>
    <t>17860</t>
  </si>
  <si>
    <t>Colorado Springs, CO</t>
  </si>
  <si>
    <t>17820</t>
  </si>
  <si>
    <t>College Station-Bryan, TX</t>
  </si>
  <si>
    <t>17780</t>
  </si>
  <si>
    <t>Coeur d'Alene, ID</t>
  </si>
  <si>
    <t>17660</t>
  </si>
  <si>
    <t>Cleveland-Elyria, OH</t>
  </si>
  <si>
    <t>17460</t>
  </si>
  <si>
    <t>Cleveland, TN</t>
  </si>
  <si>
    <t>17420</t>
  </si>
  <si>
    <t>Clarksville, TN-KY</t>
  </si>
  <si>
    <t>17300</t>
  </si>
  <si>
    <t>Cincinnati, OH-KY-IN</t>
  </si>
  <si>
    <t>17140</t>
  </si>
  <si>
    <t>Chico, CA</t>
  </si>
  <si>
    <t>17020</t>
  </si>
  <si>
    <t>Chicago-Naperville-Arlington Heights, IL</t>
  </si>
  <si>
    <t>16974</t>
  </si>
  <si>
    <t>53</t>
  </si>
  <si>
    <t>WY</t>
  </si>
  <si>
    <t>Cheyenne, WY</t>
  </si>
  <si>
    <t>16940</t>
  </si>
  <si>
    <t>Chattanooga, TN-GA</t>
  </si>
  <si>
    <t>16860</t>
  </si>
  <si>
    <t>Charlottesville, VA</t>
  </si>
  <si>
    <t>16820</t>
  </si>
  <si>
    <t>Charlotte-Concord-Gastonia, NC-SC</t>
  </si>
  <si>
    <t>16740</t>
  </si>
  <si>
    <t>Charleston-North Charleston, SC</t>
  </si>
  <si>
    <t>16700</t>
  </si>
  <si>
    <t>Charleston, WV</t>
  </si>
  <si>
    <t>16620</t>
  </si>
  <si>
    <t>Champaign-Urbana, IL</t>
  </si>
  <si>
    <t>16580</t>
  </si>
  <si>
    <t>Chambersburg-Waynesboro, PA</t>
  </si>
  <si>
    <t>16540</t>
  </si>
  <si>
    <t>Cedar Rapids, IA</t>
  </si>
  <si>
    <t>16300</t>
  </si>
  <si>
    <t>Casper, WY</t>
  </si>
  <si>
    <t>16220</t>
  </si>
  <si>
    <t>Carson City, NV</t>
  </si>
  <si>
    <t>16180</t>
  </si>
  <si>
    <t>Carbondale-Marion, IL</t>
  </si>
  <si>
    <t>16060</t>
  </si>
  <si>
    <t>Cape Girardeau, MO-IL</t>
  </si>
  <si>
    <t>16020</t>
  </si>
  <si>
    <t>Cape Coral-Fort Myers, FL</t>
  </si>
  <si>
    <t>15980</t>
  </si>
  <si>
    <t>Canton-Massillon, OH</t>
  </si>
  <si>
    <t>15940</t>
  </si>
  <si>
    <t>Camden, NJ</t>
  </si>
  <si>
    <t>15804</t>
  </si>
  <si>
    <t>Cambridge-Newton-Framingham, MA</t>
  </si>
  <si>
    <t>15764</t>
  </si>
  <si>
    <t>California-Lexington Park, MD</t>
  </si>
  <si>
    <t>15680</t>
  </si>
  <si>
    <t>Burlington-South Burlington, VT</t>
  </si>
  <si>
    <t>15540</t>
  </si>
  <si>
    <t>Burlington, NC</t>
  </si>
  <si>
    <t>15500</t>
  </si>
  <si>
    <t>Buffalo-Cheektowaga-Niagara Falls, NY</t>
  </si>
  <si>
    <t>15380</t>
  </si>
  <si>
    <t>Brunswick, GA</t>
  </si>
  <si>
    <t>15260</t>
  </si>
  <si>
    <t>Brownsville-Harlingen, TX</t>
  </si>
  <si>
    <t>15180</t>
  </si>
  <si>
    <t>Bridgeport-Stamford-Norwalk, CT</t>
  </si>
  <si>
    <t>Bremerton-Silverdale, WA</t>
  </si>
  <si>
    <t>14740</t>
  </si>
  <si>
    <t>Bowling Green, KY</t>
  </si>
  <si>
    <t>14540</t>
  </si>
  <si>
    <t>Boulder, CO</t>
  </si>
  <si>
    <t>14500</t>
  </si>
  <si>
    <t>Boston, MA</t>
  </si>
  <si>
    <t>14454</t>
  </si>
  <si>
    <t>Boise City, ID</t>
  </si>
  <si>
    <t>14260</t>
  </si>
  <si>
    <t>Bloomsburg-Berwick, PA</t>
  </si>
  <si>
    <t>14100</t>
  </si>
  <si>
    <t>Bloomington, IN</t>
  </si>
  <si>
    <t>14020</t>
  </si>
  <si>
    <t>Bloomington, IL</t>
  </si>
  <si>
    <t>14010</t>
  </si>
  <si>
    <t>Blacksburg-Christiansburg-Radford, VA</t>
  </si>
  <si>
    <t>13980</t>
  </si>
  <si>
    <t>Bismarck, ND</t>
  </si>
  <si>
    <t>13900</t>
  </si>
  <si>
    <t>Birmingham-Hoover, AL</t>
  </si>
  <si>
    <t>13820</t>
  </si>
  <si>
    <t>Binghamton, NY</t>
  </si>
  <si>
    <t>13780</t>
  </si>
  <si>
    <t>Billings, MT</t>
  </si>
  <si>
    <t>13740</t>
  </si>
  <si>
    <t>Bend-Redmond, OR</t>
  </si>
  <si>
    <t>13460</t>
  </si>
  <si>
    <t>Bellingham, WA</t>
  </si>
  <si>
    <t>13380</t>
  </si>
  <si>
    <t>Beckley, WV</t>
  </si>
  <si>
    <t>13220</t>
  </si>
  <si>
    <t>Beaumont-Port Arthur, TX</t>
  </si>
  <si>
    <t>13140</t>
  </si>
  <si>
    <t>Bay City, MI</t>
  </si>
  <si>
    <t>13020</t>
  </si>
  <si>
    <t>Battle Creek, MI</t>
  </si>
  <si>
    <t>12980</t>
  </si>
  <si>
    <t>Baton Rouge, LA</t>
  </si>
  <si>
    <t>12940</t>
  </si>
  <si>
    <t>Barnstable Town, MA</t>
  </si>
  <si>
    <t>12700</t>
  </si>
  <si>
    <t>Bangor, ME</t>
  </si>
  <si>
    <t>12620</t>
  </si>
  <si>
    <t>Baltimore-Columbia-Towson, MD</t>
  </si>
  <si>
    <t>12580</t>
  </si>
  <si>
    <t>Bakersfield, CA</t>
  </si>
  <si>
    <t>12540</t>
  </si>
  <si>
    <t>Austin-Round Rock, TX</t>
  </si>
  <si>
    <t>12420</t>
  </si>
  <si>
    <t>Augusta-Richmond County, GA-SC</t>
  </si>
  <si>
    <t>12260</t>
  </si>
  <si>
    <t>Auburn-Opelika, AL</t>
  </si>
  <si>
    <t>12220</t>
  </si>
  <si>
    <t>Atlantic City-Hammonton, NJ</t>
  </si>
  <si>
    <t>12100</t>
  </si>
  <si>
    <t>Atlanta-Sandy Springs-Roswell, GA</t>
  </si>
  <si>
    <t>12060</t>
  </si>
  <si>
    <t>Athens-Clarke County, GA</t>
  </si>
  <si>
    <t>12020</t>
  </si>
  <si>
    <t>Asheville, NC</t>
  </si>
  <si>
    <t>11700</t>
  </si>
  <si>
    <t>Arecibo, PR</t>
  </si>
  <si>
    <t>11640</t>
  </si>
  <si>
    <t>Appleton, WI</t>
  </si>
  <si>
    <t>11540</t>
  </si>
  <si>
    <t>Anniston-Oxford-Jacksonville, AL</t>
  </si>
  <si>
    <t>11500</t>
  </si>
  <si>
    <t>Ann Arbor, MI</t>
  </si>
  <si>
    <t>11460</t>
  </si>
  <si>
    <t>Anchorage, AK</t>
  </si>
  <si>
    <t>11260</t>
  </si>
  <si>
    <t>Anaheim-Santa Ana-Irvine, CA</t>
  </si>
  <si>
    <t>11244</t>
  </si>
  <si>
    <t>Ames, IA</t>
  </si>
  <si>
    <t>11180</t>
  </si>
  <si>
    <t>Amarillo, TX</t>
  </si>
  <si>
    <t>11100</t>
  </si>
  <si>
    <t>Altoona, PA</t>
  </si>
  <si>
    <t>11020</t>
  </si>
  <si>
    <t>Allentown-Bethlehem-Easton, PA-NJ</t>
  </si>
  <si>
    <t>10900</t>
  </si>
  <si>
    <t>Alexandria, LA</t>
  </si>
  <si>
    <t>10780</t>
  </si>
  <si>
    <t>Albuquerque, NM</t>
  </si>
  <si>
    <t>10740</t>
  </si>
  <si>
    <t>Albany-Schenectady-Troy, NY</t>
  </si>
  <si>
    <t>10580</t>
  </si>
  <si>
    <t>Albany, OR</t>
  </si>
  <si>
    <t>10540</t>
  </si>
  <si>
    <t>Albany, GA</t>
  </si>
  <si>
    <t>10500</t>
  </si>
  <si>
    <t>Akron, OH</t>
  </si>
  <si>
    <t>10420</t>
  </si>
  <si>
    <t>Aguadilla-Isabela, PR</t>
  </si>
  <si>
    <t>10380</t>
  </si>
  <si>
    <t>Abilene, TX</t>
  </si>
  <si>
    <t>10180</t>
  </si>
  <si>
    <t>WYOMING</t>
  </si>
  <si>
    <t xml:space="preserve">   53</t>
  </si>
  <si>
    <t>WISCONSIN</t>
  </si>
  <si>
    <t xml:space="preserve">   52</t>
  </si>
  <si>
    <t>WEST VIRGINIA</t>
  </si>
  <si>
    <t xml:space="preserve">   51</t>
  </si>
  <si>
    <t>WASHINGTON</t>
  </si>
  <si>
    <t xml:space="preserve">   50</t>
  </si>
  <si>
    <t>VIRGINIA</t>
  </si>
  <si>
    <t xml:space="preserve">   49</t>
  </si>
  <si>
    <t>VERMONT</t>
  </si>
  <si>
    <t xml:space="preserve">   47</t>
  </si>
  <si>
    <t>UTAH</t>
  </si>
  <si>
    <t xml:space="preserve">   46</t>
  </si>
  <si>
    <t>TEXAS</t>
  </si>
  <si>
    <t xml:space="preserve">   45</t>
  </si>
  <si>
    <t>TENNESSEE</t>
  </si>
  <si>
    <t xml:space="preserve">   44</t>
  </si>
  <si>
    <t>SOUTH DAKOTA</t>
  </si>
  <si>
    <t xml:space="preserve">   43</t>
  </si>
  <si>
    <t>SOUTH CAROLINA</t>
  </si>
  <si>
    <t xml:space="preserve">   42</t>
  </si>
  <si>
    <t>RHODE ISLAND</t>
  </si>
  <si>
    <t xml:space="preserve">   41</t>
  </si>
  <si>
    <t>PUERTO RICO</t>
  </si>
  <si>
    <t xml:space="preserve">   40</t>
  </si>
  <si>
    <t>PENNSYLVANIA</t>
  </si>
  <si>
    <t xml:space="preserve">   39</t>
  </si>
  <si>
    <t>OREGON</t>
  </si>
  <si>
    <t xml:space="preserve">   38</t>
  </si>
  <si>
    <t>OKLAHOMA</t>
  </si>
  <si>
    <t xml:space="preserve">   37</t>
  </si>
  <si>
    <t>OHIO</t>
  </si>
  <si>
    <t xml:space="preserve">   36</t>
  </si>
  <si>
    <t>NORTH DAKOTA</t>
  </si>
  <si>
    <t xml:space="preserve">   35</t>
  </si>
  <si>
    <t>NORTH CAROLINA</t>
  </si>
  <si>
    <t xml:space="preserve">   34</t>
  </si>
  <si>
    <t>NEW YORK</t>
  </si>
  <si>
    <t xml:space="preserve">   33</t>
  </si>
  <si>
    <t>NEW MEXICO</t>
  </si>
  <si>
    <t xml:space="preserve">   32</t>
  </si>
  <si>
    <t>NEW JERSEY</t>
  </si>
  <si>
    <t xml:space="preserve">   31</t>
  </si>
  <si>
    <t>NEW HAMPSHIRE</t>
  </si>
  <si>
    <t xml:space="preserve">   30</t>
  </si>
  <si>
    <t>NEVADA</t>
  </si>
  <si>
    <t xml:space="preserve">   29</t>
  </si>
  <si>
    <t>NEBRASKA</t>
  </si>
  <si>
    <t xml:space="preserve">   28</t>
  </si>
  <si>
    <t>MONTANA</t>
  </si>
  <si>
    <t xml:space="preserve">   27</t>
  </si>
  <si>
    <t>MISSOURI</t>
  </si>
  <si>
    <t xml:space="preserve">   26</t>
  </si>
  <si>
    <t>MISSISSIPPI</t>
  </si>
  <si>
    <t xml:space="preserve">   25</t>
  </si>
  <si>
    <t>MINNESOTA</t>
  </si>
  <si>
    <t xml:space="preserve">   24</t>
  </si>
  <si>
    <t>MICHIGAN</t>
  </si>
  <si>
    <t xml:space="preserve">   23</t>
  </si>
  <si>
    <t>MASSACHUSETTS</t>
  </si>
  <si>
    <t xml:space="preserve">   22</t>
  </si>
  <si>
    <t>MARYLAND</t>
  </si>
  <si>
    <t xml:space="preserve">   21</t>
  </si>
  <si>
    <t>MAINE</t>
  </si>
  <si>
    <t xml:space="preserve">   20</t>
  </si>
  <si>
    <t>LOUISIANA</t>
  </si>
  <si>
    <t xml:space="preserve">   19</t>
  </si>
  <si>
    <t>KENTUCKY</t>
  </si>
  <si>
    <t xml:space="preserve">   18</t>
  </si>
  <si>
    <t>KANSAS</t>
  </si>
  <si>
    <t xml:space="preserve">   17</t>
  </si>
  <si>
    <t>IOWA</t>
  </si>
  <si>
    <t xml:space="preserve">   16</t>
  </si>
  <si>
    <t>INDIANA</t>
  </si>
  <si>
    <t xml:space="preserve">   15</t>
  </si>
  <si>
    <t>ILLINOIS</t>
  </si>
  <si>
    <t xml:space="preserve">   14</t>
  </si>
  <si>
    <t>IDAHO</t>
  </si>
  <si>
    <t xml:space="preserve">   13</t>
  </si>
  <si>
    <t>HAWAII</t>
  </si>
  <si>
    <t xml:space="preserve">   12</t>
  </si>
  <si>
    <t>GEORGIA</t>
  </si>
  <si>
    <t xml:space="preserve">   11</t>
  </si>
  <si>
    <t>FLORIDA</t>
  </si>
  <si>
    <t xml:space="preserve">   10</t>
  </si>
  <si>
    <t>DELAWARE</t>
  </si>
  <si>
    <t xml:space="preserve">   08</t>
  </si>
  <si>
    <t>CONNECTICUT</t>
  </si>
  <si>
    <t>COLORADO</t>
  </si>
  <si>
    <t xml:space="preserve">   06</t>
  </si>
  <si>
    <t>CALIFORNIA</t>
  </si>
  <si>
    <t xml:space="preserve">   05</t>
  </si>
  <si>
    <t>ARKANSAS</t>
  </si>
  <si>
    <t xml:space="preserve">   04</t>
  </si>
  <si>
    <t>ARIZONA</t>
  </si>
  <si>
    <t xml:space="preserve">   03</t>
  </si>
  <si>
    <t>ALASKA</t>
  </si>
  <si>
    <t xml:space="preserve">   02</t>
  </si>
  <si>
    <t>ALABAMA</t>
  </si>
  <si>
    <t xml:space="preserve">   01</t>
  </si>
  <si>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Reclassified Wage Index Pre-Frontier and/or Pre-Rural or Imputed Floor</t>
    </r>
  </si>
  <si>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Reclassified Wage Index Eligible for Rural or Imputed Floor Wage Index</t>
    </r>
  </si>
  <si>
    <t>Reclassified Wage Index Eligible for Frontier Wage Index</t>
  </si>
  <si>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Pre-Frontier and/or Pre-Rural or Imputed Floor Wage Index</t>
    </r>
  </si>
  <si>
    <r>
      <rPr>
        <b/>
        <vertAlign val="super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Eligible for Rural or Imputed Floor Wage Index</t>
    </r>
  </si>
  <si>
    <t>Eligible for Frontier Wage Index</t>
  </si>
  <si>
    <t>Reclassified GAF</t>
  </si>
  <si>
    <t>Reclassified Wage Index</t>
  </si>
  <si>
    <t>GAF</t>
  </si>
  <si>
    <r>
      <rPr>
        <b/>
        <vertAlign val="superscript"/>
        <sz val="11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>3-Year Average Hourly Wage (2016, 2017, 2018)</t>
    </r>
  </si>
  <si>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FY 2018 Average Hourly Wage</t>
    </r>
  </si>
  <si>
    <t>State Code</t>
  </si>
  <si>
    <t>State</t>
  </si>
  <si>
    <t>Area Name</t>
  </si>
  <si>
    <t>CBSA</t>
  </si>
  <si>
    <t>Table 3- CORRECTION NOTICE WAGE INDEX TABLE BY CBSA  - FY 2018  (CONTAINS THE FOLLOWING FINAL DATA: AVERAGE HOURLY WAGE, WAGE INDEXES AND THE GAF. ALSO INCLUDES WAGE INDEXES PRIOR TO APPLICATION OF THE FRONTIER WAGE INDEX AND/OR RURAL FLOOR AS WELL AS AN INDICATOR FOR CBSAs ELIGIBLE FOR THE FRONTIER AND/OR RURAL FLOOR WAGE INDEX)</t>
  </si>
  <si>
    <t>Wage Index Factor</t>
  </si>
  <si>
    <t>Hospital Name</t>
  </si>
  <si>
    <t xml:space="preserve">County </t>
  </si>
  <si>
    <t>f</t>
  </si>
  <si>
    <t>070001</t>
  </si>
  <si>
    <t>Hospital of Saint Raphael</t>
  </si>
  <si>
    <t>Saint Mary`s Hospital</t>
  </si>
  <si>
    <t>Saint Vincent`s Medical Center</t>
  </si>
  <si>
    <t>New Haven-Milford</t>
  </si>
  <si>
    <t>Hartford-West Hartford-East Hartford</t>
  </si>
  <si>
    <t>Source - FFY 2018 Wage Index: Non-Reclassified Wage Index</t>
  </si>
  <si>
    <t>2018 Original CBSA</t>
  </si>
  <si>
    <t>Outpatient Cost to Charge Ratio Summary</t>
  </si>
  <si>
    <t>Connecticut Medicaid Hospitals</t>
  </si>
  <si>
    <t>Effective January 1, 2018</t>
  </si>
  <si>
    <t>Data sourced from hospital cost reports (MCR)</t>
  </si>
  <si>
    <t>Provider Number</t>
  </si>
  <si>
    <t>Provider Name</t>
  </si>
  <si>
    <t>Cost Report Year Begin</t>
  </si>
  <si>
    <t>Cost Report Year End</t>
  </si>
  <si>
    <t>Total Cost</t>
  </si>
  <si>
    <t>Total Charges</t>
  </si>
  <si>
    <t>CCR*</t>
  </si>
  <si>
    <t>g = e / f</t>
  </si>
  <si>
    <t>Statewide CCR</t>
  </si>
  <si>
    <t>*CCR will be limited to 1.00</t>
  </si>
  <si>
    <t>Outpatient Detail Cost</t>
  </si>
  <si>
    <t>FYB</t>
  </si>
  <si>
    <t>FYE</t>
  </si>
  <si>
    <t>Outpatient Costs - PPS Services</t>
  </si>
  <si>
    <t>S-2, Part I 0 0 3 1</t>
  </si>
  <si>
    <t>S-2, Part I 0 0 20 1</t>
  </si>
  <si>
    <t>S-2, Part I 0 0 20 2</t>
  </si>
  <si>
    <t>D, Part V 18 0 202 5</t>
  </si>
  <si>
    <t>D, Part V 18 0 202 6</t>
  </si>
  <si>
    <t>D, Part V 18 0 202 7</t>
  </si>
  <si>
    <t>D, Part V 18 2 202 5</t>
  </si>
  <si>
    <t>D, Part V 18 2 202 6</t>
  </si>
  <si>
    <t>D, Part V 18 2 202 7</t>
  </si>
  <si>
    <t>D, Part V 18 3 202 5</t>
  </si>
  <si>
    <t>D, Part V 18 3 202 6</t>
  </si>
  <si>
    <t>D, Part V 18 3 202 7</t>
  </si>
  <si>
    <t>The Stamford Hospital</t>
  </si>
  <si>
    <t>Rockville General Hospital  Inc.</t>
  </si>
  <si>
    <t>St. Marys Hospital</t>
  </si>
  <si>
    <t>Milford Hospital  Inc</t>
  </si>
  <si>
    <t>The William W. Backus Hospital</t>
  </si>
  <si>
    <t>St. Vincents Medical Center</t>
  </si>
  <si>
    <t>Bristol Hospital  Inc.</t>
  </si>
  <si>
    <t>The Griffin Hospital</t>
  </si>
  <si>
    <t>Hosp for Special Care</t>
  </si>
  <si>
    <t>Gaylord Hospital</t>
  </si>
  <si>
    <t xml:space="preserve">Outpatient Detail Charges </t>
  </si>
  <si>
    <t>Outpatient Charges - PPS Services</t>
  </si>
  <si>
    <t>D, Part V 18 0 202 2</t>
  </si>
  <si>
    <t>D, Part V 18 0 202 3</t>
  </si>
  <si>
    <t>D, Part V 18 0 202 4</t>
  </si>
  <si>
    <t>D, Part V 18 2 202 2</t>
  </si>
  <si>
    <t>D, Part V 18 2 202 3</t>
  </si>
  <si>
    <t>D, Part V 18 2 202 4</t>
  </si>
  <si>
    <t>D, Part V 18 3 202 2</t>
  </si>
  <si>
    <t>D, Part V 18 3 202 3</t>
  </si>
  <si>
    <t>D, Part V 18 3 202 4</t>
  </si>
  <si>
    <t>Mt. Sinai Rehab Hospital</t>
  </si>
  <si>
    <t>008069213</t>
  </si>
  <si>
    <t>008069220</t>
  </si>
  <si>
    <t>008069223</t>
  </si>
  <si>
    <t>Increase APC Rate by: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</si>
</sst>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%"/>
    <numFmt numFmtId="166" formatCode="_(* #,##0.0000_);_(* \(#,##0.0000\);_(* &quot;-&quot;??_);_(@_)"/>
    <numFmt numFmtId="167" formatCode="_(* #,##0.0000_);_(* \(#,##0.0000\);_(* &quot;-&quot;????_);_(@_)"/>
    <numFmt numFmtId="168" formatCode="0.000000"/>
    <numFmt numFmtId="169" formatCode="0.00000"/>
    <numFmt numFmtId="170" formatCode="_(* #,##0_);_(* \(#,##0\);_(* &quot;-&quot;??_);_(@_)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theme="1"/>
      <name val="Tahoma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u/>
      <sz val="10"/>
      <color rgb="FF004488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rgb="FF0066AA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6"/>
      <color theme="1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9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11" applyNumberFormat="0" applyAlignment="0" applyProtection="0"/>
    <xf numFmtId="0" fontId="17" fillId="7" borderId="12" applyNumberFormat="0" applyAlignment="0" applyProtection="0"/>
    <xf numFmtId="0" fontId="18" fillId="7" borderId="11" applyNumberFormat="0" applyAlignment="0" applyProtection="0"/>
    <xf numFmtId="0" fontId="19" fillId="0" borderId="13" applyNumberFormat="0" applyFill="0" applyAlignment="0" applyProtection="0"/>
    <xf numFmtId="0" fontId="20" fillId="8" borderId="14" applyNumberFormat="0" applyAlignment="0" applyProtection="0"/>
    <xf numFmtId="0" fontId="21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43" fontId="7" fillId="0" borderId="0" applyFont="0" applyFill="0" applyBorder="0" applyAlignment="0" applyProtection="0"/>
    <xf numFmtId="0" fontId="24" fillId="0" borderId="0"/>
    <xf numFmtId="0" fontId="25" fillId="0" borderId="0"/>
    <xf numFmtId="4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NumberFormat="0" applyFill="0" applyBorder="0" applyAlignment="0" applyProtection="0"/>
    <xf numFmtId="0" fontId="7" fillId="0" borderId="0"/>
    <xf numFmtId="0" fontId="7" fillId="0" borderId="0"/>
    <xf numFmtId="0" fontId="27" fillId="0" borderId="0"/>
    <xf numFmtId="0" fontId="7" fillId="0" borderId="0"/>
    <xf numFmtId="9" fontId="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7" fillId="0" borderId="0"/>
    <xf numFmtId="0" fontId="31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35" borderId="0" applyNumberFormat="0" applyBorder="0" applyAlignment="0" applyProtection="0"/>
    <xf numFmtId="0" fontId="1" fillId="31" borderId="0" applyNumberFormat="0" applyBorder="0" applyAlignment="0" applyProtection="0"/>
    <xf numFmtId="0" fontId="31" fillId="36" borderId="0" applyNumberFormat="0" applyBorder="0" applyAlignment="0" applyProtection="0"/>
    <xf numFmtId="0" fontId="1" fillId="12" borderId="0" applyNumberFormat="0" applyBorder="0" applyAlignment="0" applyProtection="0"/>
    <xf numFmtId="0" fontId="31" fillId="37" borderId="0" applyNumberFormat="0" applyBorder="0" applyAlignment="0" applyProtection="0"/>
    <xf numFmtId="0" fontId="1" fillId="16" borderId="0" applyNumberFormat="0" applyBorder="0" applyAlignment="0" applyProtection="0"/>
    <xf numFmtId="0" fontId="31" fillId="38" borderId="0" applyNumberFormat="0" applyBorder="0" applyAlignment="0" applyProtection="0"/>
    <xf numFmtId="0" fontId="1" fillId="20" borderId="0" applyNumberFormat="0" applyBorder="0" applyAlignment="0" applyProtection="0"/>
    <xf numFmtId="0" fontId="31" fillId="39" borderId="0" applyNumberFormat="0" applyBorder="0" applyAlignment="0" applyProtection="0"/>
    <xf numFmtId="0" fontId="1" fillId="24" borderId="0" applyNumberFormat="0" applyBorder="0" applyAlignment="0" applyProtection="0"/>
    <xf numFmtId="0" fontId="31" fillId="36" borderId="0" applyNumberFormat="0" applyBorder="0" applyAlignment="0" applyProtection="0"/>
    <xf numFmtId="0" fontId="1" fillId="28" borderId="0" applyNumberFormat="0" applyBorder="0" applyAlignment="0" applyProtection="0"/>
    <xf numFmtId="0" fontId="31" fillId="40" borderId="0" applyNumberFormat="0" applyBorder="0" applyAlignment="0" applyProtection="0"/>
    <xf numFmtId="0" fontId="1" fillId="32" borderId="0" applyNumberFormat="0" applyBorder="0" applyAlignment="0" applyProtection="0"/>
    <xf numFmtId="0" fontId="32" fillId="41" borderId="0" applyNumberFormat="0" applyBorder="0" applyAlignment="0" applyProtection="0"/>
    <xf numFmtId="0" fontId="23" fillId="13" borderId="0" applyNumberFormat="0" applyBorder="0" applyAlignment="0" applyProtection="0"/>
    <xf numFmtId="0" fontId="32" fillId="37" borderId="0" applyNumberFormat="0" applyBorder="0" applyAlignment="0" applyProtection="0"/>
    <xf numFmtId="0" fontId="23" fillId="17" borderId="0" applyNumberFormat="0" applyBorder="0" applyAlignment="0" applyProtection="0"/>
    <xf numFmtId="0" fontId="32" fillId="38" borderId="0" applyNumberFormat="0" applyBorder="0" applyAlignment="0" applyProtection="0"/>
    <xf numFmtId="0" fontId="23" fillId="21" borderId="0" applyNumberFormat="0" applyBorder="0" applyAlignment="0" applyProtection="0"/>
    <xf numFmtId="0" fontId="32" fillId="42" borderId="0" applyNumberFormat="0" applyBorder="0" applyAlignment="0" applyProtection="0"/>
    <xf numFmtId="0" fontId="23" fillId="25" borderId="0" applyNumberFormat="0" applyBorder="0" applyAlignment="0" applyProtection="0"/>
    <xf numFmtId="0" fontId="32" fillId="43" borderId="0" applyNumberFormat="0" applyBorder="0" applyAlignment="0" applyProtection="0"/>
    <xf numFmtId="0" fontId="23" fillId="29" borderId="0" applyNumberFormat="0" applyBorder="0" applyAlignment="0" applyProtection="0"/>
    <xf numFmtId="0" fontId="32" fillId="44" borderId="0" applyNumberFormat="0" applyBorder="0" applyAlignment="0" applyProtection="0"/>
    <xf numFmtId="0" fontId="23" fillId="33" borderId="0" applyNumberFormat="0" applyBorder="0" applyAlignment="0" applyProtection="0"/>
    <xf numFmtId="0" fontId="32" fillId="45" borderId="0" applyNumberFormat="0" applyBorder="0" applyAlignment="0" applyProtection="0"/>
    <xf numFmtId="0" fontId="23" fillId="10" borderId="0" applyNumberFormat="0" applyBorder="0" applyAlignment="0" applyProtection="0"/>
    <xf numFmtId="0" fontId="32" fillId="46" borderId="0" applyNumberFormat="0" applyBorder="0" applyAlignment="0" applyProtection="0"/>
    <xf numFmtId="0" fontId="23" fillId="14" borderId="0" applyNumberFormat="0" applyBorder="0" applyAlignment="0" applyProtection="0"/>
    <xf numFmtId="0" fontId="32" fillId="47" borderId="0" applyNumberFormat="0" applyBorder="0" applyAlignment="0" applyProtection="0"/>
    <xf numFmtId="0" fontId="23" fillId="18" borderId="0" applyNumberFormat="0" applyBorder="0" applyAlignment="0" applyProtection="0"/>
    <xf numFmtId="0" fontId="32" fillId="42" borderId="0" applyNumberFormat="0" applyBorder="0" applyAlignment="0" applyProtection="0"/>
    <xf numFmtId="0" fontId="23" fillId="22" borderId="0" applyNumberFormat="0" applyBorder="0" applyAlignment="0" applyProtection="0"/>
    <xf numFmtId="0" fontId="32" fillId="43" borderId="0" applyNumberFormat="0" applyBorder="0" applyAlignment="0" applyProtection="0"/>
    <xf numFmtId="0" fontId="23" fillId="26" borderId="0" applyNumberFormat="0" applyBorder="0" applyAlignment="0" applyProtection="0"/>
    <xf numFmtId="0" fontId="32" fillId="48" borderId="0" applyNumberFormat="0" applyBorder="0" applyAlignment="0" applyProtection="0"/>
    <xf numFmtId="0" fontId="23" fillId="30" borderId="0" applyNumberFormat="0" applyBorder="0" applyAlignment="0" applyProtection="0"/>
    <xf numFmtId="0" fontId="33" fillId="49" borderId="0" applyNumberFormat="0" applyBorder="0" applyAlignment="0" applyProtection="0"/>
    <xf numFmtId="0" fontId="14" fillId="4" borderId="0" applyNumberFormat="0" applyBorder="0" applyAlignment="0" applyProtection="0"/>
    <xf numFmtId="0" fontId="34" fillId="50" borderId="22" applyNumberFormat="0" applyAlignment="0" applyProtection="0"/>
    <xf numFmtId="0" fontId="34" fillId="50" borderId="22" applyNumberFormat="0" applyAlignment="0" applyProtection="0"/>
    <xf numFmtId="0" fontId="34" fillId="50" borderId="22" applyNumberFormat="0" applyAlignment="0" applyProtection="0"/>
    <xf numFmtId="0" fontId="18" fillId="7" borderId="11" applyNumberFormat="0" applyAlignment="0" applyProtection="0"/>
    <xf numFmtId="0" fontId="35" fillId="51" borderId="23" applyNumberFormat="0" applyAlignment="0" applyProtection="0"/>
    <xf numFmtId="0" fontId="20" fillId="8" borderId="14" applyNumberFormat="0" applyAlignment="0" applyProtection="0"/>
    <xf numFmtId="43" fontId="36" fillId="0" borderId="0" applyFont="0" applyFill="0" applyBorder="0" applyAlignment="0" applyProtection="0"/>
    <xf numFmtId="37" fontId="3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7" fontId="40" fillId="0" borderId="0" applyFont="0" applyFill="0" applyBorder="0" applyAlignment="0" applyProtection="0"/>
    <xf numFmtId="37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37" fillId="0" borderId="0" applyFont="0" applyFill="0" applyBorder="0" applyAlignment="0" applyProtection="0"/>
    <xf numFmtId="44" fontId="41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7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52" borderId="0" applyNumberFormat="0" applyBorder="0" applyAlignment="0" applyProtection="0"/>
    <xf numFmtId="0" fontId="13" fillId="3" borderId="0" applyNumberFormat="0" applyBorder="0" applyAlignment="0" applyProtection="0"/>
    <xf numFmtId="0" fontId="45" fillId="0" borderId="24" applyNumberFormat="0" applyFill="0" applyAlignment="0" applyProtection="0"/>
    <xf numFmtId="0" fontId="10" fillId="0" borderId="8" applyNumberFormat="0" applyFill="0" applyAlignment="0" applyProtection="0"/>
    <xf numFmtId="0" fontId="46" fillId="0" borderId="25" applyNumberFormat="0" applyFill="0" applyAlignment="0" applyProtection="0"/>
    <xf numFmtId="0" fontId="11" fillId="0" borderId="9" applyNumberFormat="0" applyFill="0" applyAlignment="0" applyProtection="0"/>
    <xf numFmtId="0" fontId="47" fillId="0" borderId="26" applyNumberFormat="0" applyFill="0" applyAlignment="0" applyProtection="0"/>
    <xf numFmtId="0" fontId="12" fillId="0" borderId="10" applyNumberFormat="0" applyFill="0" applyAlignment="0" applyProtection="0"/>
    <xf numFmtId="0" fontId="4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35" borderId="22" applyNumberFormat="0" applyAlignment="0" applyProtection="0"/>
    <xf numFmtId="0" fontId="49" fillId="35" borderId="22" applyNumberFormat="0" applyAlignment="0" applyProtection="0"/>
    <xf numFmtId="0" fontId="49" fillId="35" borderId="22" applyNumberFormat="0" applyAlignment="0" applyProtection="0"/>
    <xf numFmtId="0" fontId="16" fillId="6" borderId="11" applyNumberFormat="0" applyAlignment="0" applyProtection="0"/>
    <xf numFmtId="0" fontId="50" fillId="0" borderId="27" applyNumberFormat="0" applyFill="0" applyAlignment="0" applyProtection="0"/>
    <xf numFmtId="0" fontId="19" fillId="0" borderId="13" applyNumberFormat="0" applyFill="0" applyAlignment="0" applyProtection="0"/>
    <xf numFmtId="0" fontId="51" fillId="53" borderId="0" applyNumberFormat="0" applyBorder="0" applyAlignment="0" applyProtection="0"/>
    <xf numFmtId="0" fontId="15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6" fillId="0" borderId="0"/>
    <xf numFmtId="0" fontId="1" fillId="0" borderId="0"/>
    <xf numFmtId="0" fontId="41" fillId="0" borderId="0"/>
    <xf numFmtId="38" fontId="37" fillId="0" borderId="0"/>
    <xf numFmtId="0" fontId="1" fillId="0" borderId="0"/>
    <xf numFmtId="0" fontId="7" fillId="0" borderId="0"/>
    <xf numFmtId="0" fontId="52" fillId="0" borderId="0"/>
    <xf numFmtId="0" fontId="7" fillId="0" borderId="0"/>
    <xf numFmtId="0" fontId="7" fillId="0" borderId="0"/>
    <xf numFmtId="0" fontId="1" fillId="0" borderId="0"/>
    <xf numFmtId="0" fontId="38" fillId="0" borderId="0"/>
    <xf numFmtId="0" fontId="38" fillId="0" borderId="0"/>
    <xf numFmtId="0" fontId="53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54" borderId="28" applyNumberFormat="0" applyFont="0" applyAlignment="0" applyProtection="0"/>
    <xf numFmtId="0" fontId="31" fillId="54" borderId="28" applyNumberFormat="0" applyFont="0" applyAlignment="0" applyProtection="0"/>
    <xf numFmtId="0" fontId="31" fillId="54" borderId="28" applyNumberFormat="0" applyFont="0" applyAlignment="0" applyProtection="0"/>
    <xf numFmtId="0" fontId="1" fillId="9" borderId="15" applyNumberFormat="0" applyFont="0" applyAlignment="0" applyProtection="0"/>
    <xf numFmtId="0" fontId="54" fillId="50" borderId="29" applyNumberFormat="0" applyAlignment="0" applyProtection="0"/>
    <xf numFmtId="0" fontId="54" fillId="50" borderId="29" applyNumberFormat="0" applyAlignment="0" applyProtection="0"/>
    <xf numFmtId="0" fontId="54" fillId="50" borderId="29" applyNumberFormat="0" applyAlignment="0" applyProtection="0"/>
    <xf numFmtId="0" fontId="17" fillId="7" borderId="12" applyNumberForma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5" fillId="0" borderId="0"/>
    <xf numFmtId="5" fontId="7" fillId="0" borderId="4">
      <alignment horizontal="right" vertical="top"/>
    </xf>
    <xf numFmtId="0" fontId="7" fillId="0" borderId="0" applyNumberFormat="0" applyFont="0" applyBorder="0">
      <alignment horizontal="centerContinuous"/>
    </xf>
    <xf numFmtId="0" fontId="56" fillId="0" borderId="0" applyNumberFormat="0" applyFill="0" applyBorder="0" applyAlignment="0" applyProtection="0"/>
    <xf numFmtId="0" fontId="57" fillId="0" borderId="30" applyNumberFormat="0" applyFill="0" applyAlignment="0" applyProtection="0"/>
    <xf numFmtId="0" fontId="57" fillId="0" borderId="30" applyNumberFormat="0" applyFill="0" applyAlignment="0" applyProtection="0"/>
    <xf numFmtId="0" fontId="57" fillId="0" borderId="30" applyNumberFormat="0" applyFill="0" applyAlignment="0" applyProtection="0"/>
    <xf numFmtId="0" fontId="2" fillId="0" borderId="16" applyNumberFormat="0" applyFill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/>
  </cellStyleXfs>
  <cellXfs count="151"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3" fillId="0" borderId="0" xfId="0" applyFont="1"/>
    <xf numFmtId="0" fontId="5" fillId="2" borderId="2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4" fillId="0" borderId="0" xfId="0" applyFont="1"/>
    <xf numFmtId="0" fontId="26" fillId="0" borderId="0" xfId="0" applyFont="1" applyBorder="1"/>
    <xf numFmtId="0" fontId="26" fillId="0" borderId="6" xfId="0" applyFont="1" applyBorder="1"/>
    <xf numFmtId="0" fontId="26" fillId="0" borderId="5" xfId="0" applyFont="1" applyBorder="1"/>
    <xf numFmtId="0" fontId="26" fillId="0" borderId="0" xfId="0" applyFont="1"/>
    <xf numFmtId="0" fontId="26" fillId="0" borderId="20" xfId="0" applyFont="1" applyBorder="1"/>
    <xf numFmtId="0" fontId="26" fillId="0" borderId="18" xfId="0" applyFont="1" applyBorder="1"/>
    <xf numFmtId="0" fontId="26" fillId="0" borderId="1" xfId="0" applyFont="1" applyBorder="1"/>
    <xf numFmtId="0" fontId="3" fillId="0" borderId="0" xfId="0" applyFont="1"/>
    <xf numFmtId="0" fontId="0" fillId="0" borderId="0" xfId="0" applyBorder="1"/>
    <xf numFmtId="0" fontId="5" fillId="2" borderId="7" xfId="0" applyFont="1" applyFill="1" applyBorder="1" applyAlignment="1">
      <alignment horizontal="center" wrapText="1"/>
    </xf>
    <xf numFmtId="0" fontId="26" fillId="0" borderId="0" xfId="0" applyFont="1" applyBorder="1"/>
    <xf numFmtId="0" fontId="26" fillId="0" borderId="6" xfId="0" applyFont="1" applyBorder="1"/>
    <xf numFmtId="0" fontId="26" fillId="0" borderId="1" xfId="0" applyFont="1" applyBorder="1"/>
    <xf numFmtId="0" fontId="5" fillId="2" borderId="2" xfId="0" applyFont="1" applyFill="1" applyBorder="1" applyAlignment="1">
      <alignment horizontal="center" wrapText="1"/>
    </xf>
    <xf numFmtId="0" fontId="0" fillId="0" borderId="0" xfId="0"/>
    <xf numFmtId="164" fontId="0" fillId="0" borderId="6" xfId="0" applyNumberFormat="1" applyBorder="1"/>
    <xf numFmtId="164" fontId="0" fillId="0" borderId="0" xfId="0" applyNumberFormat="1" applyBorder="1"/>
    <xf numFmtId="0" fontId="6" fillId="0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0" fillId="0" borderId="0" xfId="0"/>
    <xf numFmtId="44" fontId="0" fillId="0" borderId="4" xfId="53" applyNumberFormat="1" applyFont="1" applyBorder="1"/>
    <xf numFmtId="44" fontId="0" fillId="0" borderId="21" xfId="53" applyNumberFormat="1" applyFont="1" applyBorder="1"/>
    <xf numFmtId="0" fontId="6" fillId="0" borderId="7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26" fillId="0" borderId="1" xfId="0" quotePrefix="1" applyFont="1" applyBorder="1"/>
    <xf numFmtId="0" fontId="29" fillId="0" borderId="0" xfId="0" applyFont="1"/>
    <xf numFmtId="0" fontId="0" fillId="0" borderId="6" xfId="0" applyBorder="1"/>
    <xf numFmtId="0" fontId="0" fillId="0" borderId="0" xfId="0" applyFill="1" applyBorder="1"/>
    <xf numFmtId="44" fontId="0" fillId="0" borderId="18" xfId="53" applyFont="1" applyBorder="1"/>
    <xf numFmtId="44" fontId="0" fillId="0" borderId="20" xfId="53" applyFont="1" applyBorder="1"/>
    <xf numFmtId="44" fontId="0" fillId="0" borderId="5" xfId="53" applyFont="1" applyBorder="1"/>
    <xf numFmtId="0" fontId="25" fillId="0" borderId="0" xfId="52"/>
    <xf numFmtId="0" fontId="59" fillId="0" borderId="0" xfId="52" applyFont="1"/>
    <xf numFmtId="0" fontId="59" fillId="0" borderId="0" xfId="52" applyFont="1" applyAlignment="1">
      <alignment vertical="center" wrapText="1"/>
    </xf>
    <xf numFmtId="0" fontId="59" fillId="0" borderId="0" xfId="52" applyFont="1" applyAlignment="1">
      <alignment vertical="center"/>
    </xf>
    <xf numFmtId="0" fontId="59" fillId="0" borderId="0" xfId="52" applyFont="1" applyAlignment="1">
      <alignment horizontal="center" vertical="center"/>
    </xf>
    <xf numFmtId="0" fontId="59" fillId="0" borderId="0" xfId="52" applyFont="1" applyAlignment="1">
      <alignment horizontal="left" vertical="center"/>
    </xf>
    <xf numFmtId="0" fontId="59" fillId="0" borderId="17" xfId="52" applyFont="1" applyBorder="1"/>
    <xf numFmtId="164" fontId="59" fillId="0" borderId="17" xfId="52" applyNumberFormat="1" applyFont="1" applyBorder="1"/>
    <xf numFmtId="164" fontId="59" fillId="0" borderId="17" xfId="52" applyNumberFormat="1" applyFont="1" applyBorder="1" applyAlignment="1">
      <alignment horizontal="center"/>
    </xf>
    <xf numFmtId="0" fontId="59" fillId="0" borderId="17" xfId="52" applyFont="1" applyBorder="1" applyAlignment="1">
      <alignment horizontal="center"/>
    </xf>
    <xf numFmtId="0" fontId="61" fillId="0" borderId="17" xfId="52" applyFont="1" applyBorder="1"/>
    <xf numFmtId="0" fontId="59" fillId="0" borderId="17" xfId="52" applyFont="1" applyBorder="1" applyAlignment="1">
      <alignment horizontal="left"/>
    </xf>
    <xf numFmtId="0" fontId="2" fillId="55" borderId="17" xfId="52" applyFont="1" applyFill="1" applyBorder="1" applyAlignment="1">
      <alignment horizontal="center" vertical="center" wrapText="1"/>
    </xf>
    <xf numFmtId="49" fontId="64" fillId="55" borderId="17" xfId="52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49" fontId="64" fillId="2" borderId="32" xfId="61" applyNumberFormat="1" applyFont="1" applyFill="1" applyBorder="1" applyAlignment="1">
      <alignment horizontal="center" wrapText="1"/>
    </xf>
    <xf numFmtId="0" fontId="30" fillId="0" borderId="34" xfId="0" applyFont="1" applyFill="1" applyBorder="1" applyAlignment="1">
      <alignment horizontal="center" wrapText="1"/>
    </xf>
    <xf numFmtId="0" fontId="30" fillId="0" borderId="35" xfId="0" applyFont="1" applyFill="1" applyBorder="1" applyAlignment="1">
      <alignment horizontal="center" wrapText="1"/>
    </xf>
    <xf numFmtId="49" fontId="67" fillId="0" borderId="35" xfId="61" applyNumberFormat="1" applyFont="1" applyFill="1" applyBorder="1" applyAlignment="1">
      <alignment horizontal="center" wrapText="1"/>
    </xf>
    <xf numFmtId="0" fontId="0" fillId="0" borderId="0" xfId="0" applyFont="1"/>
    <xf numFmtId="0" fontId="0" fillId="0" borderId="20" xfId="0" applyBorder="1" applyAlignment="1">
      <alignment horizontal="right"/>
    </xf>
    <xf numFmtId="166" fontId="0" fillId="0" borderId="0" xfId="2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9" fillId="0" borderId="0" xfId="297" applyFont="1" applyBorder="1" applyAlignment="1">
      <alignment horizontal="center"/>
    </xf>
    <xf numFmtId="0" fontId="0" fillId="0" borderId="5" xfId="0" applyBorder="1" applyAlignment="1">
      <alignment horizontal="right"/>
    </xf>
    <xf numFmtId="166" fontId="0" fillId="0" borderId="6" xfId="2" applyNumberFormat="1" applyFont="1" applyBorder="1" applyAlignment="1">
      <alignment horizontal="center"/>
    </xf>
    <xf numFmtId="0" fontId="59" fillId="0" borderId="6" xfId="297" applyFont="1" applyBorder="1" applyAlignment="1">
      <alignment horizontal="center"/>
    </xf>
    <xf numFmtId="0" fontId="0" fillId="0" borderId="6" xfId="0" applyBorder="1" applyAlignment="1">
      <alignment horizontal="center"/>
    </xf>
    <xf numFmtId="167" fontId="0" fillId="0" borderId="0" xfId="0" applyNumberFormat="1" applyFill="1"/>
    <xf numFmtId="44" fontId="0" fillId="0" borderId="19" xfId="53" applyFont="1" applyBorder="1"/>
    <xf numFmtId="44" fontId="0" fillId="0" borderId="4" xfId="53" applyFont="1" applyBorder="1"/>
    <xf numFmtId="44" fontId="0" fillId="0" borderId="21" xfId="53" applyFont="1" applyBorder="1"/>
    <xf numFmtId="169" fontId="0" fillId="0" borderId="0" xfId="0" applyNumberFormat="1"/>
    <xf numFmtId="170" fontId="0" fillId="0" borderId="0" xfId="2" applyNumberFormat="1" applyFont="1"/>
    <xf numFmtId="9" fontId="0" fillId="0" borderId="0" xfId="62" applyFont="1"/>
    <xf numFmtId="0" fontId="0" fillId="0" borderId="1" xfId="0" applyBorder="1"/>
    <xf numFmtId="170" fontId="4" fillId="0" borderId="0" xfId="2" applyNumberFormat="1" applyFont="1"/>
    <xf numFmtId="170" fontId="4" fillId="0" borderId="0" xfId="2" applyNumberFormat="1" applyFont="1" applyFill="1"/>
    <xf numFmtId="169" fontId="26" fillId="0" borderId="4" xfId="0" applyNumberFormat="1" applyFont="1" applyFill="1" applyBorder="1"/>
    <xf numFmtId="41" fontId="26" fillId="0" borderId="0" xfId="0" applyNumberFormat="1" applyFont="1" applyFill="1" applyBorder="1"/>
    <xf numFmtId="14" fontId="26" fillId="0" borderId="0" xfId="0" applyNumberFormat="1" applyFont="1" applyFill="1" applyBorder="1"/>
    <xf numFmtId="0" fontId="26" fillId="0" borderId="20" xfId="0" applyFont="1" applyFill="1" applyBorder="1"/>
    <xf numFmtId="14" fontId="4" fillId="0" borderId="0" xfId="0" applyNumberFormat="1" applyFont="1" applyFill="1"/>
    <xf numFmtId="167" fontId="0" fillId="0" borderId="21" xfId="0" applyNumberFormat="1" applyFill="1" applyBorder="1"/>
    <xf numFmtId="0" fontId="59" fillId="0" borderId="0" xfId="0" applyFont="1" applyBorder="1"/>
    <xf numFmtId="167" fontId="0" fillId="0" borderId="4" xfId="0" applyNumberFormat="1" applyFill="1" applyBorder="1"/>
    <xf numFmtId="167" fontId="0" fillId="0" borderId="19" xfId="0" applyNumberFormat="1" applyFill="1" applyBorder="1"/>
    <xf numFmtId="166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8" xfId="0" applyBorder="1" applyAlignment="1">
      <alignment horizontal="right"/>
    </xf>
    <xf numFmtId="0" fontId="0" fillId="0" borderId="0" xfId="0"/>
    <xf numFmtId="0" fontId="0" fillId="0" borderId="0" xfId="0" applyFill="1"/>
    <xf numFmtId="41" fontId="0" fillId="0" borderId="0" xfId="0" applyNumberFormat="1" applyBorder="1"/>
    <xf numFmtId="0" fontId="68" fillId="0" borderId="0" xfId="0" applyFont="1" applyFill="1" applyAlignment="1"/>
    <xf numFmtId="0" fontId="69" fillId="0" borderId="0" xfId="0" applyFont="1" applyFill="1" applyAlignment="1">
      <alignment horizontal="left"/>
    </xf>
    <xf numFmtId="0" fontId="7" fillId="0" borderId="0" xfId="0" applyFont="1" applyFill="1"/>
    <xf numFmtId="0" fontId="4" fillId="0" borderId="0" xfId="0" applyFont="1"/>
    <xf numFmtId="41" fontId="4" fillId="0" borderId="0" xfId="0" applyNumberFormat="1" applyFont="1" applyBorder="1"/>
    <xf numFmtId="0" fontId="70" fillId="57" borderId="31" xfId="0" applyFont="1" applyFill="1" applyBorder="1" applyAlignment="1">
      <alignment horizontal="center" wrapText="1"/>
    </xf>
    <xf numFmtId="0" fontId="70" fillId="57" borderId="32" xfId="0" applyFont="1" applyFill="1" applyBorder="1" applyAlignment="1">
      <alignment horizontal="center" wrapText="1"/>
    </xf>
    <xf numFmtId="0" fontId="70" fillId="57" borderId="33" xfId="0" applyFont="1" applyFill="1" applyBorder="1" applyAlignment="1">
      <alignment horizontal="center" wrapText="1"/>
    </xf>
    <xf numFmtId="0" fontId="26" fillId="0" borderId="0" xfId="0" applyFont="1" applyBorder="1"/>
    <xf numFmtId="0" fontId="26" fillId="0" borderId="0" xfId="0" applyFont="1"/>
    <xf numFmtId="14" fontId="26" fillId="0" borderId="0" xfId="0" applyNumberFormat="1" applyFont="1" applyBorder="1"/>
    <xf numFmtId="37" fontId="26" fillId="0" borderId="0" xfId="0" applyNumberFormat="1" applyFont="1" applyBorder="1"/>
    <xf numFmtId="41" fontId="26" fillId="0" borderId="0" xfId="0" applyNumberFormat="1" applyFont="1" applyBorder="1"/>
    <xf numFmtId="0" fontId="71" fillId="0" borderId="0" xfId="0" applyFont="1"/>
    <xf numFmtId="0" fontId="4" fillId="0" borderId="0" xfId="0" applyFont="1" applyFill="1"/>
    <xf numFmtId="0" fontId="26" fillId="0" borderId="6" xfId="0" applyFont="1" applyBorder="1"/>
    <xf numFmtId="14" fontId="26" fillId="0" borderId="6" xfId="0" applyNumberFormat="1" applyFont="1" applyBorder="1"/>
    <xf numFmtId="41" fontId="26" fillId="0" borderId="6" xfId="0" applyNumberFormat="1" applyFont="1" applyBorder="1"/>
    <xf numFmtId="0" fontId="26" fillId="0" borderId="20" xfId="0" applyFont="1" applyBorder="1"/>
    <xf numFmtId="0" fontId="26" fillId="0" borderId="5" xfId="0" applyFont="1" applyBorder="1"/>
    <xf numFmtId="0" fontId="26" fillId="0" borderId="18" xfId="0" applyFont="1" applyBorder="1"/>
    <xf numFmtId="0" fontId="26" fillId="0" borderId="1" xfId="0" applyFont="1" applyBorder="1"/>
    <xf numFmtId="14" fontId="26" fillId="0" borderId="1" xfId="0" applyNumberFormat="1" applyFont="1" applyBorder="1"/>
    <xf numFmtId="0" fontId="72" fillId="0" borderId="0" xfId="0" applyFont="1" applyFill="1" applyBorder="1" applyAlignment="1">
      <alignment horizontal="center" wrapText="1"/>
    </xf>
    <xf numFmtId="37" fontId="26" fillId="0" borderId="6" xfId="0" applyNumberFormat="1" applyFont="1" applyBorder="1"/>
    <xf numFmtId="41" fontId="26" fillId="0" borderId="4" xfId="0" applyNumberFormat="1" applyFont="1" applyBorder="1"/>
    <xf numFmtId="41" fontId="26" fillId="0" borderId="21" xfId="0" applyNumberFormat="1" applyFont="1" applyBorder="1"/>
    <xf numFmtId="37" fontId="26" fillId="0" borderId="1" xfId="0" applyNumberFormat="1" applyFont="1" applyBorder="1"/>
    <xf numFmtId="41" fontId="26" fillId="0" borderId="19" xfId="0" applyNumberFormat="1" applyFont="1" applyBorder="1"/>
    <xf numFmtId="41" fontId="26" fillId="0" borderId="0" xfId="0" applyNumberFormat="1" applyFont="1"/>
    <xf numFmtId="0" fontId="26" fillId="0" borderId="36" xfId="0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168" fontId="26" fillId="0" borderId="0" xfId="0" applyNumberFormat="1" applyFont="1"/>
    <xf numFmtId="0" fontId="26" fillId="0" borderId="6" xfId="0" applyFont="1" applyBorder="1" applyAlignment="1">
      <alignment wrapText="1"/>
    </xf>
    <xf numFmtId="0" fontId="26" fillId="0" borderId="20" xfId="0" quotePrefix="1" applyFont="1" applyBorder="1"/>
    <xf numFmtId="0" fontId="26" fillId="0" borderId="0" xfId="0" quotePrefix="1" applyFont="1" applyFill="1" applyBorder="1"/>
    <xf numFmtId="0" fontId="26" fillId="0" borderId="0" xfId="0" applyFont="1" applyFill="1" applyBorder="1"/>
    <xf numFmtId="0" fontId="72" fillId="0" borderId="6" xfId="0" applyFont="1" applyFill="1" applyBorder="1" applyAlignment="1">
      <alignment horizontal="center" wrapText="1"/>
    </xf>
    <xf numFmtId="0" fontId="73" fillId="0" borderId="0" xfId="0" applyFont="1"/>
    <xf numFmtId="169" fontId="26" fillId="0" borderId="19" xfId="0" applyNumberFormat="1" applyFont="1" applyBorder="1"/>
    <xf numFmtId="169" fontId="26" fillId="0" borderId="4" xfId="0" applyNumberFormat="1" applyFont="1" applyBorder="1"/>
    <xf numFmtId="169" fontId="26" fillId="0" borderId="21" xfId="0" applyNumberFormat="1" applyFont="1" applyBorder="1"/>
    <xf numFmtId="169" fontId="26" fillId="0" borderId="0" xfId="0" applyNumberFormat="1" applyFont="1" applyBorder="1"/>
    <xf numFmtId="169" fontId="26" fillId="0" borderId="0" xfId="0" applyNumberFormat="1" applyFont="1"/>
    <xf numFmtId="0" fontId="26" fillId="0" borderId="6" xfId="0" applyFont="1" applyFill="1" applyBorder="1"/>
    <xf numFmtId="170" fontId="0" fillId="0" borderId="0" xfId="2" applyNumberFormat="1" applyFont="1" applyFill="1"/>
    <xf numFmtId="169" fontId="0" fillId="0" borderId="0" xfId="0" applyNumberFormat="1" applyFill="1"/>
    <xf numFmtId="9" fontId="0" fillId="0" borderId="0" xfId="62" applyNumberFormat="1" applyFont="1" applyFill="1"/>
    <xf numFmtId="37" fontId="26" fillId="0" borderId="6" xfId="0" applyNumberFormat="1" applyFont="1" applyFill="1" applyBorder="1"/>
    <xf numFmtId="0" fontId="26" fillId="0" borderId="6" xfId="0" quotePrefix="1" applyFont="1" applyFill="1" applyBorder="1"/>
    <xf numFmtId="0" fontId="26" fillId="0" borderId="0" xfId="0" quotePrefix="1" applyFont="1" applyBorder="1"/>
    <xf numFmtId="0" fontId="0" fillId="0" borderId="0" xfId="0" quotePrefix="1" applyBorder="1" applyAlignment="1">
      <alignment horizontal="right"/>
    </xf>
    <xf numFmtId="0" fontId="2" fillId="0" borderId="0" xfId="0" applyFont="1" applyAlignment="1">
      <alignment horizontal="center"/>
    </xf>
    <xf numFmtId="165" fontId="0" fillId="0" borderId="0" xfId="62" applyNumberFormat="1" applyFont="1" applyAlignment="1">
      <alignment horizontal="center"/>
    </xf>
    <xf numFmtId="0" fontId="66" fillId="56" borderId="17" xfId="52" applyFont="1" applyFill="1" applyBorder="1" applyAlignment="1">
      <alignment horizontal="center" vertical="center" wrapText="1"/>
    </xf>
  </cellXfs>
  <cellStyles count="298">
    <cellStyle name="£Z_x0004_Ç_x0006_^_x0004_" xfId="66"/>
    <cellStyle name="20% - Accent1" xfId="27" builtinId="30" customBuiltin="1"/>
    <cellStyle name="20% - Accent1 2" xfId="67"/>
    <cellStyle name="20% - Accent1 3" xfId="68"/>
    <cellStyle name="20% - Accent2" xfId="31" builtinId="34" customBuiltin="1"/>
    <cellStyle name="20% - Accent2 2" xfId="69"/>
    <cellStyle name="20% - Accent2 2 2" xfId="70"/>
    <cellStyle name="20% - Accent2 3" xfId="71"/>
    <cellStyle name="20% - Accent2 4" xfId="72"/>
    <cellStyle name="20% - Accent3" xfId="35" builtinId="38" customBuiltin="1"/>
    <cellStyle name="20% - Accent3 2" xfId="73"/>
    <cellStyle name="20% - Accent3 2 2" xfId="74"/>
    <cellStyle name="20% - Accent3 3" xfId="75"/>
    <cellStyle name="20% - Accent3 4" xfId="76"/>
    <cellStyle name="20% - Accent4" xfId="39" builtinId="42" customBuiltin="1"/>
    <cellStyle name="20% - Accent4 2" xfId="77"/>
    <cellStyle name="20% - Accent4 2 2" xfId="78"/>
    <cellStyle name="20% - Accent4 3" xfId="79"/>
    <cellStyle name="20% - Accent4 4" xfId="80"/>
    <cellStyle name="20% - Accent5" xfId="43" builtinId="46" customBuiltin="1"/>
    <cellStyle name="20% - Accent5 2" xfId="81"/>
    <cellStyle name="20% - Accent5 2 2" xfId="82"/>
    <cellStyle name="20% - Accent5 3" xfId="83"/>
    <cellStyle name="20% - Accent5 4" xfId="84"/>
    <cellStyle name="20% - Accent6" xfId="47" builtinId="50" customBuiltin="1"/>
    <cellStyle name="20% - Accent6 2" xfId="85"/>
    <cellStyle name="20% - Accent6 3" xfId="86"/>
    <cellStyle name="40% - Accent1" xfId="28" builtinId="31" customBuiltin="1"/>
    <cellStyle name="40% - Accent1 2" xfId="87"/>
    <cellStyle name="40% - Accent1 3" xfId="88"/>
    <cellStyle name="40% - Accent2" xfId="32" builtinId="35" customBuiltin="1"/>
    <cellStyle name="40% - Accent2 2" xfId="89"/>
    <cellStyle name="40% - Accent2 3" xfId="90"/>
    <cellStyle name="40% - Accent3" xfId="36" builtinId="39" customBuiltin="1"/>
    <cellStyle name="40% - Accent3 2" xfId="91"/>
    <cellStyle name="40% - Accent3 3" xfId="92"/>
    <cellStyle name="40% - Accent4" xfId="40" builtinId="43" customBuiltin="1"/>
    <cellStyle name="40% - Accent4 2" xfId="93"/>
    <cellStyle name="40% - Accent4 3" xfId="94"/>
    <cellStyle name="40% - Accent5" xfId="44" builtinId="47" customBuiltin="1"/>
    <cellStyle name="40% - Accent5 2" xfId="95"/>
    <cellStyle name="40% - Accent5 3" xfId="96"/>
    <cellStyle name="40% - Accent6" xfId="48" builtinId="51" customBuiltin="1"/>
    <cellStyle name="40% - Accent6 2" xfId="97"/>
    <cellStyle name="40% - Accent6 3" xfId="98"/>
    <cellStyle name="60% - Accent1" xfId="29" builtinId="32" customBuiltin="1"/>
    <cellStyle name="60% - Accent1 2" xfId="99"/>
    <cellStyle name="60% - Accent1 3" xfId="100"/>
    <cellStyle name="60% - Accent2" xfId="33" builtinId="36" customBuiltin="1"/>
    <cellStyle name="60% - Accent2 2" xfId="101"/>
    <cellStyle name="60% - Accent2 3" xfId="102"/>
    <cellStyle name="60% - Accent3" xfId="37" builtinId="40" customBuiltin="1"/>
    <cellStyle name="60% - Accent3 2" xfId="103"/>
    <cellStyle name="60% - Accent3 3" xfId="104"/>
    <cellStyle name="60% - Accent4" xfId="41" builtinId="44" customBuiltin="1"/>
    <cellStyle name="60% - Accent4 2" xfId="105"/>
    <cellStyle name="60% - Accent4 3" xfId="106"/>
    <cellStyle name="60% - Accent5" xfId="45" builtinId="48" customBuiltin="1"/>
    <cellStyle name="60% - Accent5 2" xfId="107"/>
    <cellStyle name="60% - Accent5 3" xfId="108"/>
    <cellStyle name="60% - Accent6" xfId="49" builtinId="52" customBuiltin="1"/>
    <cellStyle name="60% - Accent6 2" xfId="109"/>
    <cellStyle name="60% - Accent6 3" xfId="110"/>
    <cellStyle name="Accent1" xfId="26" builtinId="29" customBuiltin="1"/>
    <cellStyle name="Accent1 2" xfId="111"/>
    <cellStyle name="Accent1 3" xfId="112"/>
    <cellStyle name="Accent2" xfId="30" builtinId="33" customBuiltin="1"/>
    <cellStyle name="Accent2 2" xfId="113"/>
    <cellStyle name="Accent2 3" xfId="114"/>
    <cellStyle name="Accent3" xfId="34" builtinId="37" customBuiltin="1"/>
    <cellStyle name="Accent3 2" xfId="115"/>
    <cellStyle name="Accent3 3" xfId="116"/>
    <cellStyle name="Accent4" xfId="38" builtinId="41" customBuiltin="1"/>
    <cellStyle name="Accent4 2" xfId="117"/>
    <cellStyle name="Accent4 3" xfId="118"/>
    <cellStyle name="Accent5" xfId="42" builtinId="45" customBuiltin="1"/>
    <cellStyle name="Accent5 2" xfId="119"/>
    <cellStyle name="Accent5 3" xfId="120"/>
    <cellStyle name="Accent6" xfId="46" builtinId="49" customBuiltin="1"/>
    <cellStyle name="Accent6 2" xfId="121"/>
    <cellStyle name="Accent6 3" xfId="122"/>
    <cellStyle name="Bad" xfId="15" builtinId="27" customBuiltin="1"/>
    <cellStyle name="Bad 2" xfId="123"/>
    <cellStyle name="Bad 3" xfId="124"/>
    <cellStyle name="Calculation" xfId="19" builtinId="22" customBuiltin="1"/>
    <cellStyle name="Calculation 2" xfId="125"/>
    <cellStyle name="Calculation 2 2" xfId="126"/>
    <cellStyle name="Calculation 2 3" xfId="127"/>
    <cellStyle name="Calculation 3" xfId="128"/>
    <cellStyle name="Check Cell" xfId="21" builtinId="23" customBuiltin="1"/>
    <cellStyle name="Check Cell 2" xfId="129"/>
    <cellStyle name="Check Cell 3" xfId="130"/>
    <cellStyle name="Comma" xfId="2" builtinId="3"/>
    <cellStyle name="Comma 10" xfId="131"/>
    <cellStyle name="Comma 11" xfId="132"/>
    <cellStyle name="Comma 12" xfId="133"/>
    <cellStyle name="Comma 2" xfId="5"/>
    <cellStyle name="Comma 2 2" xfId="55"/>
    <cellStyle name="Comma 2 2 2" xfId="134"/>
    <cellStyle name="Comma 2 3" xfId="135"/>
    <cellStyle name="Comma 2 3 2" xfId="136"/>
    <cellStyle name="Comma 2 4" xfId="137"/>
    <cellStyle name="Comma 2 5" xfId="138"/>
    <cellStyle name="Comma 2 6" xfId="139"/>
    <cellStyle name="Comma 2 7" xfId="140"/>
    <cellStyle name="Comma 3" xfId="8"/>
    <cellStyle name="Comma 3 2" xfId="57"/>
    <cellStyle name="Comma 3 2 2" xfId="141"/>
    <cellStyle name="Comma 3 3" xfId="142"/>
    <cellStyle name="Comma 3 4" xfId="143"/>
    <cellStyle name="Comma 4" xfId="50"/>
    <cellStyle name="Comma 4 2" xfId="144"/>
    <cellStyle name="Comma 4 2 2" xfId="145"/>
    <cellStyle name="Comma 4 3" xfId="146"/>
    <cellStyle name="Comma 4 4" xfId="147"/>
    <cellStyle name="Comma 5" xfId="65"/>
    <cellStyle name="Comma 5 2" xfId="148"/>
    <cellStyle name="Comma 5 2 2" xfId="149"/>
    <cellStyle name="Comma 6" xfId="150"/>
    <cellStyle name="Comma 6 2" xfId="151"/>
    <cellStyle name="Comma 7" xfId="152"/>
    <cellStyle name="Comma 7 2" xfId="153"/>
    <cellStyle name="Comma 7 3" xfId="154"/>
    <cellStyle name="Comma 7 3 2" xfId="155"/>
    <cellStyle name="Comma 8" xfId="156"/>
    <cellStyle name="Comma 8 2" xfId="157"/>
    <cellStyle name="Comma 9" xfId="158"/>
    <cellStyle name="Comma 9 2" xfId="159"/>
    <cellStyle name="Currency" xfId="53" builtinId="4"/>
    <cellStyle name="Currency 10" xfId="160"/>
    <cellStyle name="Currency 11" xfId="161"/>
    <cellStyle name="Currency 2" xfId="162"/>
    <cellStyle name="Currency 2 2" xfId="163"/>
    <cellStyle name="Currency 2 2 2" xfId="164"/>
    <cellStyle name="Currency 2 3" xfId="165"/>
    <cellStyle name="Currency 2 3 2" xfId="166"/>
    <cellStyle name="Currency 2 4" xfId="167"/>
    <cellStyle name="Currency 2 5" xfId="168"/>
    <cellStyle name="Currency 3" xfId="169"/>
    <cellStyle name="Currency 3 2" xfId="170"/>
    <cellStyle name="Currency 3 3" xfId="171"/>
    <cellStyle name="Currency 4" xfId="172"/>
    <cellStyle name="Currency 4 2" xfId="173"/>
    <cellStyle name="Currency 4 3" xfId="174"/>
    <cellStyle name="Currency 5" xfId="175"/>
    <cellStyle name="Currency 5 2" xfId="176"/>
    <cellStyle name="Currency 6" xfId="177"/>
    <cellStyle name="Currency 6 2" xfId="178"/>
    <cellStyle name="Currency 7" xfId="179"/>
    <cellStyle name="Currency 7 2" xfId="180"/>
    <cellStyle name="Currency 7 3" xfId="181"/>
    <cellStyle name="Currency 8" xfId="182"/>
    <cellStyle name="Currency 8 2" xfId="183"/>
    <cellStyle name="Currency 9" xfId="184"/>
    <cellStyle name="Explanatory Text" xfId="24" builtinId="53" customBuiltin="1"/>
    <cellStyle name="Explanatory Text 2" xfId="185"/>
    <cellStyle name="Explanatory Text 3" xfId="186"/>
    <cellStyle name="Followed Hyperlink 2" xfId="187"/>
    <cellStyle name="Good" xfId="14" builtinId="26" customBuiltin="1"/>
    <cellStyle name="Good 2" xfId="188"/>
    <cellStyle name="Good 3" xfId="189"/>
    <cellStyle name="Heading 1" xfId="10" builtinId="16" customBuiltin="1"/>
    <cellStyle name="Heading 1 2" xfId="190"/>
    <cellStyle name="Heading 1 3" xfId="191"/>
    <cellStyle name="Heading 2" xfId="11" builtinId="17" customBuiltin="1"/>
    <cellStyle name="Heading 2 2" xfId="192"/>
    <cellStyle name="Heading 2 3" xfId="193"/>
    <cellStyle name="Heading 3" xfId="12" builtinId="18" customBuiltin="1"/>
    <cellStyle name="Heading 3 2" xfId="194"/>
    <cellStyle name="Heading 3 3" xfId="195"/>
    <cellStyle name="Heading 4" xfId="13" builtinId="19" customBuiltin="1"/>
    <cellStyle name="Heading 4 2" xfId="196"/>
    <cellStyle name="Heading 4 3" xfId="197"/>
    <cellStyle name="Hyperlink 2" xfId="198"/>
    <cellStyle name="Input" xfId="17" builtinId="20" customBuiltin="1"/>
    <cellStyle name="Input 2" xfId="199"/>
    <cellStyle name="Input 2 2" xfId="200"/>
    <cellStyle name="Input 2 3" xfId="201"/>
    <cellStyle name="Input 3" xfId="202"/>
    <cellStyle name="Linked Cell" xfId="20" builtinId="24" customBuiltin="1"/>
    <cellStyle name="Linked Cell 2" xfId="203"/>
    <cellStyle name="Linked Cell 3" xfId="204"/>
    <cellStyle name="Neutral" xfId="16" builtinId="28" customBuiltin="1"/>
    <cellStyle name="Neutral 2" xfId="205"/>
    <cellStyle name="Neutral 3" xfId="206"/>
    <cellStyle name="Normal" xfId="0" builtinId="0"/>
    <cellStyle name="Normal 10" xfId="207"/>
    <cellStyle name="Normal 10 10" xfId="208"/>
    <cellStyle name="Normal 10 2" xfId="209"/>
    <cellStyle name="Normal 10 3" xfId="210"/>
    <cellStyle name="Normal 11" xfId="211"/>
    <cellStyle name="Normal 12" xfId="212"/>
    <cellStyle name="Normal 13" xfId="213"/>
    <cellStyle name="Normal 14" xfId="214"/>
    <cellStyle name="Normal 14 2" xfId="215"/>
    <cellStyle name="Normal 15" xfId="216"/>
    <cellStyle name="Normal 16" xfId="217"/>
    <cellStyle name="Normal 17" xfId="218"/>
    <cellStyle name="Normal 2" xfId="1"/>
    <cellStyle name="Normal 2 2" xfId="52"/>
    <cellStyle name="Normal 2 2 2" xfId="219"/>
    <cellStyle name="Normal 2 2 2 2" xfId="220"/>
    <cellStyle name="Normal 2 2 3" xfId="221"/>
    <cellStyle name="Normal 2 3" xfId="222"/>
    <cellStyle name="Normal 2 3 2" xfId="223"/>
    <cellStyle name="Normal 2 4" xfId="224"/>
    <cellStyle name="Normal 2 5" xfId="225"/>
    <cellStyle name="Normal 2 6" xfId="297"/>
    <cellStyle name="Normal 3" xfId="3"/>
    <cellStyle name="Normal 3 2" xfId="7"/>
    <cellStyle name="Normal 3 2 2" xfId="56"/>
    <cellStyle name="Normal 3 3" xfId="226"/>
    <cellStyle name="Normal 3 3 2" xfId="227"/>
    <cellStyle name="Normal 3 4" xfId="228"/>
    <cellStyle name="Normal 4" xfId="4"/>
    <cellStyle name="Normal 4 10" xfId="229"/>
    <cellStyle name="Normal 4 2" xfId="54"/>
    <cellStyle name="Normal 4 2 2" xfId="230"/>
    <cellStyle name="Normal 4 2_Sheet2" xfId="231"/>
    <cellStyle name="Normal 4 3" xfId="232"/>
    <cellStyle name="Normal 4 3 2" xfId="233"/>
    <cellStyle name="Normal 4 4" xfId="234"/>
    <cellStyle name="Normal 4 4 2" xfId="235"/>
    <cellStyle name="Normal 4 5" xfId="236"/>
    <cellStyle name="Normal 4 6" xfId="237"/>
    <cellStyle name="Normal 4 7" xfId="238"/>
    <cellStyle name="Normal 4 8" xfId="239"/>
    <cellStyle name="Normal 4 9" xfId="240"/>
    <cellStyle name="Normal 4_Sheet2" xfId="241"/>
    <cellStyle name="Normal 5" xfId="51"/>
    <cellStyle name="Normal 5 2" xfId="58"/>
    <cellStyle name="Normal 5 3" xfId="242"/>
    <cellStyle name="Normal 5 3 2" xfId="243"/>
    <cellStyle name="Normal 5 4" xfId="244"/>
    <cellStyle name="Normal 5 5" xfId="245"/>
    <cellStyle name="Normal 5_Sheet2" xfId="246"/>
    <cellStyle name="Normal 6" xfId="59"/>
    <cellStyle name="Normal 6 2" xfId="247"/>
    <cellStyle name="Normal 6 2 2" xfId="248"/>
    <cellStyle name="Normal 65" xfId="249"/>
    <cellStyle name="Normal 7" xfId="60"/>
    <cellStyle name="Normal 7 2" xfId="61"/>
    <cellStyle name="Normal 8" xfId="63"/>
    <cellStyle name="Normal 8 2" xfId="250"/>
    <cellStyle name="Normal 9" xfId="251"/>
    <cellStyle name="Normal 9 2" xfId="252"/>
    <cellStyle name="Normal 9 3" xfId="253"/>
    <cellStyle name="Normal 94" xfId="254"/>
    <cellStyle name="Note" xfId="23" builtinId="10" customBuiltin="1"/>
    <cellStyle name="Note 2" xfId="255"/>
    <cellStyle name="Note 2 2" xfId="256"/>
    <cellStyle name="Note 2 3" xfId="257"/>
    <cellStyle name="Note 3" xfId="258"/>
    <cellStyle name="Output" xfId="18" builtinId="21" customBuiltin="1"/>
    <cellStyle name="Output 2" xfId="259"/>
    <cellStyle name="Output 2 2" xfId="260"/>
    <cellStyle name="Output 2 3" xfId="261"/>
    <cellStyle name="Output 3" xfId="262"/>
    <cellStyle name="Percent" xfId="62" builtinId="5"/>
    <cellStyle name="Percent 10" xfId="263"/>
    <cellStyle name="Percent 2" xfId="6"/>
    <cellStyle name="Percent 2 2" xfId="264"/>
    <cellStyle name="Percent 2 3" xfId="265"/>
    <cellStyle name="Percent 2 3 2" xfId="266"/>
    <cellStyle name="Percent 2 4" xfId="267"/>
    <cellStyle name="Percent 3" xfId="64"/>
    <cellStyle name="Percent 3 2" xfId="268"/>
    <cellStyle name="Percent 3 2 2" xfId="269"/>
    <cellStyle name="Percent 3 3" xfId="270"/>
    <cellStyle name="Percent 4" xfId="271"/>
    <cellStyle name="Percent 4 2" xfId="272"/>
    <cellStyle name="Percent 4 2 2" xfId="273"/>
    <cellStyle name="Percent 4 3" xfId="274"/>
    <cellStyle name="Percent 4 4" xfId="275"/>
    <cellStyle name="Percent 5" xfId="276"/>
    <cellStyle name="Percent 5 2" xfId="277"/>
    <cellStyle name="Percent 5 3" xfId="278"/>
    <cellStyle name="Percent 5 4" xfId="279"/>
    <cellStyle name="Percent 5 5" xfId="280"/>
    <cellStyle name="Percent 6" xfId="281"/>
    <cellStyle name="Percent 6 2" xfId="282"/>
    <cellStyle name="Percent 6 3" xfId="283"/>
    <cellStyle name="Percent 7" xfId="284"/>
    <cellStyle name="Percent 8" xfId="285"/>
    <cellStyle name="Percent 9" xfId="286"/>
    <cellStyle name="rowhead_tbls1_13_a" xfId="287"/>
    <cellStyle name="Style 1" xfId="288"/>
    <cellStyle name="tablename" xfId="289"/>
    <cellStyle name="Title" xfId="9" builtinId="15" customBuiltin="1"/>
    <cellStyle name="Title 2" xfId="290"/>
    <cellStyle name="Total" xfId="25" builtinId="25" customBuiltin="1"/>
    <cellStyle name="Total 2" xfId="291"/>
    <cellStyle name="Total 2 2" xfId="292"/>
    <cellStyle name="Total 2 3" xfId="293"/>
    <cellStyle name="Total 3" xfId="294"/>
    <cellStyle name="Warning Text" xfId="22" builtinId="11" customBuiltin="1"/>
    <cellStyle name="Warning Text 2" xfId="295"/>
    <cellStyle name="Warning Text 3" xfId="29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erry\Documents\GroupWise\Professional%20Unbundling%20Model%20v8%20-%20PCMH%20Updat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abSelected="1" workbookViewId="0">
      <selection activeCell="B26" sqref="B26"/>
    </sheetView>
  </sheetViews>
  <sheetFormatPr defaultRowHeight="15"/>
  <cols>
    <col min="1" max="4" width="12.28515625" customWidth="1"/>
    <col min="5" max="5" width="43" bestFit="1" customWidth="1"/>
    <col min="6" max="6" width="11.7109375" style="20" customWidth="1"/>
    <col min="7" max="7" width="2.140625" customWidth="1"/>
    <col min="8" max="9" width="11.7109375" style="26" customWidth="1"/>
    <col min="10" max="10" width="20.28515625" style="26" customWidth="1"/>
  </cols>
  <sheetData>
    <row r="1" spans="1:13" ht="18">
      <c r="A1" s="2" t="s">
        <v>106</v>
      </c>
      <c r="B1" s="5"/>
      <c r="C1" s="5"/>
      <c r="D1" s="5"/>
      <c r="E1" s="5"/>
      <c r="H1" s="26" t="s">
        <v>1262</v>
      </c>
    </row>
    <row r="2" spans="1:13" ht="18">
      <c r="A2" s="13" t="s">
        <v>113</v>
      </c>
      <c r="B2" s="5"/>
      <c r="C2" s="5"/>
      <c r="D2" s="5"/>
      <c r="E2" s="5"/>
      <c r="H2" s="149">
        <v>6.5000000000000002E-2</v>
      </c>
    </row>
    <row r="3" spans="1:13">
      <c r="A3" s="5"/>
      <c r="B3" s="5"/>
      <c r="C3" s="5"/>
      <c r="D3" s="5"/>
      <c r="E3" s="5"/>
      <c r="F3" s="148">
        <v>2017</v>
      </c>
      <c r="G3" s="148"/>
      <c r="H3" s="148">
        <v>2018</v>
      </c>
    </row>
    <row r="4" spans="1:13" ht="26.25">
      <c r="A4" s="4" t="s">
        <v>1</v>
      </c>
      <c r="B4" s="3" t="s">
        <v>0</v>
      </c>
      <c r="C4" s="3" t="s">
        <v>0</v>
      </c>
      <c r="D4" s="3" t="s">
        <v>0</v>
      </c>
      <c r="E4" s="19" t="s">
        <v>2</v>
      </c>
      <c r="F4" s="25" t="s">
        <v>130</v>
      </c>
      <c r="H4" s="15" t="s">
        <v>130</v>
      </c>
      <c r="I4" s="24" t="s">
        <v>111</v>
      </c>
      <c r="J4" s="25" t="s">
        <v>112</v>
      </c>
    </row>
    <row r="5" spans="1:13">
      <c r="A5" s="29" t="s">
        <v>153</v>
      </c>
      <c r="B5" s="1" t="s">
        <v>154</v>
      </c>
      <c r="C5" s="29" t="s">
        <v>156</v>
      </c>
      <c r="D5" s="1" t="s">
        <v>157</v>
      </c>
      <c r="E5" s="29" t="s">
        <v>155</v>
      </c>
      <c r="F5" s="23" t="s">
        <v>152</v>
      </c>
      <c r="H5" s="23" t="s">
        <v>150</v>
      </c>
      <c r="I5" s="23" t="s">
        <v>151</v>
      </c>
      <c r="J5" s="30" t="s">
        <v>149</v>
      </c>
    </row>
    <row r="6" spans="1:13">
      <c r="A6" s="11" t="s">
        <v>9</v>
      </c>
      <c r="B6" s="12" t="s">
        <v>8</v>
      </c>
      <c r="C6" s="12"/>
      <c r="D6" s="12"/>
      <c r="E6" s="16" t="s">
        <v>10</v>
      </c>
      <c r="F6" s="69">
        <v>71.760000000000005</v>
      </c>
      <c r="H6" s="35">
        <f t="shared" ref="H6:H33" si="0">+F6*(1+$H$2)</f>
        <v>76.424400000000006</v>
      </c>
      <c r="I6" s="22">
        <f>VLOOKUP(A6,'CT Wage Index'!$A$7:$G$35,7,FALSE)</f>
        <v>1.1562999999999999</v>
      </c>
      <c r="J6" s="27">
        <f>(H6*0.6*I6)+(H6*0.4)</f>
        <v>83.591480232000009</v>
      </c>
      <c r="K6" s="26"/>
      <c r="L6" s="26"/>
      <c r="M6" s="26"/>
    </row>
    <row r="7" spans="1:13">
      <c r="A7" s="10" t="s">
        <v>12</v>
      </c>
      <c r="B7" s="6" t="s">
        <v>11</v>
      </c>
      <c r="C7" s="6" t="s">
        <v>14</v>
      </c>
      <c r="D7" s="6"/>
      <c r="E7" s="16" t="s">
        <v>13</v>
      </c>
      <c r="F7" s="70">
        <v>71.760000000000005</v>
      </c>
      <c r="H7" s="36">
        <f t="shared" si="0"/>
        <v>76.424400000000006</v>
      </c>
      <c r="I7" s="22">
        <f>VLOOKUP(A7,'CT Wage Index'!$A$7:$G$35,7,FALSE)</f>
        <v>1.1848999999999998</v>
      </c>
      <c r="J7" s="27">
        <f t="shared" ref="J7:J36" si="1">(H7*0.6*I7)+(H7*0.4)</f>
        <v>84.902922935999996</v>
      </c>
      <c r="K7" s="26"/>
      <c r="L7" s="26"/>
      <c r="M7" s="26"/>
    </row>
    <row r="8" spans="1:13">
      <c r="A8" s="10" t="s">
        <v>16</v>
      </c>
      <c r="B8" s="6" t="s">
        <v>15</v>
      </c>
      <c r="C8" s="6"/>
      <c r="D8" s="6"/>
      <c r="E8" s="16" t="s">
        <v>17</v>
      </c>
      <c r="F8" s="70">
        <v>71.760000000000005</v>
      </c>
      <c r="H8" s="36">
        <f t="shared" si="0"/>
        <v>76.424400000000006</v>
      </c>
      <c r="I8" s="22">
        <f>VLOOKUP(A8,'CT Wage Index'!$A$7:$G$35,7,FALSE)</f>
        <v>1.1562999999999999</v>
      </c>
      <c r="J8" s="27">
        <f t="shared" si="1"/>
        <v>83.591480232000009</v>
      </c>
      <c r="K8" s="26"/>
      <c r="L8" s="26"/>
      <c r="M8" s="26"/>
    </row>
    <row r="9" spans="1:13">
      <c r="A9" s="10" t="s">
        <v>18</v>
      </c>
      <c r="B9" s="6" t="s">
        <v>1261</v>
      </c>
      <c r="C9" s="6"/>
      <c r="D9" s="6"/>
      <c r="E9" s="16" t="s">
        <v>19</v>
      </c>
      <c r="F9" s="70">
        <v>71.760000000000005</v>
      </c>
      <c r="H9" s="36">
        <f t="shared" si="0"/>
        <v>76.424400000000006</v>
      </c>
      <c r="I9" s="22">
        <f>VLOOKUP(A9,'CT Wage Index'!$A$7:$G$35,7,FALSE)</f>
        <v>1.1885999999999999</v>
      </c>
      <c r="J9" s="27">
        <f t="shared" si="1"/>
        <v>85.072585103999998</v>
      </c>
      <c r="K9" s="26"/>
      <c r="L9" s="26"/>
      <c r="M9" s="26"/>
    </row>
    <row r="10" spans="1:13">
      <c r="A10" s="8" t="s">
        <v>21</v>
      </c>
      <c r="B10" s="7" t="s">
        <v>20</v>
      </c>
      <c r="C10" s="7"/>
      <c r="D10" s="7"/>
      <c r="E10" s="17" t="s">
        <v>22</v>
      </c>
      <c r="F10" s="71">
        <v>71.760000000000005</v>
      </c>
      <c r="H10" s="37">
        <f t="shared" si="0"/>
        <v>76.424400000000006</v>
      </c>
      <c r="I10" s="21">
        <f>VLOOKUP(A10,'CT Wage Index'!$A$7:$G$35,7,FALSE)</f>
        <v>1.2987</v>
      </c>
      <c r="J10" s="28">
        <f t="shared" si="1"/>
        <v>90.121180968000004</v>
      </c>
      <c r="K10" s="26"/>
      <c r="L10" s="26"/>
      <c r="M10" s="26"/>
    </row>
    <row r="11" spans="1:13">
      <c r="A11" s="10" t="s">
        <v>24</v>
      </c>
      <c r="B11" s="6" t="s">
        <v>23</v>
      </c>
      <c r="C11" s="6" t="s">
        <v>26</v>
      </c>
      <c r="D11" s="6"/>
      <c r="E11" s="16" t="s">
        <v>25</v>
      </c>
      <c r="F11" s="70">
        <v>71.760000000000005</v>
      </c>
      <c r="H11" s="36">
        <f t="shared" si="0"/>
        <v>76.424400000000006</v>
      </c>
      <c r="I11" s="22">
        <f>VLOOKUP(A11,'CT Wage Index'!$A$7:$G$35,7,FALSE)</f>
        <v>1.2114999999999998</v>
      </c>
      <c r="J11" s="27">
        <f t="shared" si="1"/>
        <v>86.122656360000008</v>
      </c>
      <c r="K11" s="26"/>
      <c r="L11" s="26"/>
      <c r="M11" s="26"/>
    </row>
    <row r="12" spans="1:13">
      <c r="A12" s="10" t="s">
        <v>28</v>
      </c>
      <c r="B12" s="6" t="s">
        <v>27</v>
      </c>
      <c r="C12" s="6"/>
      <c r="D12" s="6"/>
      <c r="E12" s="16" t="s">
        <v>29</v>
      </c>
      <c r="F12" s="70">
        <v>71.760000000000005</v>
      </c>
      <c r="H12" s="36">
        <f t="shared" si="0"/>
        <v>76.424400000000006</v>
      </c>
      <c r="I12" s="22">
        <f>VLOOKUP(A12,'CT Wage Index'!$A$7:$G$35,7,FALSE)</f>
        <v>1.1562999999999999</v>
      </c>
      <c r="J12" s="27">
        <f t="shared" si="1"/>
        <v>83.591480232000009</v>
      </c>
      <c r="K12" s="26"/>
      <c r="L12" s="26"/>
      <c r="M12" s="26"/>
    </row>
    <row r="13" spans="1:13">
      <c r="A13" s="10" t="s">
        <v>31</v>
      </c>
      <c r="B13" s="6" t="s">
        <v>30</v>
      </c>
      <c r="C13" s="6"/>
      <c r="D13" s="6"/>
      <c r="E13" s="16" t="s">
        <v>32</v>
      </c>
      <c r="F13" s="70">
        <v>71.760000000000005</v>
      </c>
      <c r="H13" s="36">
        <f t="shared" si="0"/>
        <v>76.424400000000006</v>
      </c>
      <c r="I13" s="22">
        <f>VLOOKUP(A13,'CT Wage Index'!$A$7:$G$35,7,FALSE)</f>
        <v>1.2987</v>
      </c>
      <c r="J13" s="27">
        <f t="shared" si="1"/>
        <v>90.121180968000004</v>
      </c>
      <c r="K13" s="26"/>
      <c r="L13" s="26"/>
      <c r="M13" s="26"/>
    </row>
    <row r="14" spans="1:13">
      <c r="A14" s="10" t="s">
        <v>34</v>
      </c>
      <c r="B14" s="6" t="s">
        <v>33</v>
      </c>
      <c r="C14" s="6"/>
      <c r="D14" s="6"/>
      <c r="E14" s="16" t="s">
        <v>35</v>
      </c>
      <c r="F14" s="70">
        <v>71.760000000000005</v>
      </c>
      <c r="H14" s="36">
        <f t="shared" si="0"/>
        <v>76.424400000000006</v>
      </c>
      <c r="I14" s="22">
        <f>VLOOKUP(A14,'CT Wage Index'!$A$7:$G$35,7,FALSE)</f>
        <v>1.1562999999999999</v>
      </c>
      <c r="J14" s="27">
        <f t="shared" si="1"/>
        <v>83.591480232000009</v>
      </c>
      <c r="K14" s="26"/>
      <c r="L14" s="26"/>
      <c r="M14" s="26"/>
    </row>
    <row r="15" spans="1:13">
      <c r="A15" s="8" t="s">
        <v>36</v>
      </c>
      <c r="B15" s="7" t="s">
        <v>1260</v>
      </c>
      <c r="C15" s="7"/>
      <c r="D15" s="7"/>
      <c r="E15" s="17" t="s">
        <v>37</v>
      </c>
      <c r="F15" s="71">
        <v>71.760000000000005</v>
      </c>
      <c r="H15" s="37">
        <f t="shared" si="0"/>
        <v>76.424400000000006</v>
      </c>
      <c r="I15" s="21">
        <f>VLOOKUP(A15,'CT Wage Index'!$A$7:$G$35,7,FALSE)</f>
        <v>1.1562999999999999</v>
      </c>
      <c r="J15" s="28">
        <f t="shared" si="1"/>
        <v>83.591480232000009</v>
      </c>
      <c r="K15" s="26"/>
      <c r="L15" s="26"/>
      <c r="M15" s="26"/>
    </row>
    <row r="16" spans="1:13">
      <c r="A16" s="10" t="s">
        <v>38</v>
      </c>
      <c r="B16" s="31" t="s">
        <v>108</v>
      </c>
      <c r="C16" s="31"/>
      <c r="D16" s="18"/>
      <c r="E16" s="18" t="s">
        <v>107</v>
      </c>
      <c r="F16" s="70">
        <v>71.760000000000005</v>
      </c>
      <c r="H16" s="36">
        <f t="shared" si="0"/>
        <v>76.424400000000006</v>
      </c>
      <c r="I16" s="22">
        <f>VLOOKUP(A16,'CT Wage Index'!$A$7:$G$35,7,FALSE)</f>
        <v>1.1562999999999999</v>
      </c>
      <c r="J16" s="27">
        <f t="shared" si="1"/>
        <v>83.591480232000009</v>
      </c>
      <c r="K16" s="26"/>
      <c r="L16" s="26"/>
      <c r="M16" s="26"/>
    </row>
    <row r="17" spans="1:13">
      <c r="A17" s="10" t="s">
        <v>40</v>
      </c>
      <c r="B17" s="6" t="s">
        <v>39</v>
      </c>
      <c r="C17" s="6"/>
      <c r="D17" s="6"/>
      <c r="E17" s="16" t="s">
        <v>110</v>
      </c>
      <c r="F17" s="70">
        <v>71.760000000000005</v>
      </c>
      <c r="H17" s="36">
        <f t="shared" si="0"/>
        <v>76.424400000000006</v>
      </c>
      <c r="I17" s="22">
        <f>VLOOKUP(A17,'CT Wage Index'!$A$7:$G$35,7,FALSE)</f>
        <v>1.1885999999999999</v>
      </c>
      <c r="J17" s="27">
        <f t="shared" si="1"/>
        <v>85.072585103999998</v>
      </c>
      <c r="K17" s="26"/>
      <c r="L17" s="26"/>
      <c r="M17" s="26"/>
    </row>
    <row r="18" spans="1:13">
      <c r="A18" s="10" t="s">
        <v>42</v>
      </c>
      <c r="B18" s="6" t="s">
        <v>41</v>
      </c>
      <c r="C18" s="6"/>
      <c r="D18" s="6"/>
      <c r="E18" s="16" t="s">
        <v>43</v>
      </c>
      <c r="F18" s="70">
        <v>71.760000000000005</v>
      </c>
      <c r="H18" s="36">
        <f t="shared" si="0"/>
        <v>76.424400000000006</v>
      </c>
      <c r="I18" s="22">
        <f>VLOOKUP(A18,'CT Wage Index'!$A$7:$G$35,7,FALSE)</f>
        <v>1.1885999999999999</v>
      </c>
      <c r="J18" s="27">
        <f t="shared" si="1"/>
        <v>85.072585103999998</v>
      </c>
      <c r="K18" s="26"/>
      <c r="L18" s="26"/>
      <c r="M18" s="26"/>
    </row>
    <row r="19" spans="1:13">
      <c r="A19" s="10" t="s">
        <v>45</v>
      </c>
      <c r="B19" s="6" t="s">
        <v>44</v>
      </c>
      <c r="C19" s="6"/>
      <c r="D19" s="6"/>
      <c r="E19" s="16" t="s">
        <v>46</v>
      </c>
      <c r="F19" s="70">
        <v>71.760000000000005</v>
      </c>
      <c r="H19" s="36">
        <f t="shared" si="0"/>
        <v>76.424400000000006</v>
      </c>
      <c r="I19" s="22">
        <f>VLOOKUP(A19,'CT Wage Index'!$A$7:$G$35,7,FALSE)</f>
        <v>1.2987</v>
      </c>
      <c r="J19" s="27">
        <f t="shared" si="1"/>
        <v>90.121180968000004</v>
      </c>
      <c r="K19" s="26"/>
      <c r="L19" s="26"/>
      <c r="M19" s="26"/>
    </row>
    <row r="20" spans="1:13">
      <c r="A20" s="8" t="s">
        <v>48</v>
      </c>
      <c r="B20" s="7" t="s">
        <v>47</v>
      </c>
      <c r="C20" s="7"/>
      <c r="D20" s="7"/>
      <c r="E20" s="17" t="s">
        <v>49</v>
      </c>
      <c r="F20" s="71">
        <v>71.760000000000005</v>
      </c>
      <c r="H20" s="37">
        <f t="shared" si="0"/>
        <v>76.424400000000006</v>
      </c>
      <c r="I20" s="21">
        <f>VLOOKUP(A20,'CT Wage Index'!$A$7:$G$35,7,FALSE)</f>
        <v>1.1885999999999999</v>
      </c>
      <c r="J20" s="28">
        <f t="shared" si="1"/>
        <v>85.072585103999998</v>
      </c>
      <c r="K20" s="26"/>
      <c r="L20" s="26"/>
      <c r="M20" s="26"/>
    </row>
    <row r="21" spans="1:13">
      <c r="A21" s="10" t="s">
        <v>51</v>
      </c>
      <c r="B21" s="6" t="s">
        <v>50</v>
      </c>
      <c r="C21" s="6"/>
      <c r="D21" s="6"/>
      <c r="E21" s="16" t="s">
        <v>52</v>
      </c>
      <c r="F21" s="70">
        <v>71.760000000000005</v>
      </c>
      <c r="H21" s="36">
        <f t="shared" si="0"/>
        <v>76.424400000000006</v>
      </c>
      <c r="I21" s="22">
        <f>VLOOKUP(A21,'CT Wage Index'!$A$7:$G$35,7,FALSE)</f>
        <v>1.1562999999999999</v>
      </c>
      <c r="J21" s="27">
        <f t="shared" si="1"/>
        <v>83.591480232000009</v>
      </c>
      <c r="K21" s="26"/>
      <c r="L21" s="26"/>
      <c r="M21" s="26"/>
    </row>
    <row r="22" spans="1:13">
      <c r="A22" s="10" t="s">
        <v>54</v>
      </c>
      <c r="B22" s="6" t="s">
        <v>53</v>
      </c>
      <c r="C22" s="6"/>
      <c r="D22" s="6"/>
      <c r="E22" s="16" t="s">
        <v>55</v>
      </c>
      <c r="F22" s="70">
        <v>71.760000000000005</v>
      </c>
      <c r="H22" s="36">
        <f t="shared" si="0"/>
        <v>76.424400000000006</v>
      </c>
      <c r="I22" s="22">
        <f>VLOOKUP(A22,'CT Wage Index'!$A$7:$G$35,7,FALSE)</f>
        <v>1.1848999999999998</v>
      </c>
      <c r="J22" s="27">
        <f t="shared" si="1"/>
        <v>84.902922935999996</v>
      </c>
      <c r="K22" s="26"/>
      <c r="L22" s="26"/>
      <c r="M22" s="26"/>
    </row>
    <row r="23" spans="1:13">
      <c r="A23" s="10" t="s">
        <v>57</v>
      </c>
      <c r="B23" s="6" t="s">
        <v>56</v>
      </c>
      <c r="C23" s="6"/>
      <c r="D23" s="6"/>
      <c r="E23" s="16" t="s">
        <v>58</v>
      </c>
      <c r="F23" s="70">
        <v>71.760000000000005</v>
      </c>
      <c r="H23" s="36">
        <f t="shared" si="0"/>
        <v>76.424400000000006</v>
      </c>
      <c r="I23" s="22">
        <f>VLOOKUP(A23,'CT Wage Index'!$A$7:$G$35,7,FALSE)</f>
        <v>1.1885999999999999</v>
      </c>
      <c r="J23" s="27">
        <f t="shared" si="1"/>
        <v>85.072585103999998</v>
      </c>
      <c r="K23" s="26"/>
      <c r="L23" s="26"/>
      <c r="M23" s="26"/>
    </row>
    <row r="24" spans="1:13">
      <c r="A24" s="10" t="s">
        <v>60</v>
      </c>
      <c r="B24" s="6" t="s">
        <v>59</v>
      </c>
      <c r="C24" s="6"/>
      <c r="D24" s="6"/>
      <c r="E24" s="16" t="s">
        <v>61</v>
      </c>
      <c r="F24" s="70">
        <v>71.760000000000005</v>
      </c>
      <c r="H24" s="36">
        <f t="shared" si="0"/>
        <v>76.424400000000006</v>
      </c>
      <c r="I24" s="22">
        <f>VLOOKUP(A24,'CT Wage Index'!$A$7:$G$35,7,FALSE)</f>
        <v>1.2114999999999998</v>
      </c>
      <c r="J24" s="27">
        <f t="shared" si="1"/>
        <v>86.122656360000008</v>
      </c>
      <c r="K24" s="26"/>
      <c r="L24" s="26"/>
      <c r="M24" s="26"/>
    </row>
    <row r="25" spans="1:13">
      <c r="A25" s="8" t="s">
        <v>63</v>
      </c>
      <c r="B25" s="7" t="s">
        <v>62</v>
      </c>
      <c r="C25" s="7" t="s">
        <v>65</v>
      </c>
      <c r="D25" s="7"/>
      <c r="E25" s="17" t="s">
        <v>64</v>
      </c>
      <c r="F25" s="71">
        <v>71.760000000000005</v>
      </c>
      <c r="H25" s="37">
        <f t="shared" si="0"/>
        <v>76.424400000000006</v>
      </c>
      <c r="I25" s="21">
        <f>VLOOKUP(A25,'CT Wage Index'!$A$7:$G$35,7,FALSE)</f>
        <v>1.1562999999999999</v>
      </c>
      <c r="J25" s="28">
        <f t="shared" si="1"/>
        <v>83.591480232000009</v>
      </c>
      <c r="K25" s="26"/>
      <c r="L25" s="26"/>
      <c r="M25" s="26"/>
    </row>
    <row r="26" spans="1:13">
      <c r="A26" s="10" t="s">
        <v>66</v>
      </c>
      <c r="B26" s="146" t="s">
        <v>1259</v>
      </c>
      <c r="C26" s="6"/>
      <c r="D26" s="6"/>
      <c r="E26" s="16" t="s">
        <v>67</v>
      </c>
      <c r="F26" s="70">
        <v>71.760000000000005</v>
      </c>
      <c r="H26" s="36">
        <f t="shared" si="0"/>
        <v>76.424400000000006</v>
      </c>
      <c r="I26" s="22">
        <f>VLOOKUP(A26,'CT Wage Index'!$A$7:$G$35,7,FALSE)</f>
        <v>1.1562999999999999</v>
      </c>
      <c r="J26" s="27">
        <f t="shared" si="1"/>
        <v>83.591480232000009</v>
      </c>
      <c r="K26" s="26"/>
      <c r="L26" s="26"/>
      <c r="M26" s="26"/>
    </row>
    <row r="27" spans="1:13">
      <c r="A27" s="10" t="s">
        <v>69</v>
      </c>
      <c r="B27" s="6" t="s">
        <v>68</v>
      </c>
      <c r="C27" s="6"/>
      <c r="D27" s="6"/>
      <c r="E27" s="16" t="s">
        <v>70</v>
      </c>
      <c r="F27" s="70">
        <v>71.760000000000005</v>
      </c>
      <c r="H27" s="36">
        <f t="shared" si="0"/>
        <v>76.424400000000006</v>
      </c>
      <c r="I27" s="22">
        <f>VLOOKUP(A27,'CT Wage Index'!$A$7:$G$35,7,FALSE)</f>
        <v>1.2987</v>
      </c>
      <c r="J27" s="27">
        <f t="shared" si="1"/>
        <v>90.121180968000004</v>
      </c>
      <c r="K27" s="26"/>
      <c r="L27" s="26"/>
      <c r="M27" s="26"/>
    </row>
    <row r="28" spans="1:13">
      <c r="A28" s="10" t="s">
        <v>72</v>
      </c>
      <c r="B28" s="6" t="s">
        <v>71</v>
      </c>
      <c r="C28" s="6"/>
      <c r="D28" s="6"/>
      <c r="E28" s="16" t="s">
        <v>73</v>
      </c>
      <c r="F28" s="70">
        <v>71.760000000000005</v>
      </c>
      <c r="H28" s="36">
        <f t="shared" si="0"/>
        <v>76.424400000000006</v>
      </c>
      <c r="I28" s="22">
        <f>VLOOKUP(A28,'CT Wage Index'!$A$7:$G$35,7,FALSE)</f>
        <v>1.1562999999999999</v>
      </c>
      <c r="J28" s="27">
        <f t="shared" si="1"/>
        <v>83.591480232000009</v>
      </c>
      <c r="K28" s="26"/>
      <c r="L28" s="26"/>
      <c r="M28" s="26"/>
    </row>
    <row r="29" spans="1:13">
      <c r="A29" s="10" t="s">
        <v>75</v>
      </c>
      <c r="B29" s="6" t="s">
        <v>74</v>
      </c>
      <c r="C29" s="6"/>
      <c r="D29" s="6"/>
      <c r="E29" s="16" t="s">
        <v>76</v>
      </c>
      <c r="F29" s="70">
        <v>71.760000000000005</v>
      </c>
      <c r="H29" s="36">
        <f t="shared" si="0"/>
        <v>76.424400000000006</v>
      </c>
      <c r="I29" s="22">
        <f>VLOOKUP(A29,'CT Wage Index'!$A$7:$G$35,7,FALSE)</f>
        <v>1.1885999999999999</v>
      </c>
      <c r="J29" s="27">
        <f t="shared" si="1"/>
        <v>85.072585103999998</v>
      </c>
      <c r="K29" s="26"/>
      <c r="L29" s="26"/>
      <c r="M29" s="26"/>
    </row>
    <row r="30" spans="1:13">
      <c r="A30" s="8" t="s">
        <v>78</v>
      </c>
      <c r="B30" s="7" t="s">
        <v>77</v>
      </c>
      <c r="C30" s="7"/>
      <c r="D30" s="7"/>
      <c r="E30" s="17" t="s">
        <v>79</v>
      </c>
      <c r="F30" s="71">
        <v>71.760000000000005</v>
      </c>
      <c r="H30" s="37">
        <f t="shared" si="0"/>
        <v>76.424400000000006</v>
      </c>
      <c r="I30" s="21">
        <f>VLOOKUP(A30,'CT Wage Index'!$A$7:$G$35,7,FALSE)</f>
        <v>1.2987</v>
      </c>
      <c r="J30" s="28">
        <f t="shared" si="1"/>
        <v>90.121180968000004</v>
      </c>
      <c r="K30" s="26"/>
      <c r="L30" s="26"/>
      <c r="M30" s="26"/>
    </row>
    <row r="31" spans="1:13">
      <c r="A31" s="10" t="s">
        <v>81</v>
      </c>
      <c r="B31" s="6" t="s">
        <v>80</v>
      </c>
      <c r="C31" s="6"/>
      <c r="D31" s="6"/>
      <c r="E31" s="16" t="s">
        <v>82</v>
      </c>
      <c r="F31" s="70">
        <v>71.760000000000005</v>
      </c>
      <c r="H31" s="36">
        <f t="shared" si="0"/>
        <v>76.424400000000006</v>
      </c>
      <c r="I31" s="22">
        <f>VLOOKUP(A31,'CT Wage Index'!$A$7:$G$35,7,FALSE)</f>
        <v>1.2987</v>
      </c>
      <c r="J31" s="27">
        <f t="shared" si="1"/>
        <v>90.121180968000004</v>
      </c>
      <c r="K31" s="26"/>
      <c r="L31" s="26"/>
      <c r="M31" s="26"/>
    </row>
    <row r="32" spans="1:13">
      <c r="A32" s="10" t="s">
        <v>84</v>
      </c>
      <c r="B32" s="6" t="s">
        <v>83</v>
      </c>
      <c r="C32" s="16" t="s">
        <v>86</v>
      </c>
      <c r="D32" s="16" t="s">
        <v>87</v>
      </c>
      <c r="E32" s="16" t="s">
        <v>85</v>
      </c>
      <c r="F32" s="70">
        <v>71.760000000000005</v>
      </c>
      <c r="H32" s="36">
        <f t="shared" si="0"/>
        <v>76.424400000000006</v>
      </c>
      <c r="I32" s="22">
        <f>VLOOKUP(A32,'CT Wage Index'!$A$7:$G$35,7,FALSE)</f>
        <v>1.1562999999999999</v>
      </c>
      <c r="J32" s="27">
        <f t="shared" si="1"/>
        <v>83.591480232000009</v>
      </c>
      <c r="K32" s="26"/>
      <c r="L32" s="26"/>
      <c r="M32" s="26"/>
    </row>
    <row r="33" spans="1:13">
      <c r="A33" s="10" t="s">
        <v>89</v>
      </c>
      <c r="B33" s="6" t="s">
        <v>88</v>
      </c>
      <c r="C33" s="6"/>
      <c r="D33" s="6"/>
      <c r="E33" s="16" t="s">
        <v>90</v>
      </c>
      <c r="F33" s="70">
        <v>71.760000000000005</v>
      </c>
      <c r="H33" s="36">
        <f t="shared" si="0"/>
        <v>76.424400000000006</v>
      </c>
      <c r="I33" s="22">
        <f>VLOOKUP(A33,'CT Wage Index'!$A$7:$G$35,7,FALSE)</f>
        <v>1.1562999999999999</v>
      </c>
      <c r="J33" s="27">
        <f t="shared" si="1"/>
        <v>83.591480232000009</v>
      </c>
      <c r="K33" s="26"/>
      <c r="L33" s="26"/>
      <c r="M33" s="26"/>
    </row>
    <row r="34" spans="1:13">
      <c r="A34" s="10" t="s">
        <v>92</v>
      </c>
      <c r="B34" s="6" t="s">
        <v>91</v>
      </c>
      <c r="C34" s="6"/>
      <c r="D34" s="6"/>
      <c r="E34" s="16" t="s">
        <v>93</v>
      </c>
      <c r="F34" s="70">
        <v>71.760000000000005</v>
      </c>
      <c r="H34" s="36">
        <f>+F34</f>
        <v>71.760000000000005</v>
      </c>
      <c r="I34" s="22">
        <f>+I23</f>
        <v>1.1885999999999999</v>
      </c>
      <c r="J34" s="27">
        <f t="shared" si="1"/>
        <v>79.880361600000001</v>
      </c>
      <c r="K34" s="26"/>
      <c r="L34" s="26"/>
      <c r="M34" s="26"/>
    </row>
    <row r="35" spans="1:13">
      <c r="A35" s="8" t="s">
        <v>95</v>
      </c>
      <c r="B35" s="7" t="s">
        <v>94</v>
      </c>
      <c r="C35" s="7"/>
      <c r="D35" s="7"/>
      <c r="E35" s="17" t="s">
        <v>96</v>
      </c>
      <c r="F35" s="71">
        <v>71.760000000000005</v>
      </c>
      <c r="H35" s="37">
        <f>+F35</f>
        <v>71.760000000000005</v>
      </c>
      <c r="I35" s="21">
        <f>+I25</f>
        <v>1.1562999999999999</v>
      </c>
      <c r="J35" s="28">
        <f t="shared" si="1"/>
        <v>78.489652800000002</v>
      </c>
      <c r="K35" s="26"/>
      <c r="L35" s="26"/>
      <c r="M35" s="26"/>
    </row>
    <row r="36" spans="1:13">
      <c r="A36" s="10" t="s">
        <v>98</v>
      </c>
      <c r="B36" s="6" t="s">
        <v>97</v>
      </c>
      <c r="C36" s="6"/>
      <c r="D36" s="6"/>
      <c r="E36" s="16" t="s">
        <v>99</v>
      </c>
      <c r="F36" s="70">
        <v>71.760000000000005</v>
      </c>
      <c r="H36" s="36">
        <f>+F36</f>
        <v>71.760000000000005</v>
      </c>
      <c r="I36" s="22">
        <f>+I35</f>
        <v>1.1562999999999999</v>
      </c>
      <c r="J36" s="27">
        <f t="shared" si="1"/>
        <v>78.489652800000002</v>
      </c>
      <c r="K36" s="26"/>
      <c r="L36" s="26"/>
      <c r="M36" s="26"/>
    </row>
    <row r="37" spans="1:13">
      <c r="A37" s="10" t="s">
        <v>101</v>
      </c>
      <c r="B37" s="6" t="s">
        <v>100</v>
      </c>
      <c r="C37" s="6"/>
      <c r="D37" s="6"/>
      <c r="E37" s="16" t="s">
        <v>102</v>
      </c>
      <c r="F37" s="70">
        <v>82.25</v>
      </c>
      <c r="H37" s="36">
        <f>+F37</f>
        <v>82.25</v>
      </c>
      <c r="I37" s="22">
        <f>VLOOKUP(A37,'CT Wage Index'!$A$7:$G$40,7,FALSE)</f>
        <v>1.1562999999999999</v>
      </c>
      <c r="J37" s="27">
        <f>(H37*0.6*I37)+(H37*0.4)</f>
        <v>89.963404999999995</v>
      </c>
    </row>
    <row r="38" spans="1:13">
      <c r="A38" s="8" t="s">
        <v>104</v>
      </c>
      <c r="B38" s="7" t="s">
        <v>103</v>
      </c>
      <c r="C38" s="7"/>
      <c r="D38" s="7"/>
      <c r="E38" s="17" t="s">
        <v>105</v>
      </c>
      <c r="F38" s="71">
        <v>71.760000000000005</v>
      </c>
      <c r="H38" s="37">
        <f>+F38</f>
        <v>71.760000000000005</v>
      </c>
      <c r="I38" s="21">
        <f>+I36</f>
        <v>1.1562999999999999</v>
      </c>
      <c r="J38" s="28">
        <f>(H38*0.6*I38)+(H38*0.4)</f>
        <v>78.489652800000002</v>
      </c>
    </row>
    <row r="39" spans="1:13" ht="7.5" customHeight="1">
      <c r="A39" s="9"/>
      <c r="B39" s="9"/>
      <c r="C39" s="9"/>
      <c r="D39" s="9"/>
      <c r="E39" s="9"/>
      <c r="J39" s="14"/>
    </row>
    <row r="40" spans="1:13">
      <c r="A40" s="9"/>
      <c r="B40" s="9"/>
      <c r="C40" s="9"/>
      <c r="D40" s="9"/>
      <c r="E40" s="9"/>
    </row>
    <row r="41" spans="1:13" s="90" customFormat="1">
      <c r="A41" s="102"/>
      <c r="B41" s="102"/>
      <c r="C41" s="102"/>
    </row>
    <row r="42" spans="1:13">
      <c r="A42" s="9"/>
      <c r="B42" s="9"/>
      <c r="C42" s="9"/>
    </row>
    <row r="43" spans="1:13">
      <c r="A43" s="9"/>
      <c r="B43" s="9"/>
      <c r="C43" s="9"/>
    </row>
    <row r="44" spans="1:13">
      <c r="A44" s="9"/>
      <c r="B44" s="9"/>
      <c r="C44" s="9"/>
      <c r="D44" s="9"/>
      <c r="E44" s="9"/>
    </row>
  </sheetData>
  <pageMargins left="0.7" right="0.7" top="0.75" bottom="0.75" header="0.3" footer="0.3"/>
  <pageSetup scale="66" orientation="portrait" r:id="rId1"/>
  <headerFooter>
    <oddHeader>&amp;RPage &amp;P of &amp;N</oddHeader>
    <oddFooter>&amp;C&amp;F [&amp;A]&amp;R&amp;D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587"/>
  <sheetViews>
    <sheetView workbookViewId="0">
      <selection activeCell="A397" sqref="A397"/>
    </sheetView>
  </sheetViews>
  <sheetFormatPr defaultRowHeight="12.75"/>
  <cols>
    <col min="1" max="16384" width="9.140625" style="38"/>
  </cols>
  <sheetData>
    <row r="1" spans="1:16" ht="15.75">
      <c r="A1" s="150" t="s">
        <v>1194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</row>
    <row r="2" spans="1:16" ht="167.25">
      <c r="A2" s="50" t="s">
        <v>1193</v>
      </c>
      <c r="B2" s="50" t="s">
        <v>1192</v>
      </c>
      <c r="C2" s="50" t="s">
        <v>1191</v>
      </c>
      <c r="D2" s="50" t="s">
        <v>1190</v>
      </c>
      <c r="E2" s="50" t="s">
        <v>1189</v>
      </c>
      <c r="F2" s="51" t="s">
        <v>1188</v>
      </c>
      <c r="G2" s="50" t="s">
        <v>111</v>
      </c>
      <c r="H2" s="50" t="s">
        <v>1187</v>
      </c>
      <c r="I2" s="50" t="s">
        <v>1186</v>
      </c>
      <c r="J2" s="50" t="s">
        <v>1185</v>
      </c>
      <c r="K2" s="50" t="s">
        <v>1184</v>
      </c>
      <c r="L2" s="50" t="s">
        <v>1183</v>
      </c>
      <c r="M2" s="50" t="s">
        <v>1182</v>
      </c>
      <c r="N2" s="50" t="s">
        <v>1181</v>
      </c>
      <c r="O2" s="50" t="s">
        <v>1180</v>
      </c>
      <c r="P2" s="50" t="s">
        <v>1179</v>
      </c>
    </row>
    <row r="3" spans="1:16" ht="15" hidden="1">
      <c r="A3" s="44" t="s">
        <v>1178</v>
      </c>
      <c r="B3" s="44" t="s">
        <v>1177</v>
      </c>
      <c r="C3" s="44" t="s">
        <v>285</v>
      </c>
      <c r="D3" s="44" t="s">
        <v>284</v>
      </c>
      <c r="E3" s="44">
        <v>28.950799999999997</v>
      </c>
      <c r="F3" s="44">
        <v>28.427599999999998</v>
      </c>
      <c r="G3" s="45">
        <v>0.68479999999999996</v>
      </c>
      <c r="H3" s="45">
        <v>0.77159999999999995</v>
      </c>
      <c r="I3" s="45">
        <v>0.68479999999999996</v>
      </c>
      <c r="J3" s="45">
        <v>0.77159999999999995</v>
      </c>
      <c r="K3" s="44"/>
      <c r="L3" s="44"/>
      <c r="M3" s="44"/>
      <c r="N3" s="44"/>
      <c r="O3" s="44"/>
      <c r="P3" s="44"/>
    </row>
    <row r="4" spans="1:16" ht="15" hidden="1">
      <c r="A4" s="44" t="s">
        <v>1176</v>
      </c>
      <c r="B4" s="44" t="s">
        <v>1175</v>
      </c>
      <c r="C4" s="44" t="s">
        <v>832</v>
      </c>
      <c r="D4" s="44" t="s">
        <v>831</v>
      </c>
      <c r="E4" s="44">
        <v>56.2973</v>
      </c>
      <c r="F4" s="44">
        <v>55.954099999999997</v>
      </c>
      <c r="G4" s="45">
        <v>1.3304999999999998</v>
      </c>
      <c r="H4" s="45">
        <v>1.216</v>
      </c>
      <c r="I4" s="45"/>
      <c r="J4" s="45"/>
      <c r="K4" s="44"/>
      <c r="L4" s="44"/>
      <c r="M4" s="44"/>
      <c r="N4" s="44"/>
      <c r="O4" s="44"/>
      <c r="P4" s="44"/>
    </row>
    <row r="5" spans="1:16" ht="15" hidden="1">
      <c r="A5" s="44" t="s">
        <v>1174</v>
      </c>
      <c r="B5" s="44" t="s">
        <v>1173</v>
      </c>
      <c r="C5" s="44" t="s">
        <v>164</v>
      </c>
      <c r="D5" s="44" t="s">
        <v>163</v>
      </c>
      <c r="E5" s="44">
        <v>36.940899999999999</v>
      </c>
      <c r="F5" s="44">
        <v>36.329699999999995</v>
      </c>
      <c r="G5" s="45">
        <v>1.0234999999999999</v>
      </c>
      <c r="H5" s="45">
        <v>1.0159999999999998</v>
      </c>
      <c r="I5" s="45">
        <v>1.0234999999999999</v>
      </c>
      <c r="J5" s="45">
        <v>1.0159999999999998</v>
      </c>
      <c r="K5" s="44"/>
      <c r="L5" s="44"/>
      <c r="M5" s="44"/>
      <c r="N5" s="44"/>
      <c r="O5" s="44"/>
      <c r="P5" s="44"/>
    </row>
    <row r="6" spans="1:16" ht="15" hidden="1">
      <c r="A6" s="44" t="s">
        <v>1172</v>
      </c>
      <c r="B6" s="44" t="s">
        <v>1171</v>
      </c>
      <c r="C6" s="44" t="s">
        <v>301</v>
      </c>
      <c r="D6" s="44" t="s">
        <v>300</v>
      </c>
      <c r="E6" s="44">
        <v>30.422199999999997</v>
      </c>
      <c r="F6" s="44">
        <v>30.216699999999999</v>
      </c>
      <c r="G6" s="45">
        <v>0.71949999999999992</v>
      </c>
      <c r="H6" s="45">
        <v>0.79819999999999991</v>
      </c>
      <c r="I6" s="45"/>
      <c r="J6" s="45"/>
      <c r="K6" s="44"/>
      <c r="L6" s="44"/>
      <c r="M6" s="44"/>
      <c r="N6" s="44"/>
      <c r="O6" s="44"/>
      <c r="P6" s="44"/>
    </row>
    <row r="7" spans="1:16" ht="15" hidden="1">
      <c r="A7" s="44" t="s">
        <v>1172</v>
      </c>
      <c r="B7" s="44" t="s">
        <v>1171</v>
      </c>
      <c r="C7" s="44" t="s">
        <v>357</v>
      </c>
      <c r="D7" s="44" t="s">
        <v>356</v>
      </c>
      <c r="E7" s="44">
        <v>30.422199999999997</v>
      </c>
      <c r="F7" s="44">
        <v>30.216699999999999</v>
      </c>
      <c r="G7" s="45"/>
      <c r="H7" s="45"/>
      <c r="I7" s="45">
        <v>0.71949999999999992</v>
      </c>
      <c r="J7" s="45">
        <v>0.79819999999999991</v>
      </c>
      <c r="K7" s="44"/>
      <c r="L7" s="44"/>
      <c r="M7" s="44"/>
      <c r="N7" s="44"/>
      <c r="O7" s="44"/>
      <c r="P7" s="44"/>
    </row>
    <row r="8" spans="1:16" ht="15" hidden="1">
      <c r="A8" s="44" t="s">
        <v>1170</v>
      </c>
      <c r="B8" s="44" t="s">
        <v>1169</v>
      </c>
      <c r="C8" s="44" t="s">
        <v>168</v>
      </c>
      <c r="D8" s="44" t="s">
        <v>167</v>
      </c>
      <c r="E8" s="44">
        <v>54.072199999999995</v>
      </c>
      <c r="F8" s="44">
        <v>53.3279</v>
      </c>
      <c r="G8" s="45">
        <v>1.2777999999999998</v>
      </c>
      <c r="H8" s="45">
        <v>1.1827999999999999</v>
      </c>
      <c r="I8" s="45">
        <v>1.2777999999999998</v>
      </c>
      <c r="J8" s="45">
        <v>1.1827999999999999</v>
      </c>
      <c r="K8" s="44"/>
      <c r="L8" s="44"/>
      <c r="M8" s="44"/>
      <c r="N8" s="44"/>
      <c r="O8" s="44"/>
      <c r="P8" s="44"/>
    </row>
    <row r="9" spans="1:16" ht="15" hidden="1">
      <c r="A9" s="44" t="s">
        <v>1170</v>
      </c>
      <c r="B9" s="44" t="s">
        <v>1169</v>
      </c>
      <c r="C9" s="44" t="s">
        <v>449</v>
      </c>
      <c r="D9" s="44" t="s">
        <v>448</v>
      </c>
      <c r="E9" s="44">
        <v>54.072199999999995</v>
      </c>
      <c r="F9" s="44">
        <v>53.3279</v>
      </c>
      <c r="G9" s="45"/>
      <c r="H9" s="45"/>
      <c r="I9" s="45">
        <v>1.2025999999999999</v>
      </c>
      <c r="J9" s="45">
        <v>1.1346999999999998</v>
      </c>
      <c r="K9" s="44"/>
      <c r="L9" s="44"/>
      <c r="M9" s="44"/>
      <c r="N9" s="44"/>
      <c r="O9" s="44"/>
      <c r="P9" s="44"/>
    </row>
    <row r="10" spans="1:16" ht="15" hidden="1">
      <c r="A10" s="44" t="s">
        <v>1170</v>
      </c>
      <c r="B10" s="44" t="s">
        <v>1169</v>
      </c>
      <c r="C10" s="44" t="s">
        <v>411</v>
      </c>
      <c r="D10" s="44" t="s">
        <v>410</v>
      </c>
      <c r="E10" s="44">
        <v>54.072199999999995</v>
      </c>
      <c r="F10" s="44">
        <v>53.3279</v>
      </c>
      <c r="G10" s="45"/>
      <c r="H10" s="45"/>
      <c r="I10" s="45">
        <v>1.2025999999999999</v>
      </c>
      <c r="J10" s="45">
        <v>1.1346999999999998</v>
      </c>
      <c r="K10" s="44"/>
      <c r="L10" s="44"/>
      <c r="M10" s="44"/>
      <c r="N10" s="44"/>
      <c r="O10" s="44"/>
      <c r="P10" s="44"/>
    </row>
    <row r="11" spans="1:16" ht="15" hidden="1">
      <c r="A11" s="44" t="s">
        <v>1168</v>
      </c>
      <c r="B11" s="44" t="s">
        <v>1167</v>
      </c>
      <c r="C11" s="44" t="s">
        <v>465</v>
      </c>
      <c r="D11" s="44" t="s">
        <v>464</v>
      </c>
      <c r="E11" s="44">
        <v>41.949999999999996</v>
      </c>
      <c r="F11" s="44">
        <v>40.405199999999994</v>
      </c>
      <c r="G11" s="45">
        <v>0.99129999999999996</v>
      </c>
      <c r="H11" s="45">
        <v>0.99399999999999999</v>
      </c>
      <c r="I11" s="45"/>
      <c r="J11" s="45"/>
      <c r="K11" s="44"/>
      <c r="L11" s="44"/>
      <c r="M11" s="44"/>
      <c r="N11" s="44"/>
      <c r="O11" s="44"/>
      <c r="P11" s="44"/>
    </row>
    <row r="12" spans="1:16" ht="15" hidden="1">
      <c r="A12" s="44" t="s">
        <v>1168</v>
      </c>
      <c r="B12" s="44" t="s">
        <v>1167</v>
      </c>
      <c r="C12" s="44" t="s">
        <v>349</v>
      </c>
      <c r="D12" s="44" t="s">
        <v>348</v>
      </c>
      <c r="E12" s="44">
        <v>41.949999999999996</v>
      </c>
      <c r="F12" s="44">
        <v>40.405199999999994</v>
      </c>
      <c r="G12" s="45"/>
      <c r="H12" s="45"/>
      <c r="I12" s="45">
        <v>0.97879999999999989</v>
      </c>
      <c r="J12" s="45">
        <v>0.98539999999999994</v>
      </c>
      <c r="K12" s="44"/>
      <c r="L12" s="44"/>
      <c r="M12" s="44"/>
      <c r="N12" s="44"/>
      <c r="O12" s="44"/>
      <c r="P12" s="44"/>
    </row>
    <row r="13" spans="1:16" ht="15">
      <c r="A13" s="44" t="s">
        <v>115</v>
      </c>
      <c r="B13" s="44" t="s">
        <v>1166</v>
      </c>
      <c r="C13" s="44" t="s">
        <v>187</v>
      </c>
      <c r="D13" s="44" t="s">
        <v>186</v>
      </c>
      <c r="E13" s="44">
        <v>47.178699999999999</v>
      </c>
      <c r="F13" s="44">
        <v>46.648799999999994</v>
      </c>
      <c r="G13" s="45">
        <v>1.1562999999999999</v>
      </c>
      <c r="H13" s="45">
        <v>1.1045999999999998</v>
      </c>
      <c r="I13" s="45">
        <v>1.1562999999999999</v>
      </c>
      <c r="J13" s="45">
        <v>1.1045999999999998</v>
      </c>
      <c r="K13" s="44"/>
      <c r="L13" s="44"/>
      <c r="M13" s="44"/>
      <c r="N13" s="44"/>
      <c r="O13" s="44"/>
      <c r="P13" s="44"/>
    </row>
    <row r="14" spans="1:16" ht="15" hidden="1">
      <c r="A14" s="44" t="s">
        <v>1165</v>
      </c>
      <c r="B14" s="44" t="s">
        <v>1164</v>
      </c>
      <c r="C14" s="44" t="s">
        <v>207</v>
      </c>
      <c r="D14" s="44" t="s">
        <v>206</v>
      </c>
      <c r="E14" s="44"/>
      <c r="F14" s="44"/>
      <c r="G14" s="45">
        <v>1.1205999999999998</v>
      </c>
      <c r="H14" s="45">
        <v>1.0810999999999999</v>
      </c>
      <c r="I14" s="45"/>
      <c r="J14" s="45"/>
      <c r="K14" s="44"/>
      <c r="L14" s="44"/>
      <c r="M14" s="44"/>
      <c r="N14" s="44"/>
      <c r="O14" s="44"/>
      <c r="P14" s="44"/>
    </row>
    <row r="15" spans="1:16" ht="15" hidden="1">
      <c r="A15" s="44" t="s">
        <v>1163</v>
      </c>
      <c r="B15" s="44" t="s">
        <v>1162</v>
      </c>
      <c r="C15" s="44" t="s">
        <v>285</v>
      </c>
      <c r="D15" s="44" t="s">
        <v>284</v>
      </c>
      <c r="E15" s="44">
        <v>35.126899999999999</v>
      </c>
      <c r="F15" s="44">
        <v>34.324399999999997</v>
      </c>
      <c r="G15" s="45"/>
      <c r="H15" s="45"/>
      <c r="I15" s="45">
        <v>0.7760999999999999</v>
      </c>
      <c r="J15" s="45">
        <v>0.84069999999999989</v>
      </c>
      <c r="K15" s="44"/>
      <c r="L15" s="44"/>
      <c r="M15" s="44"/>
      <c r="N15" s="44"/>
      <c r="O15" s="44"/>
      <c r="P15" s="44"/>
    </row>
    <row r="16" spans="1:16" ht="15" hidden="1">
      <c r="A16" s="44" t="s">
        <v>1163</v>
      </c>
      <c r="B16" s="44" t="s">
        <v>1162</v>
      </c>
      <c r="C16" s="44" t="s">
        <v>223</v>
      </c>
      <c r="D16" s="44" t="s">
        <v>222</v>
      </c>
      <c r="E16" s="44">
        <v>35.126899999999999</v>
      </c>
      <c r="F16" s="44">
        <v>34.324399999999997</v>
      </c>
      <c r="G16" s="45">
        <v>0.83009999999999995</v>
      </c>
      <c r="H16" s="45">
        <v>0.88029999999999997</v>
      </c>
      <c r="I16" s="45">
        <v>0.83009999999999995</v>
      </c>
      <c r="J16" s="45">
        <v>0.88029999999999997</v>
      </c>
      <c r="K16" s="44"/>
      <c r="L16" s="44"/>
      <c r="M16" s="44"/>
      <c r="N16" s="44"/>
      <c r="O16" s="44"/>
      <c r="P16" s="44"/>
    </row>
    <row r="17" spans="1:16" ht="15" hidden="1">
      <c r="A17" s="44" t="s">
        <v>1161</v>
      </c>
      <c r="B17" s="44" t="s">
        <v>1160</v>
      </c>
      <c r="C17" s="44" t="s">
        <v>251</v>
      </c>
      <c r="D17" s="44" t="s">
        <v>250</v>
      </c>
      <c r="E17" s="44">
        <v>31.130399999999998</v>
      </c>
      <c r="F17" s="44">
        <v>30.675599999999999</v>
      </c>
      <c r="G17" s="45">
        <v>0.73569999999999991</v>
      </c>
      <c r="H17" s="45">
        <v>0.8103999999999999</v>
      </c>
      <c r="I17" s="45"/>
      <c r="J17" s="45"/>
      <c r="K17" s="44"/>
      <c r="L17" s="44"/>
      <c r="M17" s="44"/>
      <c r="N17" s="44"/>
      <c r="O17" s="44"/>
      <c r="P17" s="44"/>
    </row>
    <row r="18" spans="1:16" ht="15" hidden="1">
      <c r="A18" s="44" t="s">
        <v>1159</v>
      </c>
      <c r="B18" s="44" t="s">
        <v>1158</v>
      </c>
      <c r="C18" s="44" t="s">
        <v>275</v>
      </c>
      <c r="D18" s="44" t="s">
        <v>274</v>
      </c>
      <c r="E18" s="44">
        <v>48.994299999999996</v>
      </c>
      <c r="F18" s="44">
        <v>46.8934</v>
      </c>
      <c r="G18" s="45">
        <v>1.1577999999999999</v>
      </c>
      <c r="H18" s="45">
        <v>1.1054999999999999</v>
      </c>
      <c r="I18" s="45"/>
      <c r="J18" s="45"/>
      <c r="K18" s="44"/>
      <c r="L18" s="44"/>
      <c r="M18" s="44"/>
      <c r="N18" s="44"/>
      <c r="O18" s="44"/>
      <c r="P18" s="44"/>
    </row>
    <row r="19" spans="1:16" ht="15" hidden="1">
      <c r="A19" s="44" t="s">
        <v>1157</v>
      </c>
      <c r="B19" s="44" t="s">
        <v>1156</v>
      </c>
      <c r="C19" s="44" t="s">
        <v>257</v>
      </c>
      <c r="D19" s="44" t="s">
        <v>256</v>
      </c>
      <c r="E19" s="44">
        <v>32.803899999999999</v>
      </c>
      <c r="F19" s="44">
        <v>30.7226</v>
      </c>
      <c r="G19" s="45">
        <v>0.77519999999999989</v>
      </c>
      <c r="H19" s="45">
        <v>0.84</v>
      </c>
      <c r="I19" s="45"/>
      <c r="J19" s="45"/>
      <c r="K19" s="44"/>
      <c r="L19" s="44"/>
      <c r="M19" s="44"/>
      <c r="N19" s="44"/>
      <c r="O19" s="44"/>
      <c r="P19" s="44"/>
    </row>
    <row r="20" spans="1:16" ht="15" hidden="1">
      <c r="A20" s="44" t="s">
        <v>1155</v>
      </c>
      <c r="B20" s="44" t="s">
        <v>1154</v>
      </c>
      <c r="C20" s="44" t="s">
        <v>333</v>
      </c>
      <c r="D20" s="44" t="s">
        <v>332</v>
      </c>
      <c r="E20" s="44">
        <v>35.723999999999997</v>
      </c>
      <c r="F20" s="44">
        <v>34.970199999999998</v>
      </c>
      <c r="G20" s="45">
        <v>0.84419999999999995</v>
      </c>
      <c r="H20" s="45">
        <v>0.89049999999999996</v>
      </c>
      <c r="I20" s="45">
        <v>0.84419999999999995</v>
      </c>
      <c r="J20" s="45">
        <v>0.89049999999999996</v>
      </c>
      <c r="K20" s="44"/>
      <c r="L20" s="44"/>
      <c r="M20" s="44"/>
      <c r="N20" s="44"/>
      <c r="O20" s="44"/>
      <c r="P20" s="44"/>
    </row>
    <row r="21" spans="1:16" ht="15" hidden="1">
      <c r="A21" s="44" t="s">
        <v>1155</v>
      </c>
      <c r="B21" s="44" t="s">
        <v>1154</v>
      </c>
      <c r="C21" s="44" t="s">
        <v>327</v>
      </c>
      <c r="D21" s="44" t="s">
        <v>326</v>
      </c>
      <c r="E21" s="44">
        <v>35.723999999999997</v>
      </c>
      <c r="F21" s="44">
        <v>34.970199999999998</v>
      </c>
      <c r="G21" s="45"/>
      <c r="H21" s="45"/>
      <c r="I21" s="45">
        <v>0.82909999999999995</v>
      </c>
      <c r="J21" s="45">
        <v>0.87959999999999994</v>
      </c>
      <c r="K21" s="44"/>
      <c r="L21" s="44"/>
      <c r="M21" s="44"/>
      <c r="N21" s="44"/>
      <c r="O21" s="44"/>
      <c r="P21" s="44"/>
    </row>
    <row r="22" spans="1:16" ht="15" hidden="1">
      <c r="A22" s="44" t="s">
        <v>1153</v>
      </c>
      <c r="B22" s="44" t="s">
        <v>1152</v>
      </c>
      <c r="C22" s="44" t="s">
        <v>303</v>
      </c>
      <c r="D22" s="44" t="s">
        <v>302</v>
      </c>
      <c r="E22" s="44">
        <v>33.871699999999997</v>
      </c>
      <c r="F22" s="44">
        <v>33.549099999999996</v>
      </c>
      <c r="G22" s="45">
        <v>0.80039999999999989</v>
      </c>
      <c r="H22" s="45">
        <v>0.85859999999999992</v>
      </c>
      <c r="I22" s="45"/>
      <c r="J22" s="45"/>
      <c r="K22" s="44"/>
      <c r="L22" s="44"/>
      <c r="M22" s="44"/>
      <c r="N22" s="44"/>
      <c r="O22" s="44"/>
      <c r="P22" s="44"/>
    </row>
    <row r="23" spans="1:16" ht="15" hidden="1">
      <c r="A23" s="44" t="s">
        <v>1151</v>
      </c>
      <c r="B23" s="44" t="s">
        <v>1150</v>
      </c>
      <c r="C23" s="44" t="s">
        <v>239</v>
      </c>
      <c r="D23" s="44" t="s">
        <v>238</v>
      </c>
      <c r="E23" s="44">
        <v>34.9133</v>
      </c>
      <c r="F23" s="44">
        <v>34.097699999999996</v>
      </c>
      <c r="G23" s="45">
        <v>0.82509999999999994</v>
      </c>
      <c r="H23" s="45">
        <v>0.87659999999999993</v>
      </c>
      <c r="I23" s="45"/>
      <c r="J23" s="45"/>
      <c r="K23" s="44"/>
      <c r="L23" s="44"/>
      <c r="M23" s="44"/>
      <c r="N23" s="44"/>
      <c r="O23" s="44"/>
      <c r="P23" s="44"/>
    </row>
    <row r="24" spans="1:16" ht="15" hidden="1">
      <c r="A24" s="44" t="s">
        <v>1151</v>
      </c>
      <c r="B24" s="44" t="s">
        <v>1150</v>
      </c>
      <c r="C24" s="44" t="s">
        <v>327</v>
      </c>
      <c r="D24" s="44" t="s">
        <v>326</v>
      </c>
      <c r="E24" s="44">
        <v>34.9133</v>
      </c>
      <c r="F24" s="44">
        <v>34.097699999999996</v>
      </c>
      <c r="G24" s="45"/>
      <c r="H24" s="45"/>
      <c r="I24" s="45">
        <v>0.82509999999999994</v>
      </c>
      <c r="J24" s="45">
        <v>0.87659999999999993</v>
      </c>
      <c r="K24" s="44"/>
      <c r="L24" s="44"/>
      <c r="M24" s="44"/>
      <c r="N24" s="44"/>
      <c r="O24" s="44"/>
      <c r="P24" s="44"/>
    </row>
    <row r="25" spans="1:16" ht="15" hidden="1">
      <c r="A25" s="44" t="s">
        <v>1149</v>
      </c>
      <c r="B25" s="44" t="s">
        <v>1148</v>
      </c>
      <c r="C25" s="44" t="s">
        <v>219</v>
      </c>
      <c r="D25" s="44" t="s">
        <v>218</v>
      </c>
      <c r="E25" s="44">
        <v>32.315099999999994</v>
      </c>
      <c r="F25" s="44">
        <v>31.529799999999998</v>
      </c>
      <c r="G25" s="45">
        <v>0.76369999999999993</v>
      </c>
      <c r="H25" s="45">
        <v>0.83139999999999992</v>
      </c>
      <c r="I25" s="45">
        <v>0.76369999999999993</v>
      </c>
      <c r="J25" s="45">
        <v>0.83139999999999992</v>
      </c>
      <c r="K25" s="44"/>
      <c r="L25" s="44"/>
      <c r="M25" s="44"/>
      <c r="N25" s="44"/>
      <c r="O25" s="44"/>
      <c r="P25" s="44"/>
    </row>
    <row r="26" spans="1:16" ht="15" hidden="1">
      <c r="A26" s="44" t="s">
        <v>1147</v>
      </c>
      <c r="B26" s="44" t="s">
        <v>1146</v>
      </c>
      <c r="C26" s="44" t="s">
        <v>513</v>
      </c>
      <c r="D26" s="44" t="s">
        <v>512</v>
      </c>
      <c r="E26" s="44">
        <v>32.984099999999998</v>
      </c>
      <c r="F26" s="44">
        <v>32.287299999999995</v>
      </c>
      <c r="G26" s="45">
        <v>0.78139999999999998</v>
      </c>
      <c r="H26" s="45">
        <v>0.84459999999999991</v>
      </c>
      <c r="I26" s="45">
        <v>0.78139999999999998</v>
      </c>
      <c r="J26" s="45">
        <v>0.84459999999999991</v>
      </c>
      <c r="K26" s="44"/>
      <c r="L26" s="44"/>
      <c r="M26" s="44"/>
      <c r="N26" s="44"/>
      <c r="O26" s="44"/>
      <c r="P26" s="44"/>
    </row>
    <row r="27" spans="1:16" ht="15" hidden="1">
      <c r="A27" s="44" t="s">
        <v>1147</v>
      </c>
      <c r="B27" s="44" t="s">
        <v>1146</v>
      </c>
      <c r="C27" s="44" t="s">
        <v>552</v>
      </c>
      <c r="D27" s="44" t="s">
        <v>551</v>
      </c>
      <c r="E27" s="44">
        <v>32.984099999999998</v>
      </c>
      <c r="F27" s="44">
        <v>32.287299999999995</v>
      </c>
      <c r="G27" s="45"/>
      <c r="H27" s="45"/>
      <c r="I27" s="45">
        <v>0.78139999999999998</v>
      </c>
      <c r="J27" s="45">
        <v>0.84459999999999991</v>
      </c>
      <c r="K27" s="44"/>
      <c r="L27" s="44"/>
      <c r="M27" s="44"/>
      <c r="N27" s="44"/>
      <c r="O27" s="44"/>
      <c r="P27" s="44"/>
    </row>
    <row r="28" spans="1:16" ht="15" hidden="1">
      <c r="A28" s="44" t="s">
        <v>1145</v>
      </c>
      <c r="B28" s="44" t="s">
        <v>1144</v>
      </c>
      <c r="C28" s="44" t="s">
        <v>357</v>
      </c>
      <c r="D28" s="44" t="s">
        <v>356</v>
      </c>
      <c r="E28" s="44">
        <v>30.003899999999998</v>
      </c>
      <c r="F28" s="44">
        <v>29.439699999999998</v>
      </c>
      <c r="G28" s="45">
        <v>0.70899999999999996</v>
      </c>
      <c r="H28" s="45">
        <v>0.7901999999999999</v>
      </c>
      <c r="I28" s="45">
        <v>0.70899999999999996</v>
      </c>
      <c r="J28" s="45">
        <v>0.7901999999999999</v>
      </c>
      <c r="K28" s="44"/>
      <c r="L28" s="44"/>
      <c r="M28" s="44"/>
      <c r="N28" s="44"/>
      <c r="O28" s="44"/>
      <c r="P28" s="44"/>
    </row>
    <row r="29" spans="1:16" ht="15" hidden="1">
      <c r="A29" s="44" t="s">
        <v>1143</v>
      </c>
      <c r="B29" s="44" t="s">
        <v>1142</v>
      </c>
      <c r="C29" s="44" t="s">
        <v>481</v>
      </c>
      <c r="D29" s="44" t="s">
        <v>480</v>
      </c>
      <c r="E29" s="44">
        <v>36.360199999999999</v>
      </c>
      <c r="F29" s="44">
        <v>35.506699999999995</v>
      </c>
      <c r="G29" s="45">
        <v>0.85999999999999988</v>
      </c>
      <c r="H29" s="45">
        <v>0.90189999999999992</v>
      </c>
      <c r="I29" s="45"/>
      <c r="J29" s="45"/>
      <c r="K29" s="44"/>
      <c r="L29" s="44"/>
      <c r="M29" s="44"/>
      <c r="N29" s="44"/>
      <c r="O29" s="44"/>
      <c r="P29" s="44"/>
    </row>
    <row r="30" spans="1:16" ht="15" hidden="1">
      <c r="A30" s="44" t="s">
        <v>1141</v>
      </c>
      <c r="B30" s="44" t="s">
        <v>1140</v>
      </c>
      <c r="C30" s="44" t="s">
        <v>205</v>
      </c>
      <c r="D30" s="44" t="s">
        <v>204</v>
      </c>
      <c r="E30" s="44">
        <v>37.4011</v>
      </c>
      <c r="F30" s="44">
        <v>36.098299999999995</v>
      </c>
      <c r="G30" s="45">
        <v>0.88389999999999991</v>
      </c>
      <c r="H30" s="45">
        <v>0.91899999999999993</v>
      </c>
      <c r="I30" s="45"/>
      <c r="J30" s="45"/>
      <c r="K30" s="44"/>
      <c r="L30" s="44"/>
      <c r="M30" s="44"/>
      <c r="N30" s="44"/>
      <c r="O30" s="44"/>
      <c r="P30" s="44"/>
    </row>
    <row r="31" spans="1:16" ht="15" hidden="1">
      <c r="A31" s="44" t="s">
        <v>1139</v>
      </c>
      <c r="B31" s="44" t="s">
        <v>1138</v>
      </c>
      <c r="C31" s="44" t="s">
        <v>184</v>
      </c>
      <c r="D31" s="44" t="s">
        <v>183</v>
      </c>
      <c r="E31" s="44">
        <v>46.262899999999995</v>
      </c>
      <c r="F31" s="44">
        <v>45.212499999999999</v>
      </c>
      <c r="G31" s="45">
        <v>1.2429999999999999</v>
      </c>
      <c r="H31" s="45">
        <v>1.1605999999999999</v>
      </c>
      <c r="I31" s="45"/>
      <c r="J31" s="45"/>
      <c r="K31" s="44"/>
      <c r="L31" s="44"/>
      <c r="M31" s="44"/>
      <c r="N31" s="44"/>
      <c r="O31" s="44"/>
      <c r="P31" s="44"/>
    </row>
    <row r="32" spans="1:16" ht="15" hidden="1">
      <c r="A32" s="44" t="s">
        <v>1137</v>
      </c>
      <c r="B32" s="44" t="s">
        <v>1136</v>
      </c>
      <c r="C32" s="44" t="s">
        <v>247</v>
      </c>
      <c r="D32" s="44" t="s">
        <v>246</v>
      </c>
      <c r="E32" s="44">
        <v>35.3127</v>
      </c>
      <c r="F32" s="44">
        <v>34.465199999999996</v>
      </c>
      <c r="G32" s="45">
        <v>0.83449999999999991</v>
      </c>
      <c r="H32" s="45">
        <v>0.88349999999999995</v>
      </c>
      <c r="I32" s="45">
        <v>0.83449999999999991</v>
      </c>
      <c r="J32" s="45">
        <v>0.88349999999999995</v>
      </c>
      <c r="K32" s="44"/>
      <c r="L32" s="44"/>
      <c r="M32" s="44"/>
      <c r="N32" s="44"/>
      <c r="O32" s="44"/>
      <c r="P32" s="44"/>
    </row>
    <row r="33" spans="1:16" ht="15" hidden="1">
      <c r="A33" s="44" t="s">
        <v>1135</v>
      </c>
      <c r="B33" s="44" t="s">
        <v>1134</v>
      </c>
      <c r="C33" s="44" t="s">
        <v>239</v>
      </c>
      <c r="D33" s="44" t="s">
        <v>238</v>
      </c>
      <c r="E33" s="44">
        <v>38.133399999999995</v>
      </c>
      <c r="F33" s="44">
        <v>37.440799999999996</v>
      </c>
      <c r="G33" s="45"/>
      <c r="H33" s="45"/>
      <c r="I33" s="45">
        <v>0.9010999999999999</v>
      </c>
      <c r="J33" s="45">
        <v>0.93119999999999992</v>
      </c>
      <c r="K33" s="44"/>
      <c r="L33" s="44"/>
      <c r="M33" s="44"/>
      <c r="N33" s="44"/>
      <c r="O33" s="44"/>
      <c r="P33" s="44"/>
    </row>
    <row r="34" spans="1:16" ht="15" hidden="1">
      <c r="A34" s="44" t="s">
        <v>1135</v>
      </c>
      <c r="B34" s="44" t="s">
        <v>1134</v>
      </c>
      <c r="C34" s="44" t="s">
        <v>421</v>
      </c>
      <c r="D34" s="44" t="s">
        <v>420</v>
      </c>
      <c r="E34" s="44">
        <v>38.133399999999995</v>
      </c>
      <c r="F34" s="44">
        <v>37.440799999999996</v>
      </c>
      <c r="G34" s="45">
        <v>0.9010999999999999</v>
      </c>
      <c r="H34" s="45">
        <v>0.93119999999999992</v>
      </c>
      <c r="I34" s="45"/>
      <c r="J34" s="45"/>
      <c r="K34" s="44"/>
      <c r="L34" s="44"/>
      <c r="M34" s="44"/>
      <c r="N34" s="44"/>
      <c r="O34" s="44"/>
      <c r="P34" s="44"/>
    </row>
    <row r="35" spans="1:16" ht="15" hidden="1">
      <c r="A35" s="44" t="s">
        <v>1133</v>
      </c>
      <c r="B35" s="44" t="s">
        <v>1132</v>
      </c>
      <c r="C35" s="44" t="s">
        <v>285</v>
      </c>
      <c r="D35" s="44" t="s">
        <v>284</v>
      </c>
      <c r="E35" s="44">
        <v>31.2639</v>
      </c>
      <c r="F35" s="44">
        <v>30.548999999999999</v>
      </c>
      <c r="G35" s="45"/>
      <c r="H35" s="45"/>
      <c r="I35" s="45">
        <v>0.73909999999999998</v>
      </c>
      <c r="J35" s="45">
        <v>0.81299999999999994</v>
      </c>
      <c r="K35" s="44"/>
      <c r="L35" s="44"/>
      <c r="M35" s="44"/>
      <c r="N35" s="44"/>
      <c r="O35" s="44"/>
      <c r="P35" s="44"/>
    </row>
    <row r="36" spans="1:16" ht="15" hidden="1">
      <c r="A36" s="44" t="s">
        <v>1133</v>
      </c>
      <c r="B36" s="44" t="s">
        <v>1132</v>
      </c>
      <c r="C36" s="44" t="s">
        <v>281</v>
      </c>
      <c r="D36" s="44" t="s">
        <v>280</v>
      </c>
      <c r="E36" s="44">
        <v>31.2639</v>
      </c>
      <c r="F36" s="44">
        <v>30.548999999999999</v>
      </c>
      <c r="G36" s="45">
        <v>0.73909999999999998</v>
      </c>
      <c r="H36" s="45">
        <v>0.81299999999999994</v>
      </c>
      <c r="I36" s="45"/>
      <c r="J36" s="45"/>
      <c r="K36" s="44"/>
      <c r="L36" s="44"/>
      <c r="M36" s="44"/>
      <c r="N36" s="44"/>
      <c r="O36" s="44"/>
      <c r="P36" s="44"/>
    </row>
    <row r="37" spans="1:16" ht="15" hidden="1">
      <c r="A37" s="44" t="s">
        <v>1131</v>
      </c>
      <c r="B37" s="44" t="s">
        <v>1130</v>
      </c>
      <c r="C37" s="44" t="s">
        <v>301</v>
      </c>
      <c r="D37" s="44" t="s">
        <v>300</v>
      </c>
      <c r="E37" s="44">
        <v>32.666399999999996</v>
      </c>
      <c r="F37" s="44">
        <v>31.971699999999998</v>
      </c>
      <c r="G37" s="45"/>
      <c r="H37" s="45"/>
      <c r="I37" s="45">
        <v>0.7569999999999999</v>
      </c>
      <c r="J37" s="45">
        <v>0.82639999999999991</v>
      </c>
      <c r="K37" s="44"/>
      <c r="L37" s="44"/>
      <c r="M37" s="44"/>
      <c r="N37" s="44"/>
      <c r="O37" s="44"/>
      <c r="P37" s="44"/>
    </row>
    <row r="38" spans="1:16" ht="15" hidden="1">
      <c r="A38" s="44" t="s">
        <v>1131</v>
      </c>
      <c r="B38" s="44" t="s">
        <v>1130</v>
      </c>
      <c r="C38" s="44" t="s">
        <v>327</v>
      </c>
      <c r="D38" s="44" t="s">
        <v>326</v>
      </c>
      <c r="E38" s="44">
        <v>32.666399999999996</v>
      </c>
      <c r="F38" s="44">
        <v>31.971699999999998</v>
      </c>
      <c r="G38" s="45">
        <v>0.77199999999999991</v>
      </c>
      <c r="H38" s="45">
        <v>0.8375999999999999</v>
      </c>
      <c r="I38" s="45">
        <v>0.77199999999999991</v>
      </c>
      <c r="J38" s="45">
        <v>0.8375999999999999</v>
      </c>
      <c r="K38" s="44"/>
      <c r="L38" s="44"/>
      <c r="M38" s="44"/>
      <c r="N38" s="44"/>
      <c r="O38" s="44"/>
      <c r="P38" s="44"/>
    </row>
    <row r="39" spans="1:16" ht="15" hidden="1">
      <c r="A39" s="44" t="s">
        <v>1129</v>
      </c>
      <c r="B39" s="44" t="s">
        <v>1128</v>
      </c>
      <c r="C39" s="44" t="s">
        <v>584</v>
      </c>
      <c r="D39" s="44" t="s">
        <v>583</v>
      </c>
      <c r="E39" s="44">
        <v>37.283399999999993</v>
      </c>
      <c r="F39" s="44">
        <v>37.305999999999997</v>
      </c>
      <c r="G39" s="45">
        <v>0.99999999999999989</v>
      </c>
      <c r="H39" s="45">
        <v>1</v>
      </c>
      <c r="I39" s="45">
        <v>0.99999999999999989</v>
      </c>
      <c r="J39" s="45">
        <v>1</v>
      </c>
      <c r="K39" s="44" t="s">
        <v>131</v>
      </c>
      <c r="L39" s="44"/>
      <c r="M39" s="44">
        <v>0.8869999999999999</v>
      </c>
      <c r="N39" s="44"/>
      <c r="O39" s="44"/>
      <c r="P39" s="44"/>
    </row>
    <row r="40" spans="1:16" ht="15" hidden="1">
      <c r="A40" s="44" t="s">
        <v>1127</v>
      </c>
      <c r="B40" s="44" t="s">
        <v>1126</v>
      </c>
      <c r="C40" s="44" t="s">
        <v>219</v>
      </c>
      <c r="D40" s="44" t="s">
        <v>218</v>
      </c>
      <c r="E40" s="44">
        <v>36.596999999999994</v>
      </c>
      <c r="F40" s="44">
        <v>35.347399999999993</v>
      </c>
      <c r="G40" s="45"/>
      <c r="H40" s="45"/>
      <c r="I40" s="45">
        <v>0.85139999999999993</v>
      </c>
      <c r="J40" s="45">
        <v>0.89569999999999994</v>
      </c>
      <c r="K40" s="44"/>
      <c r="L40" s="44"/>
      <c r="M40" s="44"/>
      <c r="N40" s="44"/>
      <c r="O40" s="44"/>
      <c r="P40" s="44"/>
    </row>
    <row r="41" spans="1:16" ht="15" hidden="1">
      <c r="A41" s="44" t="s">
        <v>1127</v>
      </c>
      <c r="B41" s="44" t="s">
        <v>1126</v>
      </c>
      <c r="C41" s="44" t="s">
        <v>349</v>
      </c>
      <c r="D41" s="44" t="s">
        <v>348</v>
      </c>
      <c r="E41" s="44">
        <v>36.596999999999994</v>
      </c>
      <c r="F41" s="44">
        <v>35.347399999999993</v>
      </c>
      <c r="G41" s="45">
        <v>0.86489999999999989</v>
      </c>
      <c r="H41" s="45">
        <v>0.90539999999999998</v>
      </c>
      <c r="I41" s="45"/>
      <c r="J41" s="45"/>
      <c r="K41" s="44"/>
      <c r="L41" s="44"/>
      <c r="M41" s="44"/>
      <c r="N41" s="44"/>
      <c r="O41" s="44"/>
      <c r="P41" s="44"/>
    </row>
    <row r="42" spans="1:16" ht="15" hidden="1">
      <c r="A42" s="44" t="s">
        <v>1125</v>
      </c>
      <c r="B42" s="44" t="s">
        <v>1124</v>
      </c>
      <c r="C42" s="44" t="s">
        <v>449</v>
      </c>
      <c r="D42" s="44" t="s">
        <v>448</v>
      </c>
      <c r="E42" s="44">
        <v>32.387599999999999</v>
      </c>
      <c r="F42" s="44">
        <v>36.288099999999993</v>
      </c>
      <c r="G42" s="45">
        <v>0.99999999999999989</v>
      </c>
      <c r="H42" s="45">
        <v>1</v>
      </c>
      <c r="I42" s="45"/>
      <c r="J42" s="45"/>
      <c r="K42" s="44" t="s">
        <v>131</v>
      </c>
      <c r="L42" s="44"/>
      <c r="M42" s="44">
        <v>0.83239999999999992</v>
      </c>
      <c r="N42" s="44"/>
      <c r="O42" s="44"/>
      <c r="P42" s="44"/>
    </row>
    <row r="43" spans="1:16" ht="15" hidden="1">
      <c r="A43" s="44" t="s">
        <v>1123</v>
      </c>
      <c r="B43" s="44" t="s">
        <v>1122</v>
      </c>
      <c r="C43" s="44" t="s">
        <v>433</v>
      </c>
      <c r="D43" s="44" t="s">
        <v>432</v>
      </c>
      <c r="E43" s="44">
        <v>45.665999999999997</v>
      </c>
      <c r="F43" s="44">
        <v>43.465799999999994</v>
      </c>
      <c r="G43" s="45">
        <v>1.1487999999999998</v>
      </c>
      <c r="H43" s="45">
        <v>1.0996999999999999</v>
      </c>
      <c r="I43" s="45"/>
      <c r="J43" s="45"/>
      <c r="K43" s="44"/>
      <c r="L43" s="44"/>
      <c r="M43" s="44"/>
      <c r="N43" s="44"/>
      <c r="O43" s="44"/>
      <c r="P43" s="44"/>
    </row>
    <row r="44" spans="1:16" ht="15" hidden="1">
      <c r="A44" s="44" t="s">
        <v>1123</v>
      </c>
      <c r="B44" s="44" t="s">
        <v>1122</v>
      </c>
      <c r="C44" s="44" t="s">
        <v>489</v>
      </c>
      <c r="D44" s="44" t="s">
        <v>488</v>
      </c>
      <c r="E44" s="44">
        <v>45.665999999999997</v>
      </c>
      <c r="F44" s="44">
        <v>43.465799999999994</v>
      </c>
      <c r="G44" s="45"/>
      <c r="H44" s="45"/>
      <c r="I44" s="45">
        <v>1.0790999999999999</v>
      </c>
      <c r="J44" s="45">
        <v>1.0534999999999999</v>
      </c>
      <c r="K44" s="44"/>
      <c r="L44" s="44"/>
      <c r="M44" s="44"/>
      <c r="N44" s="44"/>
      <c r="O44" s="44"/>
      <c r="P44" s="44"/>
    </row>
    <row r="45" spans="1:16" ht="15" hidden="1">
      <c r="A45" s="44" t="s">
        <v>1121</v>
      </c>
      <c r="B45" s="44" t="s">
        <v>1120</v>
      </c>
      <c r="C45" s="44" t="s">
        <v>201</v>
      </c>
      <c r="D45" s="44" t="s">
        <v>200</v>
      </c>
      <c r="E45" s="44"/>
      <c r="F45" s="44"/>
      <c r="G45" s="45">
        <v>1.1141999999999999</v>
      </c>
      <c r="H45" s="45">
        <v>1.0769</v>
      </c>
      <c r="I45" s="45"/>
      <c r="J45" s="45"/>
      <c r="K45" s="44"/>
      <c r="L45" s="44"/>
      <c r="M45" s="44"/>
      <c r="N45" s="44"/>
      <c r="O45" s="44"/>
      <c r="P45" s="44"/>
    </row>
    <row r="46" spans="1:16" ht="15" hidden="1">
      <c r="A46" s="44" t="s">
        <v>1119</v>
      </c>
      <c r="B46" s="44" t="s">
        <v>1118</v>
      </c>
      <c r="C46" s="44" t="s">
        <v>377</v>
      </c>
      <c r="D46" s="44" t="s">
        <v>376</v>
      </c>
      <c r="E46" s="44">
        <v>35.186699999999995</v>
      </c>
      <c r="F46" s="44">
        <v>34.507499999999993</v>
      </c>
      <c r="G46" s="45">
        <v>0.83149999999999991</v>
      </c>
      <c r="H46" s="45">
        <v>0.88129999999999997</v>
      </c>
      <c r="I46" s="45"/>
      <c r="J46" s="45"/>
      <c r="K46" s="44"/>
      <c r="L46" s="44"/>
      <c r="M46" s="44"/>
      <c r="N46" s="44"/>
      <c r="O46" s="44"/>
      <c r="P46" s="44"/>
    </row>
    <row r="47" spans="1:16" ht="15" hidden="1">
      <c r="A47" s="44" t="s">
        <v>1117</v>
      </c>
      <c r="B47" s="44" t="s">
        <v>1116</v>
      </c>
      <c r="C47" s="44" t="s">
        <v>235</v>
      </c>
      <c r="D47" s="44" t="s">
        <v>234</v>
      </c>
      <c r="E47" s="44">
        <v>36.666499999999999</v>
      </c>
      <c r="F47" s="44">
        <v>35.409199999999998</v>
      </c>
      <c r="G47" s="45">
        <v>0.86879999999999991</v>
      </c>
      <c r="H47" s="45">
        <v>0.9081999999999999</v>
      </c>
      <c r="I47" s="45">
        <v>0.86879999999999991</v>
      </c>
      <c r="J47" s="45">
        <v>0.9081999999999999</v>
      </c>
      <c r="K47" s="44"/>
      <c r="L47" s="44"/>
      <c r="M47" s="44"/>
      <c r="N47" s="44"/>
      <c r="O47" s="44"/>
      <c r="P47" s="44"/>
    </row>
    <row r="48" spans="1:16" ht="15" hidden="1">
      <c r="A48" s="44" t="s">
        <v>1115</v>
      </c>
      <c r="B48" s="44" t="s">
        <v>1114</v>
      </c>
      <c r="C48" s="44" t="s">
        <v>193</v>
      </c>
      <c r="D48" s="44" t="s">
        <v>192</v>
      </c>
      <c r="E48" s="44">
        <v>32.864599999999996</v>
      </c>
      <c r="F48" s="44">
        <v>32.608699999999999</v>
      </c>
      <c r="G48" s="45">
        <v>0.77669999999999995</v>
      </c>
      <c r="H48" s="45">
        <v>0.84109999999999996</v>
      </c>
      <c r="I48" s="45"/>
      <c r="J48" s="45"/>
      <c r="K48" s="44"/>
      <c r="L48" s="44"/>
      <c r="M48" s="44"/>
      <c r="N48" s="44"/>
      <c r="O48" s="44"/>
      <c r="P48" s="44"/>
    </row>
    <row r="49" spans="1:16" ht="15" hidden="1">
      <c r="A49" s="44" t="s">
        <v>1115</v>
      </c>
      <c r="B49" s="44" t="s">
        <v>1114</v>
      </c>
      <c r="C49" s="44" t="s">
        <v>552</v>
      </c>
      <c r="D49" s="44" t="s">
        <v>551</v>
      </c>
      <c r="E49" s="44">
        <v>32.864599999999996</v>
      </c>
      <c r="F49" s="44">
        <v>32.608699999999999</v>
      </c>
      <c r="G49" s="45"/>
      <c r="H49" s="45"/>
      <c r="I49" s="45">
        <v>0.77669999999999995</v>
      </c>
      <c r="J49" s="45">
        <v>0.84109999999999996</v>
      </c>
      <c r="K49" s="44"/>
      <c r="L49" s="44"/>
      <c r="M49" s="44"/>
      <c r="N49" s="44"/>
      <c r="O49" s="44"/>
      <c r="P49" s="44"/>
    </row>
    <row r="50" spans="1:16" ht="15" hidden="1">
      <c r="A50" s="44" t="s">
        <v>1113</v>
      </c>
      <c r="B50" s="44" t="s">
        <v>1112</v>
      </c>
      <c r="C50" s="44" t="s">
        <v>784</v>
      </c>
      <c r="D50" s="44" t="s">
        <v>783</v>
      </c>
      <c r="E50" s="44">
        <v>33.121599999999994</v>
      </c>
      <c r="F50" s="44">
        <v>31.402699999999999</v>
      </c>
      <c r="G50" s="45">
        <v>0.99999999999999989</v>
      </c>
      <c r="H50" s="45">
        <v>1</v>
      </c>
      <c r="I50" s="45">
        <v>0.99999999999999989</v>
      </c>
      <c r="J50" s="45">
        <v>1</v>
      </c>
      <c r="K50" s="44" t="s">
        <v>131</v>
      </c>
      <c r="L50" s="44"/>
      <c r="M50" s="44">
        <v>0.8012999999999999</v>
      </c>
      <c r="N50" s="44"/>
      <c r="O50" s="44"/>
      <c r="P50" s="44"/>
    </row>
    <row r="51" spans="1:16" ht="15" hidden="1">
      <c r="A51" s="44" t="s">
        <v>1111</v>
      </c>
      <c r="B51" s="44" t="s">
        <v>1110</v>
      </c>
      <c r="C51" s="44" t="s">
        <v>176</v>
      </c>
      <c r="D51" s="44" t="s">
        <v>175</v>
      </c>
      <c r="E51" s="44">
        <v>33.807199999999995</v>
      </c>
      <c r="F51" s="44">
        <v>33.729499999999994</v>
      </c>
      <c r="G51" s="45">
        <v>0.8012999999999999</v>
      </c>
      <c r="H51" s="45">
        <v>0.85919999999999996</v>
      </c>
      <c r="I51" s="45"/>
      <c r="J51" s="45"/>
      <c r="K51" s="44"/>
      <c r="L51" s="44"/>
      <c r="M51" s="44"/>
      <c r="N51" s="44"/>
      <c r="O51" s="44"/>
      <c r="P51" s="44"/>
    </row>
    <row r="52" spans="1:16" ht="15" hidden="1">
      <c r="A52" s="44" t="s">
        <v>1111</v>
      </c>
      <c r="B52" s="44" t="s">
        <v>1110</v>
      </c>
      <c r="C52" s="44" t="s">
        <v>172</v>
      </c>
      <c r="D52" s="44" t="s">
        <v>171</v>
      </c>
      <c r="E52" s="44">
        <v>33.807199999999995</v>
      </c>
      <c r="F52" s="44">
        <v>33.729499999999994</v>
      </c>
      <c r="G52" s="45"/>
      <c r="H52" s="45"/>
      <c r="I52" s="45">
        <v>0.8012999999999999</v>
      </c>
      <c r="J52" s="45">
        <v>0.85919999999999996</v>
      </c>
      <c r="K52" s="44"/>
      <c r="L52" s="44"/>
      <c r="M52" s="44"/>
      <c r="N52" s="44"/>
      <c r="O52" s="44"/>
      <c r="P52" s="44"/>
    </row>
    <row r="53" spans="1:16" ht="15" hidden="1">
      <c r="A53" s="44" t="s">
        <v>1109</v>
      </c>
      <c r="B53" s="44" t="s">
        <v>1108</v>
      </c>
      <c r="C53" s="44" t="s">
        <v>301</v>
      </c>
      <c r="D53" s="44" t="s">
        <v>300</v>
      </c>
      <c r="E53" s="44">
        <v>32.686099999999996</v>
      </c>
      <c r="F53" s="44">
        <v>31.880399999999998</v>
      </c>
      <c r="G53" s="45"/>
      <c r="H53" s="45"/>
      <c r="I53" s="45">
        <v>0.75139999999999996</v>
      </c>
      <c r="J53" s="45">
        <v>0.82219999999999993</v>
      </c>
      <c r="K53" s="44"/>
      <c r="L53" s="44"/>
      <c r="M53" s="44"/>
      <c r="N53" s="44"/>
      <c r="O53" s="44"/>
      <c r="P53" s="44"/>
    </row>
    <row r="54" spans="1:16" ht="15" hidden="1">
      <c r="A54" s="44" t="s">
        <v>1109</v>
      </c>
      <c r="B54" s="44" t="s">
        <v>1108</v>
      </c>
      <c r="C54" s="44" t="s">
        <v>215</v>
      </c>
      <c r="D54" s="44" t="s">
        <v>214</v>
      </c>
      <c r="E54" s="44">
        <v>32.686099999999996</v>
      </c>
      <c r="F54" s="44">
        <v>31.880399999999998</v>
      </c>
      <c r="G54" s="45">
        <v>0.77239999999999998</v>
      </c>
      <c r="H54" s="45">
        <v>0.83789999999999998</v>
      </c>
      <c r="I54" s="45">
        <v>0.77239999999999998</v>
      </c>
      <c r="J54" s="45">
        <v>0.83789999999999998</v>
      </c>
      <c r="K54" s="44"/>
      <c r="L54" s="44"/>
      <c r="M54" s="44"/>
      <c r="N54" s="44"/>
      <c r="O54" s="44"/>
      <c r="P54" s="44"/>
    </row>
    <row r="55" spans="1:16" ht="15" hidden="1">
      <c r="A55" s="44" t="s">
        <v>1107</v>
      </c>
      <c r="B55" s="44" t="s">
        <v>1106</v>
      </c>
      <c r="C55" s="44" t="s">
        <v>411</v>
      </c>
      <c r="D55" s="44" t="s">
        <v>410</v>
      </c>
      <c r="E55" s="44">
        <v>44.748099999999994</v>
      </c>
      <c r="F55" s="44">
        <v>43.148699999999998</v>
      </c>
      <c r="G55" s="45">
        <v>1.0721999999999998</v>
      </c>
      <c r="H55" s="45">
        <v>1.0488999999999999</v>
      </c>
      <c r="I55" s="45">
        <v>1.0721999999999998</v>
      </c>
      <c r="J55" s="45">
        <v>1.0488999999999999</v>
      </c>
      <c r="K55" s="44"/>
      <c r="L55" s="44"/>
      <c r="M55" s="44"/>
      <c r="N55" s="44"/>
      <c r="O55" s="44"/>
      <c r="P55" s="44"/>
    </row>
    <row r="56" spans="1:16" ht="15" hidden="1">
      <c r="A56" s="44" t="s">
        <v>1105</v>
      </c>
      <c r="B56" s="44" t="s">
        <v>1104</v>
      </c>
      <c r="C56" s="44" t="s">
        <v>172</v>
      </c>
      <c r="D56" s="44" t="s">
        <v>171</v>
      </c>
      <c r="E56" s="44">
        <v>33.5443</v>
      </c>
      <c r="F56" s="44">
        <v>33.171399999999998</v>
      </c>
      <c r="G56" s="45">
        <v>0.79269999999999996</v>
      </c>
      <c r="H56" s="45">
        <v>0.85289999999999999</v>
      </c>
      <c r="I56" s="45">
        <v>0.79269999999999996</v>
      </c>
      <c r="J56" s="45">
        <v>0.85289999999999999</v>
      </c>
      <c r="K56" s="44"/>
      <c r="L56" s="44"/>
      <c r="M56" s="44"/>
      <c r="N56" s="44"/>
      <c r="O56" s="44"/>
      <c r="P56" s="44"/>
    </row>
    <row r="57" spans="1:16" ht="15" hidden="1">
      <c r="A57" s="44" t="s">
        <v>1103</v>
      </c>
      <c r="B57" s="44" t="s">
        <v>1102</v>
      </c>
      <c r="C57" s="44" t="s">
        <v>387</v>
      </c>
      <c r="D57" s="44" t="s">
        <v>386</v>
      </c>
      <c r="E57" s="44"/>
      <c r="F57" s="44"/>
      <c r="G57" s="45">
        <v>0.38449999999999995</v>
      </c>
      <c r="H57" s="45">
        <v>0.51969999999999994</v>
      </c>
      <c r="I57" s="45"/>
      <c r="J57" s="45"/>
      <c r="K57" s="44"/>
      <c r="L57" s="44"/>
      <c r="M57" s="44"/>
      <c r="N57" s="44"/>
      <c r="O57" s="44"/>
      <c r="P57" s="44"/>
    </row>
    <row r="58" spans="1:16" ht="15" hidden="1">
      <c r="A58" s="44" t="s">
        <v>1101</v>
      </c>
      <c r="B58" s="44" t="s">
        <v>1100</v>
      </c>
      <c r="C58" s="44" t="s">
        <v>471</v>
      </c>
      <c r="D58" s="44" t="s">
        <v>470</v>
      </c>
      <c r="E58" s="44"/>
      <c r="F58" s="44"/>
      <c r="G58" s="45">
        <v>1.1444999999999999</v>
      </c>
      <c r="H58" s="45">
        <v>1.0968</v>
      </c>
      <c r="I58" s="45"/>
      <c r="J58" s="45"/>
      <c r="K58" s="44"/>
      <c r="L58" s="44"/>
      <c r="M58" s="44"/>
      <c r="N58" s="44"/>
      <c r="O58" s="44"/>
      <c r="P58" s="44"/>
    </row>
    <row r="59" spans="1:16" ht="15" hidden="1">
      <c r="A59" s="44" t="s">
        <v>1099</v>
      </c>
      <c r="B59" s="44" t="s">
        <v>1098</v>
      </c>
      <c r="C59" s="44" t="s">
        <v>315</v>
      </c>
      <c r="D59" s="44" t="s">
        <v>314</v>
      </c>
      <c r="E59" s="44">
        <v>33.997899999999994</v>
      </c>
      <c r="F59" s="44">
        <v>33.587999999999994</v>
      </c>
      <c r="G59" s="45">
        <v>0.80339999999999989</v>
      </c>
      <c r="H59" s="45">
        <v>0.8607999999999999</v>
      </c>
      <c r="I59" s="45">
        <v>0.80339999999999989</v>
      </c>
      <c r="J59" s="45">
        <v>0.8607999999999999</v>
      </c>
      <c r="K59" s="44"/>
      <c r="L59" s="44"/>
      <c r="M59" s="44"/>
      <c r="N59" s="44"/>
      <c r="O59" s="44"/>
      <c r="P59" s="44"/>
    </row>
    <row r="60" spans="1:16" ht="15" hidden="1">
      <c r="A60" s="44" t="s">
        <v>1097</v>
      </c>
      <c r="B60" s="44" t="s">
        <v>1096</v>
      </c>
      <c r="C60" s="44" t="s">
        <v>343</v>
      </c>
      <c r="D60" s="44" t="s">
        <v>342</v>
      </c>
      <c r="E60" s="44">
        <v>32.562599999999996</v>
      </c>
      <c r="F60" s="44">
        <v>32.726699999999994</v>
      </c>
      <c r="G60" s="45">
        <v>0.99999999999999989</v>
      </c>
      <c r="H60" s="45">
        <v>1</v>
      </c>
      <c r="I60" s="45"/>
      <c r="J60" s="45"/>
      <c r="K60" s="44" t="s">
        <v>131</v>
      </c>
      <c r="L60" s="44"/>
      <c r="M60" s="44">
        <v>0.77469999999999994</v>
      </c>
      <c r="N60" s="44"/>
      <c r="O60" s="44"/>
      <c r="P60" s="44"/>
    </row>
    <row r="61" spans="1:16" ht="15" hidden="1">
      <c r="A61" s="44" t="s">
        <v>1095</v>
      </c>
      <c r="B61" s="44" t="s">
        <v>1094</v>
      </c>
      <c r="C61" s="44" t="s">
        <v>552</v>
      </c>
      <c r="D61" s="44" t="s">
        <v>551</v>
      </c>
      <c r="E61" s="44">
        <v>30.463199999999997</v>
      </c>
      <c r="F61" s="44">
        <v>30.049299999999999</v>
      </c>
      <c r="G61" s="45">
        <v>0.7236999999999999</v>
      </c>
      <c r="H61" s="45">
        <v>0.80139999999999989</v>
      </c>
      <c r="I61" s="45">
        <v>0.7236999999999999</v>
      </c>
      <c r="J61" s="45">
        <v>0.80139999999999989</v>
      </c>
      <c r="K61" s="44"/>
      <c r="L61" s="44"/>
      <c r="M61" s="44"/>
      <c r="N61" s="44"/>
      <c r="O61" s="44"/>
      <c r="P61" s="44"/>
    </row>
    <row r="62" spans="1:16" ht="15" hidden="1">
      <c r="A62" s="44" t="s">
        <v>1093</v>
      </c>
      <c r="B62" s="44" t="s">
        <v>1092</v>
      </c>
      <c r="C62" s="44" t="s">
        <v>211</v>
      </c>
      <c r="D62" s="44" t="s">
        <v>210</v>
      </c>
      <c r="E62" s="44">
        <v>33.302499999999995</v>
      </c>
      <c r="F62" s="44">
        <v>32.292599999999993</v>
      </c>
      <c r="G62" s="45">
        <v>0.78699999999999992</v>
      </c>
      <c r="H62" s="45">
        <v>0.8486999999999999</v>
      </c>
      <c r="I62" s="45">
        <v>0.78699999999999992</v>
      </c>
      <c r="J62" s="45">
        <v>0.8486999999999999</v>
      </c>
      <c r="K62" s="44"/>
      <c r="L62" s="44"/>
      <c r="M62" s="44"/>
      <c r="N62" s="44"/>
      <c r="O62" s="44"/>
      <c r="P62" s="44"/>
    </row>
    <row r="63" spans="1:16" ht="15" hidden="1">
      <c r="A63" s="44" t="s">
        <v>1091</v>
      </c>
      <c r="B63" s="44" t="s">
        <v>1090</v>
      </c>
      <c r="C63" s="44" t="s">
        <v>403</v>
      </c>
      <c r="D63" s="44" t="s">
        <v>402</v>
      </c>
      <c r="E63" s="44">
        <v>37.885199999999998</v>
      </c>
      <c r="F63" s="44">
        <v>37.574199999999998</v>
      </c>
      <c r="G63" s="45">
        <v>0.89529999999999987</v>
      </c>
      <c r="H63" s="45">
        <v>0.92709999999999992</v>
      </c>
      <c r="I63" s="45"/>
      <c r="J63" s="45"/>
      <c r="K63" s="44"/>
      <c r="L63" s="44"/>
      <c r="M63" s="44"/>
      <c r="N63" s="44"/>
      <c r="O63" s="44"/>
      <c r="P63" s="44"/>
    </row>
    <row r="64" spans="1:16" ht="15" hidden="1">
      <c r="A64" s="44" t="s">
        <v>1089</v>
      </c>
      <c r="B64" s="44" t="s">
        <v>1088</v>
      </c>
      <c r="C64" s="44" t="s">
        <v>235</v>
      </c>
      <c r="D64" s="44" t="s">
        <v>234</v>
      </c>
      <c r="E64" s="44">
        <v>41.294699999999999</v>
      </c>
      <c r="F64" s="44">
        <v>39.810199999999995</v>
      </c>
      <c r="G64" s="45"/>
      <c r="H64" s="45"/>
      <c r="I64" s="45">
        <v>0.91579999999999995</v>
      </c>
      <c r="J64" s="45">
        <v>0.94149999999999989</v>
      </c>
      <c r="K64" s="44"/>
      <c r="L64" s="44"/>
      <c r="M64" s="44"/>
      <c r="N64" s="44"/>
      <c r="O64" s="44"/>
      <c r="P64" s="44"/>
    </row>
    <row r="65" spans="1:16" ht="15" hidden="1">
      <c r="A65" s="44" t="s">
        <v>1089</v>
      </c>
      <c r="B65" s="44" t="s">
        <v>1088</v>
      </c>
      <c r="C65" s="44" t="s">
        <v>489</v>
      </c>
      <c r="D65" s="44" t="s">
        <v>488</v>
      </c>
      <c r="E65" s="44">
        <v>41.294699999999999</v>
      </c>
      <c r="F65" s="44">
        <v>39.810199999999995</v>
      </c>
      <c r="G65" s="45">
        <v>0.98229999999999995</v>
      </c>
      <c r="H65" s="45">
        <v>0.9877999999999999</v>
      </c>
      <c r="I65" s="45"/>
      <c r="J65" s="45"/>
      <c r="K65" s="44"/>
      <c r="L65" s="44"/>
      <c r="M65" s="44"/>
      <c r="N65" s="44"/>
      <c r="O65" s="44"/>
      <c r="P65" s="44"/>
    </row>
    <row r="66" spans="1:16" ht="15" hidden="1">
      <c r="A66" s="44" t="s">
        <v>1087</v>
      </c>
      <c r="B66" s="44" t="s">
        <v>1086</v>
      </c>
      <c r="C66" s="44" t="s">
        <v>552</v>
      </c>
      <c r="D66" s="44" t="s">
        <v>551</v>
      </c>
      <c r="E66" s="44">
        <v>32.270199999999996</v>
      </c>
      <c r="F66" s="44">
        <v>31.3096</v>
      </c>
      <c r="G66" s="45"/>
      <c r="H66" s="45"/>
      <c r="I66" s="45">
        <v>0.74239999999999995</v>
      </c>
      <c r="J66" s="45">
        <v>0.81549999999999989</v>
      </c>
      <c r="K66" s="44"/>
      <c r="L66" s="44"/>
      <c r="M66" s="44"/>
      <c r="N66" s="44"/>
      <c r="O66" s="44"/>
      <c r="P66" s="44"/>
    </row>
    <row r="67" spans="1:16" ht="15" hidden="1">
      <c r="A67" s="44" t="s">
        <v>1087</v>
      </c>
      <c r="B67" s="44" t="s">
        <v>1086</v>
      </c>
      <c r="C67" s="44" t="s">
        <v>189</v>
      </c>
      <c r="D67" s="44" t="s">
        <v>188</v>
      </c>
      <c r="E67" s="44">
        <v>32.270199999999996</v>
      </c>
      <c r="F67" s="44">
        <v>31.3096</v>
      </c>
      <c r="G67" s="45">
        <v>0.76259999999999994</v>
      </c>
      <c r="H67" s="45">
        <v>0.83059999999999989</v>
      </c>
      <c r="I67" s="45">
        <v>0.76259999999999994</v>
      </c>
      <c r="J67" s="45">
        <v>0.83059999999999989</v>
      </c>
      <c r="K67" s="44"/>
      <c r="L67" s="44"/>
      <c r="M67" s="44"/>
      <c r="N67" s="44"/>
      <c r="O67" s="44"/>
      <c r="P67" s="44"/>
    </row>
    <row r="68" spans="1:16" ht="15" hidden="1">
      <c r="A68" s="44" t="s">
        <v>1087</v>
      </c>
      <c r="B68" s="44" t="s">
        <v>1086</v>
      </c>
      <c r="C68" s="44" t="s">
        <v>195</v>
      </c>
      <c r="D68" s="44" t="s">
        <v>194</v>
      </c>
      <c r="E68" s="44">
        <v>32.270199999999996</v>
      </c>
      <c r="F68" s="44">
        <v>31.3096</v>
      </c>
      <c r="G68" s="45"/>
      <c r="H68" s="45"/>
      <c r="I68" s="45">
        <v>0.74239999999999995</v>
      </c>
      <c r="J68" s="45">
        <v>0.81549999999999989</v>
      </c>
      <c r="K68" s="44"/>
      <c r="L68" s="44"/>
      <c r="M68" s="44"/>
      <c r="N68" s="44"/>
      <c r="O68" s="44"/>
      <c r="P68" s="44"/>
    </row>
    <row r="69" spans="1:16" ht="15" hidden="1">
      <c r="A69" s="44" t="s">
        <v>1085</v>
      </c>
      <c r="B69" s="44" t="s">
        <v>1084</v>
      </c>
      <c r="C69" s="44" t="s">
        <v>180</v>
      </c>
      <c r="D69" s="44" t="s">
        <v>179</v>
      </c>
      <c r="E69" s="44">
        <v>43.395099999999999</v>
      </c>
      <c r="F69" s="44">
        <v>43.161999999999999</v>
      </c>
      <c r="G69" s="45">
        <v>1.0254999999999999</v>
      </c>
      <c r="H69" s="45">
        <v>1.0173999999999999</v>
      </c>
      <c r="I69" s="45">
        <v>1.0254999999999999</v>
      </c>
      <c r="J69" s="45">
        <v>1.0173999999999999</v>
      </c>
      <c r="K69" s="44"/>
      <c r="L69" s="44"/>
      <c r="M69" s="44"/>
      <c r="N69" s="44"/>
      <c r="O69" s="44"/>
      <c r="P69" s="44"/>
    </row>
    <row r="70" spans="1:16" ht="15" hidden="1">
      <c r="A70" s="44" t="s">
        <v>1083</v>
      </c>
      <c r="B70" s="44" t="s">
        <v>1082</v>
      </c>
      <c r="C70" s="44" t="s">
        <v>195</v>
      </c>
      <c r="D70" s="44" t="s">
        <v>194</v>
      </c>
      <c r="E70" s="44">
        <v>31.025599999999997</v>
      </c>
      <c r="F70" s="44">
        <v>30.3049</v>
      </c>
      <c r="G70" s="45">
        <v>0.73319999999999996</v>
      </c>
      <c r="H70" s="45">
        <v>0.8085</v>
      </c>
      <c r="I70" s="45"/>
      <c r="J70" s="45"/>
      <c r="K70" s="44"/>
      <c r="L70" s="44"/>
      <c r="M70" s="44"/>
      <c r="N70" s="44"/>
      <c r="O70" s="44"/>
      <c r="P70" s="44"/>
    </row>
    <row r="71" spans="1:16" ht="15" hidden="1">
      <c r="A71" s="44" t="s">
        <v>1081</v>
      </c>
      <c r="B71" s="44" t="s">
        <v>1080</v>
      </c>
      <c r="C71" s="44" t="s">
        <v>247</v>
      </c>
      <c r="D71" s="44" t="s">
        <v>246</v>
      </c>
      <c r="E71" s="44">
        <v>38.5077</v>
      </c>
      <c r="F71" s="44">
        <v>37.746599999999994</v>
      </c>
      <c r="G71" s="45"/>
      <c r="H71" s="45"/>
      <c r="I71" s="45">
        <v>0.90999999999999992</v>
      </c>
      <c r="J71" s="45">
        <v>0.9375</v>
      </c>
      <c r="K71" s="44"/>
      <c r="L71" s="44"/>
      <c r="M71" s="44"/>
      <c r="N71" s="44"/>
      <c r="O71" s="44"/>
      <c r="P71" s="44"/>
    </row>
    <row r="72" spans="1:16" ht="15" hidden="1">
      <c r="A72" s="44" t="s">
        <v>1081</v>
      </c>
      <c r="B72" s="44" t="s">
        <v>1080</v>
      </c>
      <c r="C72" s="44" t="s">
        <v>231</v>
      </c>
      <c r="D72" s="44" t="s">
        <v>230</v>
      </c>
      <c r="E72" s="44">
        <v>38.5077</v>
      </c>
      <c r="F72" s="44">
        <v>37.746599999999994</v>
      </c>
      <c r="G72" s="45">
        <v>0.92959999999999987</v>
      </c>
      <c r="H72" s="45">
        <v>0.95119999999999993</v>
      </c>
      <c r="I72" s="45"/>
      <c r="J72" s="45"/>
      <c r="K72" s="44"/>
      <c r="L72" s="44"/>
      <c r="M72" s="44"/>
      <c r="N72" s="44"/>
      <c r="O72" s="44"/>
      <c r="P72" s="44"/>
    </row>
    <row r="73" spans="1:16" ht="15" hidden="1">
      <c r="A73" s="44" t="s">
        <v>1079</v>
      </c>
      <c r="B73" s="44" t="s">
        <v>1078</v>
      </c>
      <c r="C73" s="44" t="s">
        <v>932</v>
      </c>
      <c r="D73" s="44" t="s">
        <v>931</v>
      </c>
      <c r="E73" s="44">
        <v>38.710599999999999</v>
      </c>
      <c r="F73" s="44">
        <v>37.262999999999998</v>
      </c>
      <c r="G73" s="45">
        <v>0.99999999999999989</v>
      </c>
      <c r="H73" s="45">
        <v>1</v>
      </c>
      <c r="I73" s="45"/>
      <c r="J73" s="45"/>
      <c r="K73" s="44" t="s">
        <v>131</v>
      </c>
      <c r="L73" s="44"/>
      <c r="M73" s="44">
        <v>0.92099999999999993</v>
      </c>
      <c r="N73" s="44"/>
      <c r="O73" s="44"/>
      <c r="P73" s="44"/>
    </row>
    <row r="74" spans="1:16" ht="15" hidden="1">
      <c r="A74" s="44" t="s">
        <v>1077</v>
      </c>
      <c r="B74" s="44" t="s">
        <v>1076</v>
      </c>
      <c r="C74" s="44" t="s">
        <v>211</v>
      </c>
      <c r="D74" s="44" t="s">
        <v>210</v>
      </c>
      <c r="E74" s="44">
        <v>36.080999999999996</v>
      </c>
      <c r="F74" s="44">
        <v>34.864399999999996</v>
      </c>
      <c r="G74" s="45">
        <v>0.8526999999999999</v>
      </c>
      <c r="H74" s="45">
        <v>0.89659999999999995</v>
      </c>
      <c r="I74" s="45"/>
      <c r="J74" s="45"/>
      <c r="K74" s="44"/>
      <c r="L74" s="44"/>
      <c r="M74" s="44"/>
      <c r="N74" s="44" t="s">
        <v>162</v>
      </c>
      <c r="O74" s="44" t="s">
        <v>162</v>
      </c>
      <c r="P74" s="44"/>
    </row>
    <row r="75" spans="1:16" ht="15" hidden="1">
      <c r="A75" s="44" t="s">
        <v>1075</v>
      </c>
      <c r="B75" s="44" t="s">
        <v>1074</v>
      </c>
      <c r="C75" s="44" t="s">
        <v>387</v>
      </c>
      <c r="D75" s="44" t="s">
        <v>386</v>
      </c>
      <c r="E75" s="44">
        <v>13.946099999999999</v>
      </c>
      <c r="F75" s="44">
        <v>13.999799999999999</v>
      </c>
      <c r="G75" s="45">
        <v>0.38449999999999995</v>
      </c>
      <c r="H75" s="45">
        <v>0.51969999999999994</v>
      </c>
      <c r="I75" s="45"/>
      <c r="J75" s="45"/>
      <c r="K75" s="44"/>
      <c r="L75" s="44" t="s">
        <v>131</v>
      </c>
      <c r="M75" s="44">
        <v>0.33179999999999998</v>
      </c>
      <c r="N75" s="44" t="s">
        <v>162</v>
      </c>
      <c r="O75" s="44" t="s">
        <v>162</v>
      </c>
      <c r="P75" s="44"/>
    </row>
    <row r="76" spans="1:16" ht="15" hidden="1">
      <c r="A76" s="44" t="s">
        <v>1073</v>
      </c>
      <c r="B76" s="44" t="s">
        <v>1072</v>
      </c>
      <c r="C76" s="44" t="s">
        <v>176</v>
      </c>
      <c r="D76" s="44" t="s">
        <v>175</v>
      </c>
      <c r="E76" s="44">
        <v>34.190899999999999</v>
      </c>
      <c r="F76" s="44">
        <v>33.871599999999994</v>
      </c>
      <c r="G76" s="45">
        <v>0.80799999999999994</v>
      </c>
      <c r="H76" s="45">
        <v>0.86419999999999997</v>
      </c>
      <c r="I76" s="45"/>
      <c r="J76" s="45"/>
      <c r="K76" s="44"/>
      <c r="L76" s="44"/>
      <c r="M76" s="44"/>
      <c r="N76" s="44" t="s">
        <v>162</v>
      </c>
      <c r="O76" s="44" t="s">
        <v>162</v>
      </c>
      <c r="P76" s="44"/>
    </row>
    <row r="77" spans="1:16" ht="15" hidden="1">
      <c r="A77" s="44" t="s">
        <v>1071</v>
      </c>
      <c r="B77" s="44" t="s">
        <v>1070</v>
      </c>
      <c r="C77" s="44" t="s">
        <v>251</v>
      </c>
      <c r="D77" s="44" t="s">
        <v>250</v>
      </c>
      <c r="E77" s="44">
        <v>36.846399999999996</v>
      </c>
      <c r="F77" s="44">
        <v>37.026799999999994</v>
      </c>
      <c r="G77" s="45">
        <v>0.87069999999999992</v>
      </c>
      <c r="H77" s="45">
        <v>0.90949999999999998</v>
      </c>
      <c r="I77" s="45">
        <v>0.87069999999999992</v>
      </c>
      <c r="J77" s="45">
        <v>0.90949999999999998</v>
      </c>
      <c r="K77" s="44"/>
      <c r="L77" s="44"/>
      <c r="M77" s="44"/>
      <c r="N77" s="44" t="s">
        <v>162</v>
      </c>
      <c r="O77" s="44" t="s">
        <v>162</v>
      </c>
      <c r="P77" s="44"/>
    </row>
    <row r="78" spans="1:16" ht="15" hidden="1">
      <c r="A78" s="44" t="s">
        <v>1069</v>
      </c>
      <c r="B78" s="44" t="s">
        <v>1068</v>
      </c>
      <c r="C78" s="44" t="s">
        <v>411</v>
      </c>
      <c r="D78" s="44" t="s">
        <v>410</v>
      </c>
      <c r="E78" s="44">
        <v>45.108899999999998</v>
      </c>
      <c r="F78" s="44">
        <v>43.901299999999999</v>
      </c>
      <c r="G78" s="45">
        <v>1.0721999999999998</v>
      </c>
      <c r="H78" s="45">
        <v>1.0488999999999999</v>
      </c>
      <c r="I78" s="45"/>
      <c r="J78" s="45"/>
      <c r="K78" s="44"/>
      <c r="L78" s="44" t="s">
        <v>131</v>
      </c>
      <c r="M78" s="44">
        <v>1.0731999999999999</v>
      </c>
      <c r="N78" s="44" t="s">
        <v>162</v>
      </c>
      <c r="O78" s="44" t="s">
        <v>162</v>
      </c>
      <c r="P78" s="44"/>
    </row>
    <row r="79" spans="1:16" ht="15" hidden="1">
      <c r="A79" s="44" t="s">
        <v>1067</v>
      </c>
      <c r="B79" s="44" t="s">
        <v>1066</v>
      </c>
      <c r="C79" s="44" t="s">
        <v>235</v>
      </c>
      <c r="D79" s="44" t="s">
        <v>234</v>
      </c>
      <c r="E79" s="44">
        <v>34.736199999999997</v>
      </c>
      <c r="F79" s="44">
        <v>34.404499999999999</v>
      </c>
      <c r="G79" s="45">
        <v>0.86879999999999991</v>
      </c>
      <c r="H79" s="45">
        <v>0.9081999999999999</v>
      </c>
      <c r="I79" s="45">
        <v>0.86879999999999991</v>
      </c>
      <c r="J79" s="45">
        <v>0.9081999999999999</v>
      </c>
      <c r="K79" s="44"/>
      <c r="L79" s="44" t="s">
        <v>131</v>
      </c>
      <c r="M79" s="44">
        <v>0.82639999999999991</v>
      </c>
      <c r="N79" s="44" t="s">
        <v>162</v>
      </c>
      <c r="O79" s="44" t="s">
        <v>131</v>
      </c>
      <c r="P79" s="44">
        <v>0.82639999999999991</v>
      </c>
    </row>
    <row r="80" spans="1:16" ht="15" hidden="1">
      <c r="A80" s="44" t="s">
        <v>1065</v>
      </c>
      <c r="B80" s="44" t="s">
        <v>1064</v>
      </c>
      <c r="C80" s="44" t="s">
        <v>377</v>
      </c>
      <c r="D80" s="44" t="s">
        <v>376</v>
      </c>
      <c r="E80" s="44">
        <v>38.576199999999993</v>
      </c>
      <c r="F80" s="44">
        <v>38.103999999999999</v>
      </c>
      <c r="G80" s="45">
        <v>0.91169999999999995</v>
      </c>
      <c r="H80" s="45">
        <v>0.93869999999999998</v>
      </c>
      <c r="I80" s="45">
        <v>0.91169999999999995</v>
      </c>
      <c r="J80" s="45">
        <v>0.93869999999999998</v>
      </c>
      <c r="K80" s="44"/>
      <c r="L80" s="44"/>
      <c r="M80" s="44"/>
      <c r="N80" s="44" t="s">
        <v>162</v>
      </c>
      <c r="O80" s="44" t="s">
        <v>162</v>
      </c>
      <c r="P80" s="44"/>
    </row>
    <row r="81" spans="1:16" ht="15" hidden="1">
      <c r="A81" s="44" t="s">
        <v>1063</v>
      </c>
      <c r="B81" s="44" t="s">
        <v>1062</v>
      </c>
      <c r="C81" s="44" t="s">
        <v>357</v>
      </c>
      <c r="D81" s="44" t="s">
        <v>356</v>
      </c>
      <c r="E81" s="44">
        <v>35.114399999999996</v>
      </c>
      <c r="F81" s="44">
        <v>33.368499999999997</v>
      </c>
      <c r="G81" s="45">
        <v>0.82979999999999998</v>
      </c>
      <c r="H81" s="45">
        <v>0.88009999999999999</v>
      </c>
      <c r="I81" s="45">
        <v>0.82979999999999998</v>
      </c>
      <c r="J81" s="45">
        <v>0.88009999999999999</v>
      </c>
      <c r="K81" s="44"/>
      <c r="L81" s="44"/>
      <c r="M81" s="44"/>
      <c r="N81" s="44" t="s">
        <v>162</v>
      </c>
      <c r="O81" s="44" t="s">
        <v>162</v>
      </c>
      <c r="P81" s="44"/>
    </row>
    <row r="82" spans="1:16" ht="15" hidden="1">
      <c r="A82" s="44" t="s">
        <v>1061</v>
      </c>
      <c r="B82" s="44" t="s">
        <v>1060</v>
      </c>
      <c r="C82" s="44" t="s">
        <v>201</v>
      </c>
      <c r="D82" s="44" t="s">
        <v>200</v>
      </c>
      <c r="E82" s="44">
        <v>40.384999999999998</v>
      </c>
      <c r="F82" s="44">
        <v>39.124299999999998</v>
      </c>
      <c r="G82" s="45">
        <v>1.1141999999999999</v>
      </c>
      <c r="H82" s="45">
        <v>1.0769</v>
      </c>
      <c r="I82" s="45"/>
      <c r="J82" s="45"/>
      <c r="K82" s="44"/>
      <c r="L82" s="44" t="s">
        <v>131</v>
      </c>
      <c r="M82" s="44">
        <v>0.96079999999999988</v>
      </c>
      <c r="N82" s="44" t="s">
        <v>162</v>
      </c>
      <c r="O82" s="44" t="s">
        <v>162</v>
      </c>
      <c r="P82" s="44"/>
    </row>
    <row r="83" spans="1:16" ht="15" hidden="1">
      <c r="A83" s="44" t="s">
        <v>1061</v>
      </c>
      <c r="B83" s="44" t="s">
        <v>1060</v>
      </c>
      <c r="C83" s="44" t="s">
        <v>172</v>
      </c>
      <c r="D83" s="44" t="s">
        <v>171</v>
      </c>
      <c r="E83" s="44">
        <v>40.384999999999998</v>
      </c>
      <c r="F83" s="44">
        <v>39.124299999999998</v>
      </c>
      <c r="G83" s="45">
        <v>0.95439999999999992</v>
      </c>
      <c r="H83" s="45">
        <v>0.96849999999999992</v>
      </c>
      <c r="I83" s="45">
        <v>0.91229999999999989</v>
      </c>
      <c r="J83" s="45">
        <v>0.93909999999999993</v>
      </c>
      <c r="K83" s="44"/>
      <c r="L83" s="44"/>
      <c r="M83" s="44"/>
      <c r="N83" s="44" t="s">
        <v>162</v>
      </c>
      <c r="O83" s="44" t="s">
        <v>162</v>
      </c>
      <c r="P83" s="44"/>
    </row>
    <row r="84" spans="1:16" ht="15" hidden="1">
      <c r="A84" s="44" t="s">
        <v>1059</v>
      </c>
      <c r="B84" s="44" t="s">
        <v>1058</v>
      </c>
      <c r="C84" s="44" t="s">
        <v>172</v>
      </c>
      <c r="D84" s="44" t="s">
        <v>171</v>
      </c>
      <c r="E84" s="44">
        <v>44.005799999999994</v>
      </c>
      <c r="F84" s="44">
        <v>42.708199999999998</v>
      </c>
      <c r="G84" s="45">
        <v>1.0398999999999998</v>
      </c>
      <c r="H84" s="45">
        <v>1.0271999999999999</v>
      </c>
      <c r="I84" s="45"/>
      <c r="J84" s="45"/>
      <c r="K84" s="44"/>
      <c r="L84" s="44"/>
      <c r="M84" s="44"/>
      <c r="N84" s="44" t="s">
        <v>162</v>
      </c>
      <c r="O84" s="44" t="s">
        <v>162</v>
      </c>
      <c r="P84" s="44"/>
    </row>
    <row r="85" spans="1:16" ht="15" hidden="1">
      <c r="A85" s="44" t="s">
        <v>1057</v>
      </c>
      <c r="B85" s="44" t="s">
        <v>1056</v>
      </c>
      <c r="C85" s="44" t="s">
        <v>219</v>
      </c>
      <c r="D85" s="44" t="s">
        <v>218</v>
      </c>
      <c r="E85" s="44">
        <v>34.447099999999999</v>
      </c>
      <c r="F85" s="44">
        <v>33.189099999999996</v>
      </c>
      <c r="G85" s="45"/>
      <c r="H85" s="45"/>
      <c r="I85" s="45">
        <v>0.81399999999999995</v>
      </c>
      <c r="J85" s="45">
        <v>0.86859999999999993</v>
      </c>
      <c r="K85" s="44"/>
      <c r="L85" s="44"/>
      <c r="M85" s="44"/>
      <c r="N85" s="44" t="s">
        <v>162</v>
      </c>
      <c r="O85" s="44" t="s">
        <v>162</v>
      </c>
      <c r="P85" s="44"/>
    </row>
    <row r="86" spans="1:16" ht="15" hidden="1">
      <c r="A86" s="44" t="s">
        <v>1057</v>
      </c>
      <c r="B86" s="44" t="s">
        <v>1056</v>
      </c>
      <c r="C86" s="44" t="s">
        <v>211</v>
      </c>
      <c r="D86" s="44" t="s">
        <v>210</v>
      </c>
      <c r="E86" s="44">
        <v>34.447099999999999</v>
      </c>
      <c r="F86" s="44">
        <v>33.189099999999996</v>
      </c>
      <c r="G86" s="45">
        <v>0.81399999999999995</v>
      </c>
      <c r="H86" s="45">
        <v>0.86859999999999993</v>
      </c>
      <c r="I86" s="45"/>
      <c r="J86" s="45"/>
      <c r="K86" s="44"/>
      <c r="L86" s="44"/>
      <c r="M86" s="44"/>
      <c r="N86" s="44" t="s">
        <v>162</v>
      </c>
      <c r="O86" s="44" t="s">
        <v>162</v>
      </c>
      <c r="P86" s="44"/>
    </row>
    <row r="87" spans="1:16" ht="15" hidden="1">
      <c r="A87" s="44" t="s">
        <v>1055</v>
      </c>
      <c r="B87" s="44" t="s">
        <v>1054</v>
      </c>
      <c r="C87" s="44" t="s">
        <v>239</v>
      </c>
      <c r="D87" s="44" t="s">
        <v>238</v>
      </c>
      <c r="E87" s="44">
        <v>39.059099999999994</v>
      </c>
      <c r="F87" s="44">
        <v>38.4925</v>
      </c>
      <c r="G87" s="45">
        <v>0.92299999999999993</v>
      </c>
      <c r="H87" s="45">
        <v>0.9466</v>
      </c>
      <c r="I87" s="45">
        <v>0.8698999999999999</v>
      </c>
      <c r="J87" s="45">
        <v>0.90899999999999992</v>
      </c>
      <c r="K87" s="44"/>
      <c r="L87" s="44"/>
      <c r="M87" s="44"/>
      <c r="N87" s="44" t="s">
        <v>162</v>
      </c>
      <c r="O87" s="44" t="s">
        <v>162</v>
      </c>
      <c r="P87" s="44"/>
    </row>
    <row r="88" spans="1:16" ht="15" hidden="1">
      <c r="A88" s="44" t="s">
        <v>1053</v>
      </c>
      <c r="B88" s="44" t="s">
        <v>1052</v>
      </c>
      <c r="C88" s="44" t="s">
        <v>168</v>
      </c>
      <c r="D88" s="44" t="s">
        <v>167</v>
      </c>
      <c r="E88" s="44">
        <v>51.091099999999997</v>
      </c>
      <c r="F88" s="44">
        <v>48.999499999999998</v>
      </c>
      <c r="G88" s="45">
        <v>1.2777999999999998</v>
      </c>
      <c r="H88" s="45">
        <v>1.1827999999999999</v>
      </c>
      <c r="I88" s="45">
        <v>1.2777999999999998</v>
      </c>
      <c r="J88" s="45">
        <v>1.1827999999999999</v>
      </c>
      <c r="K88" s="44"/>
      <c r="L88" s="44" t="s">
        <v>131</v>
      </c>
      <c r="M88" s="44">
        <v>1.2154999999999998</v>
      </c>
      <c r="N88" s="44" t="s">
        <v>162</v>
      </c>
      <c r="O88" s="44" t="s">
        <v>131</v>
      </c>
      <c r="P88" s="44">
        <v>1.1925999999999999</v>
      </c>
    </row>
    <row r="89" spans="1:16" ht="15" hidden="1">
      <c r="A89" s="44" t="s">
        <v>1051</v>
      </c>
      <c r="B89" s="44" t="s">
        <v>1050</v>
      </c>
      <c r="C89" s="44" t="s">
        <v>832</v>
      </c>
      <c r="D89" s="44" t="s">
        <v>831</v>
      </c>
      <c r="E89" s="44">
        <v>53.377199999999995</v>
      </c>
      <c r="F89" s="44">
        <v>54.162599999999998</v>
      </c>
      <c r="G89" s="45">
        <v>1.3304999999999998</v>
      </c>
      <c r="H89" s="45">
        <v>1.216</v>
      </c>
      <c r="I89" s="45"/>
      <c r="J89" s="45"/>
      <c r="K89" s="44"/>
      <c r="L89" s="44" t="s">
        <v>131</v>
      </c>
      <c r="M89" s="44">
        <v>1.2698999999999998</v>
      </c>
      <c r="N89" s="44" t="s">
        <v>162</v>
      </c>
      <c r="O89" s="44" t="s">
        <v>162</v>
      </c>
      <c r="P89" s="44"/>
    </row>
    <row r="90" spans="1:16" ht="15" hidden="1">
      <c r="A90" s="44" t="s">
        <v>1049</v>
      </c>
      <c r="B90" s="44" t="s">
        <v>1048</v>
      </c>
      <c r="C90" s="44" t="s">
        <v>247</v>
      </c>
      <c r="D90" s="44" t="s">
        <v>246</v>
      </c>
      <c r="E90" s="44">
        <v>42.008699999999997</v>
      </c>
      <c r="F90" s="44">
        <v>41.243799999999993</v>
      </c>
      <c r="G90" s="45">
        <v>0.99269999999999992</v>
      </c>
      <c r="H90" s="45">
        <v>0.995</v>
      </c>
      <c r="I90" s="45">
        <v>0.92669999999999997</v>
      </c>
      <c r="J90" s="45">
        <v>0.94919999999999993</v>
      </c>
      <c r="K90" s="44"/>
      <c r="L90" s="44"/>
      <c r="M90" s="44"/>
      <c r="N90" s="44" t="s">
        <v>162</v>
      </c>
      <c r="O90" s="44" t="s">
        <v>162</v>
      </c>
      <c r="P90" s="44"/>
    </row>
    <row r="91" spans="1:16" ht="15" hidden="1">
      <c r="A91" s="44" t="s">
        <v>1049</v>
      </c>
      <c r="B91" s="44" t="s">
        <v>1048</v>
      </c>
      <c r="C91" s="44" t="s">
        <v>176</v>
      </c>
      <c r="D91" s="44" t="s">
        <v>175</v>
      </c>
      <c r="E91" s="44">
        <v>42.008699999999997</v>
      </c>
      <c r="F91" s="44">
        <v>41.243799999999993</v>
      </c>
      <c r="G91" s="45"/>
      <c r="H91" s="45"/>
      <c r="I91" s="45">
        <v>0.92669999999999997</v>
      </c>
      <c r="J91" s="45">
        <v>0.94919999999999993</v>
      </c>
      <c r="K91" s="44"/>
      <c r="L91" s="44"/>
      <c r="M91" s="44"/>
      <c r="N91" s="44" t="s">
        <v>162</v>
      </c>
      <c r="O91" s="44" t="s">
        <v>162</v>
      </c>
      <c r="P91" s="44"/>
    </row>
    <row r="92" spans="1:16" ht="15" hidden="1">
      <c r="A92" s="44" t="s">
        <v>1047</v>
      </c>
      <c r="B92" s="44" t="s">
        <v>1046</v>
      </c>
      <c r="C92" s="44" t="s">
        <v>285</v>
      </c>
      <c r="D92" s="44" t="s">
        <v>284</v>
      </c>
      <c r="E92" s="44">
        <v>29.448599999999999</v>
      </c>
      <c r="F92" s="44">
        <v>29.618599999999997</v>
      </c>
      <c r="G92" s="45">
        <v>0.69589999999999996</v>
      </c>
      <c r="H92" s="45">
        <v>0.7800999999999999</v>
      </c>
      <c r="I92" s="45"/>
      <c r="J92" s="45"/>
      <c r="K92" s="44"/>
      <c r="L92" s="44"/>
      <c r="M92" s="44"/>
      <c r="N92" s="44" t="s">
        <v>162</v>
      </c>
      <c r="O92" s="44" t="s">
        <v>162</v>
      </c>
      <c r="P92" s="44"/>
    </row>
    <row r="93" spans="1:16" ht="15" hidden="1">
      <c r="A93" s="44" t="s">
        <v>1045</v>
      </c>
      <c r="B93" s="44" t="s">
        <v>1044</v>
      </c>
      <c r="C93" s="44" t="s">
        <v>231</v>
      </c>
      <c r="D93" s="44" t="s">
        <v>230</v>
      </c>
      <c r="E93" s="44">
        <v>39.918099999999995</v>
      </c>
      <c r="F93" s="44">
        <v>38.756999999999998</v>
      </c>
      <c r="G93" s="45">
        <v>0.94339999999999991</v>
      </c>
      <c r="H93" s="45">
        <v>0.96089999999999998</v>
      </c>
      <c r="I93" s="45">
        <v>0.93019999999999992</v>
      </c>
      <c r="J93" s="45">
        <v>0.95169999999999999</v>
      </c>
      <c r="K93" s="44"/>
      <c r="L93" s="44"/>
      <c r="M93" s="44"/>
      <c r="N93" s="44" t="s">
        <v>162</v>
      </c>
      <c r="O93" s="44" t="s">
        <v>162</v>
      </c>
      <c r="P93" s="44"/>
    </row>
    <row r="94" spans="1:16" ht="15" hidden="1">
      <c r="A94" s="44" t="s">
        <v>1043</v>
      </c>
      <c r="B94" s="44" t="s">
        <v>1042</v>
      </c>
      <c r="C94" s="44" t="s">
        <v>387</v>
      </c>
      <c r="D94" s="44" t="s">
        <v>386</v>
      </c>
      <c r="E94" s="44">
        <v>17.625899999999998</v>
      </c>
      <c r="F94" s="44">
        <v>16.692699999999999</v>
      </c>
      <c r="G94" s="45">
        <v>0.41649999999999998</v>
      </c>
      <c r="H94" s="45">
        <v>0.54889999999999994</v>
      </c>
      <c r="I94" s="45"/>
      <c r="J94" s="45"/>
      <c r="K94" s="44"/>
      <c r="L94" s="44"/>
      <c r="M94" s="44"/>
      <c r="N94" s="44" t="s">
        <v>162</v>
      </c>
      <c r="O94" s="44" t="s">
        <v>162</v>
      </c>
      <c r="P94" s="44"/>
    </row>
    <row r="95" spans="1:16" ht="15" hidden="1">
      <c r="A95" s="44" t="s">
        <v>1041</v>
      </c>
      <c r="B95" s="44" t="s">
        <v>1040</v>
      </c>
      <c r="C95" s="44" t="s">
        <v>193</v>
      </c>
      <c r="D95" s="44" t="s">
        <v>192</v>
      </c>
      <c r="E95" s="44">
        <v>36.589699999999993</v>
      </c>
      <c r="F95" s="44">
        <v>35.768499999999996</v>
      </c>
      <c r="G95" s="45">
        <v>0.86469999999999991</v>
      </c>
      <c r="H95" s="45">
        <v>0.90519999999999989</v>
      </c>
      <c r="I95" s="45"/>
      <c r="J95" s="45"/>
      <c r="K95" s="44"/>
      <c r="L95" s="44"/>
      <c r="M95" s="44"/>
      <c r="N95" s="44" t="s">
        <v>162</v>
      </c>
      <c r="O95" s="44" t="s">
        <v>162</v>
      </c>
      <c r="P95" s="44"/>
    </row>
    <row r="96" spans="1:16" ht="15" hidden="1">
      <c r="A96" s="44" t="s">
        <v>1041</v>
      </c>
      <c r="B96" s="44" t="s">
        <v>1040</v>
      </c>
      <c r="C96" s="44" t="s">
        <v>552</v>
      </c>
      <c r="D96" s="44" t="s">
        <v>551</v>
      </c>
      <c r="E96" s="44">
        <v>36.589699999999993</v>
      </c>
      <c r="F96" s="44">
        <v>35.768499999999996</v>
      </c>
      <c r="G96" s="45"/>
      <c r="H96" s="45"/>
      <c r="I96" s="45">
        <v>0.82169999999999987</v>
      </c>
      <c r="J96" s="45">
        <v>0.87419999999999998</v>
      </c>
      <c r="K96" s="44"/>
      <c r="L96" s="44"/>
      <c r="M96" s="44"/>
      <c r="N96" s="44" t="s">
        <v>162</v>
      </c>
      <c r="O96" s="44" t="s">
        <v>162</v>
      </c>
      <c r="P96" s="44"/>
    </row>
    <row r="97" spans="1:16" ht="15" hidden="1">
      <c r="A97" s="44" t="s">
        <v>1039</v>
      </c>
      <c r="B97" s="44" t="s">
        <v>1038</v>
      </c>
      <c r="C97" s="44" t="s">
        <v>251</v>
      </c>
      <c r="D97" s="44" t="s">
        <v>250</v>
      </c>
      <c r="E97" s="44">
        <v>35.699299999999994</v>
      </c>
      <c r="F97" s="44">
        <v>36.1297</v>
      </c>
      <c r="G97" s="45">
        <v>0.84359999999999991</v>
      </c>
      <c r="H97" s="45">
        <v>0.89009999999999989</v>
      </c>
      <c r="I97" s="45"/>
      <c r="J97" s="45"/>
      <c r="K97" s="44"/>
      <c r="L97" s="44"/>
      <c r="M97" s="44"/>
      <c r="N97" s="44" t="s">
        <v>162</v>
      </c>
      <c r="O97" s="44" t="s">
        <v>162</v>
      </c>
      <c r="P97" s="44"/>
    </row>
    <row r="98" spans="1:16" ht="15" hidden="1">
      <c r="A98" s="44" t="s">
        <v>1037</v>
      </c>
      <c r="B98" s="44" t="s">
        <v>1036</v>
      </c>
      <c r="C98" s="44" t="s">
        <v>285</v>
      </c>
      <c r="D98" s="44" t="s">
        <v>284</v>
      </c>
      <c r="E98" s="44">
        <v>39.244099999999996</v>
      </c>
      <c r="F98" s="44">
        <v>38.279299999999999</v>
      </c>
      <c r="G98" s="45"/>
      <c r="H98" s="45"/>
      <c r="I98" s="45">
        <v>0.9131999999999999</v>
      </c>
      <c r="J98" s="45">
        <v>0.93969999999999998</v>
      </c>
      <c r="K98" s="44"/>
      <c r="L98" s="44"/>
      <c r="M98" s="44"/>
      <c r="N98" s="44" t="s">
        <v>162</v>
      </c>
      <c r="O98" s="44" t="s">
        <v>162</v>
      </c>
      <c r="P98" s="44"/>
    </row>
    <row r="99" spans="1:16" ht="15" hidden="1">
      <c r="A99" s="44" t="s">
        <v>1037</v>
      </c>
      <c r="B99" s="44" t="s">
        <v>1036</v>
      </c>
      <c r="C99" s="44" t="s">
        <v>251</v>
      </c>
      <c r="D99" s="44" t="s">
        <v>250</v>
      </c>
      <c r="E99" s="44">
        <v>39.244099999999996</v>
      </c>
      <c r="F99" s="44">
        <v>38.279299999999999</v>
      </c>
      <c r="G99" s="45">
        <v>0.92739999999999989</v>
      </c>
      <c r="H99" s="45">
        <v>0.94969999999999999</v>
      </c>
      <c r="I99" s="45">
        <v>0.9131999999999999</v>
      </c>
      <c r="J99" s="45">
        <v>0.93969999999999998</v>
      </c>
      <c r="K99" s="44"/>
      <c r="L99" s="44"/>
      <c r="M99" s="44"/>
      <c r="N99" s="44" t="s">
        <v>162</v>
      </c>
      <c r="O99" s="44" t="s">
        <v>162</v>
      </c>
      <c r="P99" s="44"/>
    </row>
    <row r="100" spans="1:16" ht="15" hidden="1">
      <c r="A100" s="44" t="s">
        <v>1035</v>
      </c>
      <c r="B100" s="44" t="s">
        <v>1034</v>
      </c>
      <c r="C100" s="44" t="s">
        <v>201</v>
      </c>
      <c r="D100" s="44" t="s">
        <v>200</v>
      </c>
      <c r="E100" s="44">
        <v>50.047499999999999</v>
      </c>
      <c r="F100" s="44">
        <v>48.682799999999993</v>
      </c>
      <c r="G100" s="45">
        <v>1.1827999999999999</v>
      </c>
      <c r="H100" s="45">
        <v>1.1217999999999999</v>
      </c>
      <c r="I100" s="45">
        <v>1.1141999999999999</v>
      </c>
      <c r="J100" s="45">
        <v>1.0769</v>
      </c>
      <c r="K100" s="44"/>
      <c r="L100" s="44"/>
      <c r="M100" s="44"/>
      <c r="N100" s="44" t="s">
        <v>162</v>
      </c>
      <c r="O100" s="44" t="s">
        <v>131</v>
      </c>
      <c r="P100" s="44">
        <v>1.1208999999999998</v>
      </c>
    </row>
    <row r="101" spans="1:16" ht="15" hidden="1">
      <c r="A101" s="44" t="s">
        <v>1033</v>
      </c>
      <c r="B101" s="44" t="s">
        <v>1032</v>
      </c>
      <c r="C101" s="44" t="s">
        <v>285</v>
      </c>
      <c r="D101" s="44" t="s">
        <v>284</v>
      </c>
      <c r="E101" s="44">
        <v>31.589899999999997</v>
      </c>
      <c r="F101" s="44">
        <v>31.129099999999998</v>
      </c>
      <c r="G101" s="45">
        <v>0.74649999999999994</v>
      </c>
      <c r="H101" s="45">
        <v>0.81859999999999999</v>
      </c>
      <c r="I101" s="45">
        <v>0.74649999999999994</v>
      </c>
      <c r="J101" s="45">
        <v>0.81859999999999999</v>
      </c>
      <c r="K101" s="44"/>
      <c r="L101" s="44"/>
      <c r="M101" s="44"/>
      <c r="N101" s="44" t="s">
        <v>162</v>
      </c>
      <c r="O101" s="44" t="s">
        <v>162</v>
      </c>
      <c r="P101" s="44"/>
    </row>
    <row r="102" spans="1:16" ht="15" hidden="1">
      <c r="A102" s="44" t="s">
        <v>1031</v>
      </c>
      <c r="B102" s="44" t="s">
        <v>1030</v>
      </c>
      <c r="C102" s="44" t="s">
        <v>251</v>
      </c>
      <c r="D102" s="44" t="s">
        <v>250</v>
      </c>
      <c r="E102" s="44">
        <v>37.601099999999995</v>
      </c>
      <c r="F102" s="44">
        <v>36.892099999999999</v>
      </c>
      <c r="G102" s="45">
        <v>0.88859999999999995</v>
      </c>
      <c r="H102" s="45">
        <v>0.9222999999999999</v>
      </c>
      <c r="I102" s="45"/>
      <c r="J102" s="45"/>
      <c r="K102" s="44"/>
      <c r="L102" s="44"/>
      <c r="M102" s="44"/>
      <c r="N102" s="44" t="s">
        <v>162</v>
      </c>
      <c r="O102" s="44" t="s">
        <v>162</v>
      </c>
      <c r="P102" s="44"/>
    </row>
    <row r="103" spans="1:16" ht="15" hidden="1">
      <c r="A103" s="44" t="s">
        <v>1031</v>
      </c>
      <c r="B103" s="44" t="s">
        <v>1030</v>
      </c>
      <c r="C103" s="44" t="s">
        <v>315</v>
      </c>
      <c r="D103" s="44" t="s">
        <v>314</v>
      </c>
      <c r="E103" s="44">
        <v>37.601099999999995</v>
      </c>
      <c r="F103" s="44">
        <v>36.892099999999999</v>
      </c>
      <c r="G103" s="45">
        <v>0.88859999999999995</v>
      </c>
      <c r="H103" s="45">
        <v>0.9222999999999999</v>
      </c>
      <c r="I103" s="45">
        <v>0.86589999999999989</v>
      </c>
      <c r="J103" s="45">
        <v>0.90609999999999991</v>
      </c>
      <c r="K103" s="44"/>
      <c r="L103" s="44"/>
      <c r="M103" s="44"/>
      <c r="N103" s="44" t="s">
        <v>162</v>
      </c>
      <c r="O103" s="44" t="s">
        <v>162</v>
      </c>
      <c r="P103" s="44"/>
    </row>
    <row r="104" spans="1:16" ht="15" hidden="1">
      <c r="A104" s="44" t="s">
        <v>1029</v>
      </c>
      <c r="B104" s="44" t="s">
        <v>1028</v>
      </c>
      <c r="C104" s="44" t="s">
        <v>211</v>
      </c>
      <c r="D104" s="44" t="s">
        <v>210</v>
      </c>
      <c r="E104" s="44">
        <v>41.318999999999996</v>
      </c>
      <c r="F104" s="44">
        <v>39.778599999999997</v>
      </c>
      <c r="G104" s="45">
        <v>0.97639999999999993</v>
      </c>
      <c r="H104" s="45">
        <v>0.9837999999999999</v>
      </c>
      <c r="I104" s="45">
        <v>0.97639999999999993</v>
      </c>
      <c r="J104" s="45">
        <v>0.9837999999999999</v>
      </c>
      <c r="K104" s="44"/>
      <c r="L104" s="44"/>
      <c r="M104" s="44"/>
      <c r="N104" s="44" t="s">
        <v>162</v>
      </c>
      <c r="O104" s="44" t="s">
        <v>162</v>
      </c>
      <c r="P104" s="44"/>
    </row>
    <row r="105" spans="1:16" ht="15" hidden="1">
      <c r="A105" s="44" t="s">
        <v>1027</v>
      </c>
      <c r="B105" s="44" t="s">
        <v>1026</v>
      </c>
      <c r="C105" s="44" t="s">
        <v>168</v>
      </c>
      <c r="D105" s="44" t="s">
        <v>167</v>
      </c>
      <c r="E105" s="44">
        <v>49.813199999999995</v>
      </c>
      <c r="F105" s="44">
        <v>48.939499999999995</v>
      </c>
      <c r="G105" s="45">
        <v>1.2777999999999998</v>
      </c>
      <c r="H105" s="45">
        <v>1.1827999999999999</v>
      </c>
      <c r="I105" s="45"/>
      <c r="J105" s="45"/>
      <c r="K105" s="44"/>
      <c r="L105" s="44" t="s">
        <v>131</v>
      </c>
      <c r="M105" s="44">
        <v>1.1850999999999998</v>
      </c>
      <c r="N105" s="44" t="s">
        <v>162</v>
      </c>
      <c r="O105" s="44" t="s">
        <v>162</v>
      </c>
      <c r="P105" s="44"/>
    </row>
    <row r="106" spans="1:16" ht="15" hidden="1">
      <c r="A106" s="44" t="s">
        <v>1025</v>
      </c>
      <c r="B106" s="44" t="s">
        <v>1024</v>
      </c>
      <c r="C106" s="44" t="s">
        <v>205</v>
      </c>
      <c r="D106" s="44" t="s">
        <v>204</v>
      </c>
      <c r="E106" s="44">
        <v>39.721699999999998</v>
      </c>
      <c r="F106" s="44">
        <v>39.297699999999999</v>
      </c>
      <c r="G106" s="45">
        <v>0.93869999999999998</v>
      </c>
      <c r="H106" s="45">
        <v>0.9575999999999999</v>
      </c>
      <c r="I106" s="45"/>
      <c r="J106" s="45"/>
      <c r="K106" s="44"/>
      <c r="L106" s="44"/>
      <c r="M106" s="44"/>
      <c r="N106" s="44" t="s">
        <v>162</v>
      </c>
      <c r="O106" s="44" t="s">
        <v>162</v>
      </c>
      <c r="P106" s="44"/>
    </row>
    <row r="107" spans="1:16" ht="15" hidden="1">
      <c r="A107" s="44" t="s">
        <v>1023</v>
      </c>
      <c r="B107" s="44" t="s">
        <v>1022</v>
      </c>
      <c r="C107" s="44" t="s">
        <v>481</v>
      </c>
      <c r="D107" s="44" t="s">
        <v>480</v>
      </c>
      <c r="E107" s="44">
        <v>43.135999999999996</v>
      </c>
      <c r="F107" s="44">
        <v>42.053399999999996</v>
      </c>
      <c r="G107" s="45">
        <v>1.0192999999999999</v>
      </c>
      <c r="H107" s="45">
        <v>1.0131999999999999</v>
      </c>
      <c r="I107" s="45">
        <v>1.0192999999999999</v>
      </c>
      <c r="J107" s="45">
        <v>1.0131999999999999</v>
      </c>
      <c r="K107" s="44"/>
      <c r="L107" s="44"/>
      <c r="M107" s="44"/>
      <c r="N107" s="44" t="s">
        <v>162</v>
      </c>
      <c r="O107" s="44" t="s">
        <v>162</v>
      </c>
      <c r="P107" s="44"/>
    </row>
    <row r="108" spans="1:16" ht="15" hidden="1">
      <c r="A108" s="44" t="s">
        <v>1021</v>
      </c>
      <c r="B108" s="44" t="s">
        <v>1020</v>
      </c>
      <c r="C108" s="44" t="s">
        <v>184</v>
      </c>
      <c r="D108" s="44" t="s">
        <v>183</v>
      </c>
      <c r="E108" s="44">
        <v>56.008999999999993</v>
      </c>
      <c r="F108" s="44">
        <v>54.305799999999998</v>
      </c>
      <c r="G108" s="45">
        <v>1.3235999999999999</v>
      </c>
      <c r="H108" s="45">
        <v>1.2117</v>
      </c>
      <c r="I108" s="45"/>
      <c r="J108" s="45"/>
      <c r="K108" s="44"/>
      <c r="L108" s="44"/>
      <c r="M108" s="44"/>
      <c r="N108" s="44" t="s">
        <v>162</v>
      </c>
      <c r="O108" s="44" t="s">
        <v>162</v>
      </c>
      <c r="P108" s="44"/>
    </row>
    <row r="109" spans="1:16" ht="15" hidden="1">
      <c r="A109" s="44" t="s">
        <v>1019</v>
      </c>
      <c r="B109" s="44" t="s">
        <v>1018</v>
      </c>
      <c r="C109" s="44" t="s">
        <v>357</v>
      </c>
      <c r="D109" s="44" t="s">
        <v>356</v>
      </c>
      <c r="E109" s="44">
        <v>32.338899999999995</v>
      </c>
      <c r="F109" s="44">
        <v>32.486399999999996</v>
      </c>
      <c r="G109" s="45">
        <v>0.76429999999999998</v>
      </c>
      <c r="H109" s="45">
        <v>0.83189999999999997</v>
      </c>
      <c r="I109" s="45">
        <v>0.75259999999999994</v>
      </c>
      <c r="J109" s="45">
        <v>0.82309999999999994</v>
      </c>
      <c r="K109" s="44"/>
      <c r="L109" s="44"/>
      <c r="M109" s="44"/>
      <c r="N109" s="44" t="s">
        <v>162</v>
      </c>
      <c r="O109" s="44" t="s">
        <v>162</v>
      </c>
      <c r="P109" s="44"/>
    </row>
    <row r="110" spans="1:16" ht="15" hidden="1">
      <c r="A110" s="44" t="s">
        <v>1019</v>
      </c>
      <c r="B110" s="44" t="s">
        <v>1018</v>
      </c>
      <c r="C110" s="44" t="s">
        <v>281</v>
      </c>
      <c r="D110" s="44" t="s">
        <v>280</v>
      </c>
      <c r="E110" s="44">
        <v>32.338899999999995</v>
      </c>
      <c r="F110" s="44">
        <v>32.486399999999996</v>
      </c>
      <c r="G110" s="45"/>
      <c r="H110" s="45"/>
      <c r="I110" s="45">
        <v>0.75259999999999994</v>
      </c>
      <c r="J110" s="45">
        <v>0.82309999999999994</v>
      </c>
      <c r="K110" s="44"/>
      <c r="L110" s="44"/>
      <c r="M110" s="44"/>
      <c r="N110" s="44" t="s">
        <v>162</v>
      </c>
      <c r="O110" s="44" t="s">
        <v>162</v>
      </c>
      <c r="P110" s="44"/>
    </row>
    <row r="111" spans="1:16" ht="15" hidden="1">
      <c r="A111" s="44" t="s">
        <v>1017</v>
      </c>
      <c r="B111" s="44" t="s">
        <v>1016</v>
      </c>
      <c r="C111" s="44" t="s">
        <v>247</v>
      </c>
      <c r="D111" s="44" t="s">
        <v>246</v>
      </c>
      <c r="E111" s="44">
        <v>37.438999999999993</v>
      </c>
      <c r="F111" s="44">
        <v>40.1053</v>
      </c>
      <c r="G111" s="45">
        <v>0.88479999999999992</v>
      </c>
      <c r="H111" s="45">
        <v>0.91959999999999997</v>
      </c>
      <c r="I111" s="45"/>
      <c r="J111" s="45"/>
      <c r="K111" s="44"/>
      <c r="L111" s="44"/>
      <c r="M111" s="44"/>
      <c r="N111" s="44" t="s">
        <v>162</v>
      </c>
      <c r="O111" s="44" t="s">
        <v>162</v>
      </c>
      <c r="P111" s="44"/>
    </row>
    <row r="112" spans="1:16" ht="15" hidden="1">
      <c r="A112" s="44" t="s">
        <v>1015</v>
      </c>
      <c r="B112" s="44" t="s">
        <v>1014</v>
      </c>
      <c r="C112" s="44" t="s">
        <v>247</v>
      </c>
      <c r="D112" s="44" t="s">
        <v>246</v>
      </c>
      <c r="E112" s="44">
        <v>43.111899999999999</v>
      </c>
      <c r="F112" s="44">
        <v>41.996599999999994</v>
      </c>
      <c r="G112" s="45">
        <v>1.0188999999999999</v>
      </c>
      <c r="H112" s="45">
        <v>1.0128999999999999</v>
      </c>
      <c r="I112" s="45">
        <v>0.91899999999999993</v>
      </c>
      <c r="J112" s="45">
        <v>0.94379999999999997</v>
      </c>
      <c r="K112" s="44"/>
      <c r="L112" s="44"/>
      <c r="M112" s="44"/>
      <c r="N112" s="44" t="s">
        <v>162</v>
      </c>
      <c r="O112" s="44" t="s">
        <v>162</v>
      </c>
      <c r="P112" s="44"/>
    </row>
    <row r="113" spans="1:16" ht="15" hidden="1">
      <c r="A113" s="44" t="s">
        <v>1013</v>
      </c>
      <c r="B113" s="44" t="s">
        <v>1012</v>
      </c>
      <c r="C113" s="44" t="s">
        <v>357</v>
      </c>
      <c r="D113" s="44" t="s">
        <v>356</v>
      </c>
      <c r="E113" s="44">
        <v>35.293199999999999</v>
      </c>
      <c r="F113" s="44">
        <v>33.688899999999997</v>
      </c>
      <c r="G113" s="45"/>
      <c r="H113" s="45"/>
      <c r="I113" s="45">
        <v>0.80749999999999988</v>
      </c>
      <c r="J113" s="45">
        <v>0.8637999999999999</v>
      </c>
      <c r="K113" s="44"/>
      <c r="L113" s="44"/>
      <c r="M113" s="44"/>
      <c r="N113" s="44" t="s">
        <v>162</v>
      </c>
      <c r="O113" s="44" t="s">
        <v>162</v>
      </c>
      <c r="P113" s="44"/>
    </row>
    <row r="114" spans="1:16" ht="15" hidden="1">
      <c r="A114" s="44" t="s">
        <v>1013</v>
      </c>
      <c r="B114" s="44" t="s">
        <v>1012</v>
      </c>
      <c r="C114" s="44" t="s">
        <v>211</v>
      </c>
      <c r="D114" s="44" t="s">
        <v>210</v>
      </c>
      <c r="E114" s="44">
        <v>35.293199999999999</v>
      </c>
      <c r="F114" s="44">
        <v>33.688899999999997</v>
      </c>
      <c r="G114" s="45">
        <v>0.83409999999999995</v>
      </c>
      <c r="H114" s="45">
        <v>0.88319999999999999</v>
      </c>
      <c r="I114" s="45">
        <v>0.80749999999999988</v>
      </c>
      <c r="J114" s="45">
        <v>0.8637999999999999</v>
      </c>
      <c r="K114" s="44"/>
      <c r="L114" s="44"/>
      <c r="M114" s="44"/>
      <c r="N114" s="44" t="s">
        <v>162</v>
      </c>
      <c r="O114" s="44" t="s">
        <v>162</v>
      </c>
      <c r="P114" s="44"/>
    </row>
    <row r="115" spans="1:16" ht="15" hidden="1">
      <c r="A115" s="44" t="s">
        <v>1011</v>
      </c>
      <c r="B115" s="44" t="s">
        <v>1010</v>
      </c>
      <c r="C115" s="44" t="s">
        <v>195</v>
      </c>
      <c r="D115" s="44" t="s">
        <v>194</v>
      </c>
      <c r="E115" s="44">
        <v>33.785499999999999</v>
      </c>
      <c r="F115" s="44">
        <v>32.948399999999999</v>
      </c>
      <c r="G115" s="45">
        <v>0.79839999999999989</v>
      </c>
      <c r="H115" s="45">
        <v>0.85709999999999997</v>
      </c>
      <c r="I115" s="45"/>
      <c r="J115" s="45"/>
      <c r="K115" s="44"/>
      <c r="L115" s="44"/>
      <c r="M115" s="44"/>
      <c r="N115" s="44" t="s">
        <v>162</v>
      </c>
      <c r="O115" s="44" t="s">
        <v>162</v>
      </c>
      <c r="P115" s="44"/>
    </row>
    <row r="116" spans="1:16" ht="15" hidden="1">
      <c r="A116" s="44" t="s">
        <v>1009</v>
      </c>
      <c r="B116" s="44" t="s">
        <v>1008</v>
      </c>
      <c r="C116" s="44" t="s">
        <v>180</v>
      </c>
      <c r="D116" s="44" t="s">
        <v>179</v>
      </c>
      <c r="E116" s="44">
        <v>50.801099999999998</v>
      </c>
      <c r="F116" s="44">
        <v>51.812799999999996</v>
      </c>
      <c r="G116" s="45">
        <v>1.2004999999999999</v>
      </c>
      <c r="H116" s="45">
        <v>1.1333</v>
      </c>
      <c r="I116" s="45"/>
      <c r="J116" s="45"/>
      <c r="K116" s="44"/>
      <c r="L116" s="44"/>
      <c r="M116" s="44"/>
      <c r="N116" s="44" t="s">
        <v>162</v>
      </c>
      <c r="O116" s="44" t="s">
        <v>162</v>
      </c>
      <c r="P116" s="44"/>
    </row>
    <row r="117" spans="1:16" ht="15" hidden="1">
      <c r="A117" s="44" t="s">
        <v>1007</v>
      </c>
      <c r="B117" s="44" t="s">
        <v>1006</v>
      </c>
      <c r="C117" s="44" t="s">
        <v>411</v>
      </c>
      <c r="D117" s="44" t="s">
        <v>410</v>
      </c>
      <c r="E117" s="44">
        <v>48.771199999999993</v>
      </c>
      <c r="F117" s="44">
        <v>47.878499999999995</v>
      </c>
      <c r="G117" s="45">
        <v>1.1525999999999998</v>
      </c>
      <c r="H117" s="45">
        <v>1.1020999999999999</v>
      </c>
      <c r="I117" s="45"/>
      <c r="J117" s="45"/>
      <c r="K117" s="44"/>
      <c r="L117" s="44"/>
      <c r="M117" s="44"/>
      <c r="N117" s="44" t="s">
        <v>162</v>
      </c>
      <c r="O117" s="44" t="s">
        <v>162</v>
      </c>
      <c r="P117" s="44"/>
    </row>
    <row r="118" spans="1:16" ht="15" hidden="1">
      <c r="A118" s="44" t="s">
        <v>1005</v>
      </c>
      <c r="B118" s="44" t="s">
        <v>1004</v>
      </c>
      <c r="C118" s="44" t="s">
        <v>584</v>
      </c>
      <c r="D118" s="44" t="s">
        <v>583</v>
      </c>
      <c r="E118" s="44">
        <v>37.273199999999996</v>
      </c>
      <c r="F118" s="44">
        <v>36.539499999999997</v>
      </c>
      <c r="G118" s="45">
        <v>0.99999999999999989</v>
      </c>
      <c r="H118" s="45">
        <v>1</v>
      </c>
      <c r="I118" s="45"/>
      <c r="J118" s="45"/>
      <c r="K118" s="44" t="s">
        <v>131</v>
      </c>
      <c r="L118" s="44"/>
      <c r="M118" s="44">
        <v>0.88679999999999992</v>
      </c>
      <c r="N118" s="44" t="s">
        <v>162</v>
      </c>
      <c r="O118" s="44" t="s">
        <v>162</v>
      </c>
      <c r="P118" s="44"/>
    </row>
    <row r="119" spans="1:16" ht="15" hidden="1">
      <c r="A119" s="44" t="s">
        <v>1003</v>
      </c>
      <c r="B119" s="44" t="s">
        <v>1002</v>
      </c>
      <c r="C119" s="44" t="s">
        <v>235</v>
      </c>
      <c r="D119" s="44" t="s">
        <v>234</v>
      </c>
      <c r="E119" s="44">
        <v>36.522499999999994</v>
      </c>
      <c r="F119" s="44">
        <v>34.973499999999994</v>
      </c>
      <c r="G119" s="45">
        <v>0.86879999999999991</v>
      </c>
      <c r="H119" s="45">
        <v>0.9081999999999999</v>
      </c>
      <c r="I119" s="45"/>
      <c r="J119" s="45"/>
      <c r="K119" s="44"/>
      <c r="L119" s="44" t="s">
        <v>131</v>
      </c>
      <c r="M119" s="44">
        <v>0.86889999999999989</v>
      </c>
      <c r="N119" s="44" t="s">
        <v>162</v>
      </c>
      <c r="O119" s="44" t="s">
        <v>162</v>
      </c>
      <c r="P119" s="44"/>
    </row>
    <row r="120" spans="1:16" ht="15" hidden="1">
      <c r="A120" s="44" t="s">
        <v>1003</v>
      </c>
      <c r="B120" s="44" t="s">
        <v>1002</v>
      </c>
      <c r="C120" s="44" t="s">
        <v>172</v>
      </c>
      <c r="D120" s="44" t="s">
        <v>171</v>
      </c>
      <c r="E120" s="44">
        <v>36.522499999999994</v>
      </c>
      <c r="F120" s="44">
        <v>34.973499999999994</v>
      </c>
      <c r="G120" s="45"/>
      <c r="H120" s="45"/>
      <c r="I120" s="45">
        <v>0.86309999999999998</v>
      </c>
      <c r="J120" s="45">
        <v>0.9040999999999999</v>
      </c>
      <c r="K120" s="44"/>
      <c r="L120" s="44"/>
      <c r="M120" s="44"/>
      <c r="N120" s="44" t="s">
        <v>162</v>
      </c>
      <c r="O120" s="44" t="s">
        <v>162</v>
      </c>
      <c r="P120" s="44"/>
    </row>
    <row r="121" spans="1:16" ht="15" hidden="1">
      <c r="A121" s="44" t="s">
        <v>1001</v>
      </c>
      <c r="B121" s="44" t="s">
        <v>1000</v>
      </c>
      <c r="C121" s="44" t="s">
        <v>285</v>
      </c>
      <c r="D121" s="44" t="s">
        <v>284</v>
      </c>
      <c r="E121" s="44">
        <v>34.405699999999996</v>
      </c>
      <c r="F121" s="44">
        <v>33.726499999999994</v>
      </c>
      <c r="G121" s="45">
        <v>0.81299999999999994</v>
      </c>
      <c r="H121" s="45">
        <v>0.8677999999999999</v>
      </c>
      <c r="I121" s="45">
        <v>0.78729999999999989</v>
      </c>
      <c r="J121" s="45">
        <v>0.84889999999999999</v>
      </c>
      <c r="K121" s="44"/>
      <c r="L121" s="44"/>
      <c r="M121" s="44"/>
      <c r="N121" s="44" t="s">
        <v>162</v>
      </c>
      <c r="O121" s="44" t="s">
        <v>162</v>
      </c>
      <c r="P121" s="44"/>
    </row>
    <row r="122" spans="1:16" ht="15" hidden="1">
      <c r="A122" s="44" t="s">
        <v>999</v>
      </c>
      <c r="B122" s="44" t="s">
        <v>998</v>
      </c>
      <c r="C122" s="44" t="s">
        <v>784</v>
      </c>
      <c r="D122" s="44" t="s">
        <v>783</v>
      </c>
      <c r="E122" s="44">
        <v>34.646999999999998</v>
      </c>
      <c r="F122" s="44">
        <v>32.759399999999999</v>
      </c>
      <c r="G122" s="45">
        <v>0.99999999999999989</v>
      </c>
      <c r="H122" s="45">
        <v>1</v>
      </c>
      <c r="I122" s="45"/>
      <c r="J122" s="45"/>
      <c r="K122" s="44" t="s">
        <v>131</v>
      </c>
      <c r="L122" s="44"/>
      <c r="M122" s="44">
        <v>0.82429999999999992</v>
      </c>
      <c r="N122" s="44" t="s">
        <v>162</v>
      </c>
      <c r="O122" s="44" t="s">
        <v>162</v>
      </c>
      <c r="P122" s="44"/>
    </row>
    <row r="123" spans="1:16" ht="15" hidden="1">
      <c r="A123" s="44" t="s">
        <v>997</v>
      </c>
      <c r="B123" s="44" t="s">
        <v>996</v>
      </c>
      <c r="C123" s="44" t="s">
        <v>189</v>
      </c>
      <c r="D123" s="44" t="s">
        <v>188</v>
      </c>
      <c r="E123" s="44">
        <v>34.676599999999993</v>
      </c>
      <c r="F123" s="44">
        <v>33.827099999999994</v>
      </c>
      <c r="G123" s="45">
        <v>0.8194999999999999</v>
      </c>
      <c r="H123" s="45">
        <v>0.87259999999999993</v>
      </c>
      <c r="I123" s="45"/>
      <c r="J123" s="45"/>
      <c r="K123" s="44"/>
      <c r="L123" s="44"/>
      <c r="M123" s="44"/>
      <c r="N123" s="44" t="s">
        <v>162</v>
      </c>
      <c r="O123" s="44" t="s">
        <v>162</v>
      </c>
      <c r="P123" s="44"/>
    </row>
    <row r="124" spans="1:16" ht="15" hidden="1">
      <c r="A124" s="44" t="s">
        <v>997</v>
      </c>
      <c r="B124" s="44" t="s">
        <v>996</v>
      </c>
      <c r="C124" s="44" t="s">
        <v>195</v>
      </c>
      <c r="D124" s="44" t="s">
        <v>194</v>
      </c>
      <c r="E124" s="44">
        <v>34.676599999999993</v>
      </c>
      <c r="F124" s="44">
        <v>33.827099999999994</v>
      </c>
      <c r="G124" s="45"/>
      <c r="H124" s="45"/>
      <c r="I124" s="45">
        <v>0.80039999999999989</v>
      </c>
      <c r="J124" s="45">
        <v>0.85859999999999992</v>
      </c>
      <c r="K124" s="44"/>
      <c r="L124" s="44"/>
      <c r="M124" s="44"/>
      <c r="N124" s="44" t="s">
        <v>162</v>
      </c>
      <c r="O124" s="44" t="s">
        <v>162</v>
      </c>
      <c r="P124" s="44"/>
    </row>
    <row r="125" spans="1:16" ht="15" hidden="1">
      <c r="A125" s="44" t="s">
        <v>995</v>
      </c>
      <c r="B125" s="44" t="s">
        <v>994</v>
      </c>
      <c r="C125" s="44" t="s">
        <v>333</v>
      </c>
      <c r="D125" s="44" t="s">
        <v>332</v>
      </c>
      <c r="E125" s="44">
        <v>38.736099999999993</v>
      </c>
      <c r="F125" s="44">
        <v>37.664899999999996</v>
      </c>
      <c r="G125" s="45">
        <v>0.92749999999999988</v>
      </c>
      <c r="H125" s="45">
        <v>0.94979999999999998</v>
      </c>
      <c r="I125" s="45">
        <v>0.92749999999999988</v>
      </c>
      <c r="J125" s="45">
        <v>0.94979999999999998</v>
      </c>
      <c r="K125" s="44"/>
      <c r="L125" s="44"/>
      <c r="M125" s="44"/>
      <c r="N125" s="44" t="s">
        <v>162</v>
      </c>
      <c r="O125" s="44" t="s">
        <v>162</v>
      </c>
      <c r="P125" s="44"/>
    </row>
    <row r="126" spans="1:16" ht="15" hidden="1">
      <c r="A126" s="44" t="s">
        <v>993</v>
      </c>
      <c r="B126" s="44" t="s">
        <v>992</v>
      </c>
      <c r="C126" s="44" t="s">
        <v>303</v>
      </c>
      <c r="D126" s="44" t="s">
        <v>302</v>
      </c>
      <c r="E126" s="44">
        <v>36.3874</v>
      </c>
      <c r="F126" s="44">
        <v>36.914999999999999</v>
      </c>
      <c r="G126" s="45">
        <v>0.85989999999999989</v>
      </c>
      <c r="H126" s="45">
        <v>0.90179999999999993</v>
      </c>
      <c r="I126" s="45"/>
      <c r="J126" s="45"/>
      <c r="K126" s="44"/>
      <c r="L126" s="44"/>
      <c r="M126" s="44"/>
      <c r="N126" s="44" t="s">
        <v>162</v>
      </c>
      <c r="O126" s="44" t="s">
        <v>162</v>
      </c>
      <c r="P126" s="44"/>
    </row>
    <row r="127" spans="1:16" ht="15" hidden="1">
      <c r="A127" s="44" t="s">
        <v>991</v>
      </c>
      <c r="B127" s="44" t="s">
        <v>990</v>
      </c>
      <c r="C127" s="44" t="s">
        <v>172</v>
      </c>
      <c r="D127" s="44" t="s">
        <v>171</v>
      </c>
      <c r="E127" s="44">
        <v>36.971199999999996</v>
      </c>
      <c r="F127" s="44">
        <v>37.4116</v>
      </c>
      <c r="G127" s="45">
        <v>0.87369999999999992</v>
      </c>
      <c r="H127" s="45">
        <v>0.91169999999999995</v>
      </c>
      <c r="I127" s="45">
        <v>0.87369999999999992</v>
      </c>
      <c r="J127" s="45">
        <v>0.91169999999999995</v>
      </c>
      <c r="K127" s="44"/>
      <c r="L127" s="44"/>
      <c r="M127" s="44"/>
      <c r="N127" s="44" t="s">
        <v>162</v>
      </c>
      <c r="O127" s="44" t="s">
        <v>162</v>
      </c>
      <c r="P127" s="44"/>
    </row>
    <row r="128" spans="1:16" ht="15" hidden="1">
      <c r="A128" s="44" t="s">
        <v>989</v>
      </c>
      <c r="B128" s="44" t="s">
        <v>988</v>
      </c>
      <c r="C128" s="44" t="s">
        <v>257</v>
      </c>
      <c r="D128" s="44" t="s">
        <v>256</v>
      </c>
      <c r="E128" s="44">
        <v>38.036899999999996</v>
      </c>
      <c r="F128" s="44">
        <v>38.034199999999998</v>
      </c>
      <c r="G128" s="45">
        <v>0.89889999999999992</v>
      </c>
      <c r="H128" s="45">
        <v>0.92959999999999998</v>
      </c>
      <c r="I128" s="45"/>
      <c r="J128" s="45"/>
      <c r="K128" s="44"/>
      <c r="L128" s="44"/>
      <c r="M128" s="44"/>
      <c r="N128" s="44" t="s">
        <v>162</v>
      </c>
      <c r="O128" s="44" t="s">
        <v>162</v>
      </c>
      <c r="P128" s="44"/>
    </row>
    <row r="129" spans="1:16" ht="15" hidden="1">
      <c r="A129" s="44" t="s">
        <v>987</v>
      </c>
      <c r="B129" s="44" t="s">
        <v>986</v>
      </c>
      <c r="C129" s="44" t="s">
        <v>184</v>
      </c>
      <c r="D129" s="44" t="s">
        <v>183</v>
      </c>
      <c r="E129" s="44">
        <v>55.213699999999996</v>
      </c>
      <c r="F129" s="44">
        <v>54.508199999999995</v>
      </c>
      <c r="G129" s="45">
        <v>1.3048</v>
      </c>
      <c r="H129" s="45">
        <v>1.1998</v>
      </c>
      <c r="I129" s="45">
        <v>1.2429999999999999</v>
      </c>
      <c r="J129" s="45">
        <v>1.1605999999999999</v>
      </c>
      <c r="K129" s="44"/>
      <c r="L129" s="44"/>
      <c r="M129" s="44"/>
      <c r="N129" s="44" t="s">
        <v>162</v>
      </c>
      <c r="O129" s="44" t="s">
        <v>131</v>
      </c>
      <c r="P129" s="44">
        <v>1.2326999999999999</v>
      </c>
    </row>
    <row r="130" spans="1:16" ht="15" hidden="1">
      <c r="A130" s="44" t="s">
        <v>987</v>
      </c>
      <c r="B130" s="44" t="s">
        <v>986</v>
      </c>
      <c r="C130" s="44" t="s">
        <v>471</v>
      </c>
      <c r="D130" s="44" t="s">
        <v>470</v>
      </c>
      <c r="E130" s="44">
        <v>55.213699999999996</v>
      </c>
      <c r="F130" s="44">
        <v>54.508199999999995</v>
      </c>
      <c r="G130" s="45"/>
      <c r="H130" s="45"/>
      <c r="I130" s="45">
        <v>1.2244999999999999</v>
      </c>
      <c r="J130" s="45">
        <v>1.1487999999999998</v>
      </c>
      <c r="K130" s="44"/>
      <c r="L130" s="44"/>
      <c r="M130" s="44"/>
      <c r="N130" s="44" t="s">
        <v>162</v>
      </c>
      <c r="O130" s="44" t="s">
        <v>162</v>
      </c>
      <c r="P130" s="44"/>
    </row>
    <row r="131" spans="1:16" ht="15" hidden="1">
      <c r="A131" s="44" t="s">
        <v>985</v>
      </c>
      <c r="B131" s="44" t="s">
        <v>984</v>
      </c>
      <c r="C131" s="44" t="s">
        <v>465</v>
      </c>
      <c r="D131" s="44" t="s">
        <v>464</v>
      </c>
      <c r="E131" s="44">
        <v>42.062299999999993</v>
      </c>
      <c r="F131" s="44">
        <v>40.7241</v>
      </c>
      <c r="G131" s="45">
        <v>0.99399999999999988</v>
      </c>
      <c r="H131" s="45">
        <v>0.9958999999999999</v>
      </c>
      <c r="I131" s="45"/>
      <c r="J131" s="45"/>
      <c r="K131" s="44"/>
      <c r="L131" s="44"/>
      <c r="M131" s="44"/>
      <c r="N131" s="44" t="s">
        <v>162</v>
      </c>
      <c r="O131" s="44" t="s">
        <v>162</v>
      </c>
      <c r="P131" s="44"/>
    </row>
    <row r="132" spans="1:16" ht="15" hidden="1">
      <c r="A132" s="44" t="s">
        <v>983</v>
      </c>
      <c r="B132" s="44" t="s">
        <v>982</v>
      </c>
      <c r="C132" s="44" t="s">
        <v>513</v>
      </c>
      <c r="D132" s="44" t="s">
        <v>512</v>
      </c>
      <c r="E132" s="44">
        <v>34.787199999999999</v>
      </c>
      <c r="F132" s="44">
        <v>34.175699999999999</v>
      </c>
      <c r="G132" s="45">
        <v>0.82409999999999994</v>
      </c>
      <c r="H132" s="45">
        <v>0.8758999999999999</v>
      </c>
      <c r="I132" s="45">
        <v>0.82409999999999994</v>
      </c>
      <c r="J132" s="45">
        <v>0.8758999999999999</v>
      </c>
      <c r="K132" s="44"/>
      <c r="L132" s="44"/>
      <c r="M132" s="44"/>
      <c r="N132" s="44" t="s">
        <v>162</v>
      </c>
      <c r="O132" s="44" t="s">
        <v>162</v>
      </c>
      <c r="P132" s="44"/>
    </row>
    <row r="133" spans="1:16" ht="15" hidden="1">
      <c r="A133" s="44" t="s">
        <v>981</v>
      </c>
      <c r="B133" s="44" t="s">
        <v>980</v>
      </c>
      <c r="C133" s="44" t="s">
        <v>180</v>
      </c>
      <c r="D133" s="44" t="s">
        <v>179</v>
      </c>
      <c r="E133" s="44">
        <v>47.723499999999994</v>
      </c>
      <c r="F133" s="44">
        <v>47.142599999999995</v>
      </c>
      <c r="G133" s="45">
        <v>1.1277999999999999</v>
      </c>
      <c r="H133" s="45">
        <v>1.0857999999999999</v>
      </c>
      <c r="I133" s="45">
        <v>1.0682999999999998</v>
      </c>
      <c r="J133" s="45">
        <v>1.0462999999999998</v>
      </c>
      <c r="K133" s="44"/>
      <c r="L133" s="44"/>
      <c r="M133" s="44"/>
      <c r="N133" s="44" t="s">
        <v>162</v>
      </c>
      <c r="O133" s="44" t="s">
        <v>162</v>
      </c>
      <c r="P133" s="44"/>
    </row>
    <row r="134" spans="1:16" ht="15">
      <c r="A134" s="44" t="s">
        <v>119</v>
      </c>
      <c r="B134" s="44" t="s">
        <v>979</v>
      </c>
      <c r="C134" s="44" t="s">
        <v>187</v>
      </c>
      <c r="D134" s="44" t="s">
        <v>186</v>
      </c>
      <c r="E134" s="44">
        <v>54.953199999999995</v>
      </c>
      <c r="F134" s="44">
        <v>54.806299999999993</v>
      </c>
      <c r="G134" s="45">
        <v>1.2987</v>
      </c>
      <c r="H134" s="45">
        <v>1.196</v>
      </c>
      <c r="I134" s="45">
        <v>1.2792999999999999</v>
      </c>
      <c r="J134" s="45">
        <v>1.1837</v>
      </c>
      <c r="K134" s="44"/>
      <c r="L134" s="44"/>
      <c r="M134" s="44"/>
      <c r="N134" s="44" t="s">
        <v>162</v>
      </c>
      <c r="O134" s="44" t="s">
        <v>162</v>
      </c>
      <c r="P134" s="44"/>
    </row>
    <row r="135" spans="1:16" ht="15" hidden="1">
      <c r="A135" s="44" t="s">
        <v>119</v>
      </c>
      <c r="B135" s="44" t="s">
        <v>979</v>
      </c>
      <c r="C135" s="44" t="s">
        <v>235</v>
      </c>
      <c r="D135" s="44" t="s">
        <v>234</v>
      </c>
      <c r="E135" s="44">
        <v>54.953199999999995</v>
      </c>
      <c r="F135" s="44">
        <v>54.806299999999993</v>
      </c>
      <c r="G135" s="45"/>
      <c r="H135" s="45"/>
      <c r="I135" s="45">
        <v>1.2792999999999999</v>
      </c>
      <c r="J135" s="45">
        <v>1.1837</v>
      </c>
      <c r="K135" s="44"/>
      <c r="L135" s="44"/>
      <c r="M135" s="44"/>
      <c r="N135" s="44" t="s">
        <v>162</v>
      </c>
      <c r="O135" s="44" t="s">
        <v>162</v>
      </c>
      <c r="P135" s="44"/>
    </row>
    <row r="136" spans="1:16" ht="15" hidden="1">
      <c r="A136" s="44" t="s">
        <v>978</v>
      </c>
      <c r="B136" s="44" t="s">
        <v>977</v>
      </c>
      <c r="C136" s="44" t="s">
        <v>211</v>
      </c>
      <c r="D136" s="44" t="s">
        <v>210</v>
      </c>
      <c r="E136" s="44">
        <v>36.0488</v>
      </c>
      <c r="F136" s="44">
        <v>34.893099999999997</v>
      </c>
      <c r="G136" s="45">
        <v>0.87429999999999997</v>
      </c>
      <c r="H136" s="45">
        <v>0.91209999999999991</v>
      </c>
      <c r="I136" s="45">
        <v>0.87429999999999997</v>
      </c>
      <c r="J136" s="45">
        <v>0.91209999999999991</v>
      </c>
      <c r="K136" s="44"/>
      <c r="L136" s="44"/>
      <c r="M136" s="44"/>
      <c r="N136" s="44" t="s">
        <v>162</v>
      </c>
      <c r="O136" s="44" t="s">
        <v>162</v>
      </c>
      <c r="P136" s="44"/>
    </row>
    <row r="137" spans="1:16" ht="15" hidden="1">
      <c r="A137" s="44" t="s">
        <v>976</v>
      </c>
      <c r="B137" s="44" t="s">
        <v>975</v>
      </c>
      <c r="C137" s="44" t="s">
        <v>251</v>
      </c>
      <c r="D137" s="44" t="s">
        <v>250</v>
      </c>
      <c r="E137" s="44">
        <v>33.616299999999995</v>
      </c>
      <c r="F137" s="44">
        <v>33.983999999999995</v>
      </c>
      <c r="G137" s="45">
        <v>0.79449999999999998</v>
      </c>
      <c r="H137" s="45">
        <v>0.85419999999999996</v>
      </c>
      <c r="I137" s="45">
        <v>0.76569999999999994</v>
      </c>
      <c r="J137" s="45">
        <v>0.83289999999999997</v>
      </c>
      <c r="K137" s="44"/>
      <c r="L137" s="44"/>
      <c r="M137" s="44"/>
      <c r="N137" s="44" t="s">
        <v>162</v>
      </c>
      <c r="O137" s="44" t="s">
        <v>162</v>
      </c>
      <c r="P137" s="44"/>
    </row>
    <row r="138" spans="1:16" ht="15" hidden="1">
      <c r="A138" s="44" t="s">
        <v>974</v>
      </c>
      <c r="B138" s="44" t="s">
        <v>973</v>
      </c>
      <c r="C138" s="44" t="s">
        <v>235</v>
      </c>
      <c r="D138" s="44" t="s">
        <v>234</v>
      </c>
      <c r="E138" s="44">
        <v>44.249099999999999</v>
      </c>
      <c r="F138" s="44">
        <v>42.985699999999994</v>
      </c>
      <c r="G138" s="45">
        <v>1.0456999999999999</v>
      </c>
      <c r="H138" s="45">
        <v>1.0310999999999999</v>
      </c>
      <c r="I138" s="45">
        <v>1.0099999999999998</v>
      </c>
      <c r="J138" s="45">
        <v>1.0067999999999999</v>
      </c>
      <c r="K138" s="44"/>
      <c r="L138" s="44"/>
      <c r="M138" s="44"/>
      <c r="N138" s="44" t="s">
        <v>162</v>
      </c>
      <c r="O138" s="44" t="s">
        <v>162</v>
      </c>
      <c r="P138" s="44"/>
    </row>
    <row r="139" spans="1:16" ht="15" hidden="1">
      <c r="A139" s="44" t="s">
        <v>972</v>
      </c>
      <c r="B139" s="44" t="s">
        <v>971</v>
      </c>
      <c r="C139" s="44" t="s">
        <v>193</v>
      </c>
      <c r="D139" s="44" t="s">
        <v>192</v>
      </c>
      <c r="E139" s="44">
        <v>35.391399999999997</v>
      </c>
      <c r="F139" s="44">
        <v>34.733799999999995</v>
      </c>
      <c r="G139" s="45">
        <v>0.83639999999999992</v>
      </c>
      <c r="H139" s="45">
        <v>0.88479999999999992</v>
      </c>
      <c r="I139" s="45"/>
      <c r="J139" s="45"/>
      <c r="K139" s="44"/>
      <c r="L139" s="44"/>
      <c r="M139" s="44"/>
      <c r="N139" s="44" t="s">
        <v>162</v>
      </c>
      <c r="O139" s="44" t="s">
        <v>162</v>
      </c>
      <c r="P139" s="44"/>
    </row>
    <row r="140" spans="1:16" ht="15" hidden="1">
      <c r="A140" s="44" t="s">
        <v>970</v>
      </c>
      <c r="B140" s="44" t="s">
        <v>969</v>
      </c>
      <c r="C140" s="44" t="s">
        <v>235</v>
      </c>
      <c r="D140" s="44" t="s">
        <v>234</v>
      </c>
      <c r="E140" s="44">
        <v>43.333099999999995</v>
      </c>
      <c r="F140" s="44">
        <v>42.896999999999998</v>
      </c>
      <c r="G140" s="45"/>
      <c r="H140" s="45"/>
      <c r="I140" s="45">
        <v>1.0070999999999999</v>
      </c>
      <c r="J140" s="45">
        <v>1.0048999999999999</v>
      </c>
      <c r="K140" s="44"/>
      <c r="L140" s="44"/>
      <c r="M140" s="44"/>
      <c r="N140" s="44" t="s">
        <v>162</v>
      </c>
      <c r="O140" s="44" t="s">
        <v>162</v>
      </c>
      <c r="P140" s="44"/>
    </row>
    <row r="141" spans="1:16" ht="15" hidden="1">
      <c r="A141" s="44" t="s">
        <v>970</v>
      </c>
      <c r="B141" s="44" t="s">
        <v>969</v>
      </c>
      <c r="C141" s="44" t="s">
        <v>489</v>
      </c>
      <c r="D141" s="44" t="s">
        <v>488</v>
      </c>
      <c r="E141" s="44">
        <v>43.333099999999995</v>
      </c>
      <c r="F141" s="44">
        <v>42.896999999999998</v>
      </c>
      <c r="G141" s="45">
        <v>1.0239999999999998</v>
      </c>
      <c r="H141" s="45">
        <v>1.0164</v>
      </c>
      <c r="I141" s="45"/>
      <c r="J141" s="45"/>
      <c r="K141" s="44"/>
      <c r="L141" s="44"/>
      <c r="M141" s="44"/>
      <c r="N141" s="44" t="s">
        <v>162</v>
      </c>
      <c r="O141" s="44" t="s">
        <v>162</v>
      </c>
      <c r="P141" s="44"/>
    </row>
    <row r="142" spans="1:16" ht="15" hidden="1">
      <c r="A142" s="44" t="s">
        <v>968</v>
      </c>
      <c r="B142" s="44" t="s">
        <v>967</v>
      </c>
      <c r="C142" s="44" t="s">
        <v>205</v>
      </c>
      <c r="D142" s="44" t="s">
        <v>204</v>
      </c>
      <c r="E142" s="44">
        <v>39.083999999999996</v>
      </c>
      <c r="F142" s="44">
        <v>38.338299999999997</v>
      </c>
      <c r="G142" s="45">
        <v>0.92359999999999998</v>
      </c>
      <c r="H142" s="45">
        <v>0.94699999999999995</v>
      </c>
      <c r="I142" s="45"/>
      <c r="J142" s="45"/>
      <c r="K142" s="44"/>
      <c r="L142" s="44"/>
      <c r="M142" s="44"/>
      <c r="N142" s="44" t="s">
        <v>162</v>
      </c>
      <c r="O142" s="44" t="s">
        <v>162</v>
      </c>
      <c r="P142" s="44"/>
    </row>
    <row r="143" spans="1:16" ht="15" hidden="1">
      <c r="A143" s="44" t="s">
        <v>966</v>
      </c>
      <c r="B143" s="44" t="s">
        <v>965</v>
      </c>
      <c r="C143" s="44" t="s">
        <v>184</v>
      </c>
      <c r="D143" s="44" t="s">
        <v>183</v>
      </c>
      <c r="E143" s="44">
        <v>46.457999999999998</v>
      </c>
      <c r="F143" s="44">
        <v>45.842599999999997</v>
      </c>
      <c r="G143" s="45">
        <v>1.2429999999999999</v>
      </c>
      <c r="H143" s="45">
        <v>1.1605999999999999</v>
      </c>
      <c r="I143" s="45"/>
      <c r="J143" s="45"/>
      <c r="K143" s="44"/>
      <c r="L143" s="44" t="s">
        <v>131</v>
      </c>
      <c r="M143" s="44">
        <v>1.1052999999999999</v>
      </c>
      <c r="N143" s="44" t="s">
        <v>162</v>
      </c>
      <c r="O143" s="44" t="s">
        <v>162</v>
      </c>
      <c r="P143" s="44"/>
    </row>
    <row r="144" spans="1:16" ht="15" hidden="1">
      <c r="A144" s="44" t="s">
        <v>966</v>
      </c>
      <c r="B144" s="44" t="s">
        <v>965</v>
      </c>
      <c r="C144" s="44" t="s">
        <v>433</v>
      </c>
      <c r="D144" s="44" t="s">
        <v>432</v>
      </c>
      <c r="E144" s="44">
        <v>46.457999999999998</v>
      </c>
      <c r="F144" s="44">
        <v>45.842599999999997</v>
      </c>
      <c r="G144" s="45"/>
      <c r="H144" s="45"/>
      <c r="I144" s="45">
        <v>1.1487999999999998</v>
      </c>
      <c r="J144" s="45">
        <v>1.0996999999999999</v>
      </c>
      <c r="K144" s="44"/>
      <c r="L144" s="44"/>
      <c r="M144" s="44"/>
      <c r="N144" s="44" t="s">
        <v>162</v>
      </c>
      <c r="O144" s="44" t="s">
        <v>131</v>
      </c>
      <c r="P144" s="44">
        <v>1.1052999999999999</v>
      </c>
    </row>
    <row r="145" spans="1:16" ht="15" hidden="1">
      <c r="A145" s="44" t="s">
        <v>964</v>
      </c>
      <c r="B145" s="44" t="s">
        <v>963</v>
      </c>
      <c r="C145" s="44" t="s">
        <v>201</v>
      </c>
      <c r="D145" s="44" t="s">
        <v>200</v>
      </c>
      <c r="E145" s="44">
        <v>45.374899999999997</v>
      </c>
      <c r="F145" s="44">
        <v>43.734399999999994</v>
      </c>
      <c r="G145" s="45">
        <v>1.1141999999999999</v>
      </c>
      <c r="H145" s="45">
        <v>1.0769</v>
      </c>
      <c r="I145" s="45"/>
      <c r="J145" s="45"/>
      <c r="K145" s="44"/>
      <c r="L145" s="44" t="s">
        <v>131</v>
      </c>
      <c r="M145" s="44">
        <v>1.0794999999999999</v>
      </c>
      <c r="N145" s="44" t="s">
        <v>162</v>
      </c>
      <c r="O145" s="44" t="s">
        <v>162</v>
      </c>
      <c r="P145" s="44"/>
    </row>
    <row r="146" spans="1:16" ht="15" hidden="1">
      <c r="A146" s="44" t="s">
        <v>962</v>
      </c>
      <c r="B146" s="44" t="s">
        <v>961</v>
      </c>
      <c r="C146" s="44" t="s">
        <v>176</v>
      </c>
      <c r="D146" s="44" t="s">
        <v>175</v>
      </c>
      <c r="E146" s="44">
        <v>34.5261</v>
      </c>
      <c r="F146" s="44">
        <v>34.188199999999995</v>
      </c>
      <c r="G146" s="45">
        <v>0.82069999999999987</v>
      </c>
      <c r="H146" s="45">
        <v>0.87339999999999995</v>
      </c>
      <c r="I146" s="45">
        <v>0.82069999999999987</v>
      </c>
      <c r="J146" s="45">
        <v>0.87339999999999995</v>
      </c>
      <c r="K146" s="44"/>
      <c r="L146" s="44"/>
      <c r="M146" s="44"/>
      <c r="N146" s="44" t="s">
        <v>162</v>
      </c>
      <c r="O146" s="44" t="s">
        <v>162</v>
      </c>
      <c r="P146" s="44"/>
    </row>
    <row r="147" spans="1:16" ht="15" hidden="1">
      <c r="A147" s="44" t="s">
        <v>960</v>
      </c>
      <c r="B147" s="44" t="s">
        <v>959</v>
      </c>
      <c r="C147" s="44" t="s">
        <v>223</v>
      </c>
      <c r="D147" s="44" t="s">
        <v>222</v>
      </c>
      <c r="E147" s="44">
        <v>39.148699999999998</v>
      </c>
      <c r="F147" s="44">
        <v>39.223399999999998</v>
      </c>
      <c r="G147" s="45">
        <v>0.92519999999999991</v>
      </c>
      <c r="H147" s="45">
        <v>0.94819999999999993</v>
      </c>
      <c r="I147" s="45">
        <v>0.9101999999999999</v>
      </c>
      <c r="J147" s="45">
        <v>0.93759999999999999</v>
      </c>
      <c r="K147" s="44"/>
      <c r="L147" s="44"/>
      <c r="M147" s="44"/>
      <c r="N147" s="44" t="s">
        <v>162</v>
      </c>
      <c r="O147" s="44" t="s">
        <v>162</v>
      </c>
      <c r="P147" s="44"/>
    </row>
    <row r="148" spans="1:16" ht="15" hidden="1">
      <c r="A148" s="44" t="s">
        <v>958</v>
      </c>
      <c r="B148" s="44" t="s">
        <v>957</v>
      </c>
      <c r="C148" s="44" t="s">
        <v>333</v>
      </c>
      <c r="D148" s="44" t="s">
        <v>332</v>
      </c>
      <c r="E148" s="44">
        <v>35.122399999999999</v>
      </c>
      <c r="F148" s="44">
        <v>34.444999999999993</v>
      </c>
      <c r="G148" s="45">
        <v>0.84419999999999995</v>
      </c>
      <c r="H148" s="45">
        <v>0.89049999999999996</v>
      </c>
      <c r="I148" s="45">
        <v>0.84419999999999995</v>
      </c>
      <c r="J148" s="45">
        <v>0.89049999999999996</v>
      </c>
      <c r="K148" s="44"/>
      <c r="L148" s="44" t="s">
        <v>131</v>
      </c>
      <c r="M148" s="44">
        <v>0.8355999999999999</v>
      </c>
      <c r="N148" s="44" t="s">
        <v>162</v>
      </c>
      <c r="O148" s="44" t="s">
        <v>131</v>
      </c>
      <c r="P148" s="44">
        <v>0.8355999999999999</v>
      </c>
    </row>
    <row r="149" spans="1:16" ht="15" hidden="1">
      <c r="A149" s="44" t="s">
        <v>958</v>
      </c>
      <c r="B149" s="44" t="s">
        <v>957</v>
      </c>
      <c r="C149" s="44" t="s">
        <v>513</v>
      </c>
      <c r="D149" s="44" t="s">
        <v>512</v>
      </c>
      <c r="E149" s="44">
        <v>35.122399999999999</v>
      </c>
      <c r="F149" s="44">
        <v>34.444999999999993</v>
      </c>
      <c r="G149" s="45"/>
      <c r="H149" s="45"/>
      <c r="I149" s="45">
        <v>0.83</v>
      </c>
      <c r="J149" s="45">
        <v>0.88019999999999998</v>
      </c>
      <c r="K149" s="44"/>
      <c r="L149" s="44"/>
      <c r="M149" s="44"/>
      <c r="N149" s="44" t="s">
        <v>162</v>
      </c>
      <c r="O149" s="44" t="s">
        <v>162</v>
      </c>
      <c r="P149" s="44"/>
    </row>
    <row r="150" spans="1:16" ht="15" hidden="1">
      <c r="A150" s="44" t="s">
        <v>958</v>
      </c>
      <c r="B150" s="44" t="s">
        <v>957</v>
      </c>
      <c r="C150" s="44" t="s">
        <v>327</v>
      </c>
      <c r="D150" s="44" t="s">
        <v>326</v>
      </c>
      <c r="E150" s="44">
        <v>35.122399999999999</v>
      </c>
      <c r="F150" s="44">
        <v>34.444999999999993</v>
      </c>
      <c r="G150" s="45">
        <v>0.83</v>
      </c>
      <c r="H150" s="45">
        <v>0.88019999999999998</v>
      </c>
      <c r="I150" s="45">
        <v>0.83</v>
      </c>
      <c r="J150" s="45">
        <v>0.88019999999999998</v>
      </c>
      <c r="K150" s="44"/>
      <c r="L150" s="44"/>
      <c r="M150" s="44"/>
      <c r="N150" s="44" t="s">
        <v>162</v>
      </c>
      <c r="O150" s="44" t="s">
        <v>162</v>
      </c>
      <c r="P150" s="44"/>
    </row>
    <row r="151" spans="1:16" ht="15" hidden="1">
      <c r="A151" s="44" t="s">
        <v>956</v>
      </c>
      <c r="B151" s="44" t="s">
        <v>955</v>
      </c>
      <c r="C151" s="44" t="s">
        <v>333</v>
      </c>
      <c r="D151" s="44" t="s">
        <v>332</v>
      </c>
      <c r="E151" s="44">
        <v>35.196899999999999</v>
      </c>
      <c r="F151" s="44">
        <v>34.479899999999994</v>
      </c>
      <c r="G151" s="45">
        <v>0.84419999999999995</v>
      </c>
      <c r="H151" s="45">
        <v>0.89049999999999996</v>
      </c>
      <c r="I151" s="45"/>
      <c r="J151" s="45"/>
      <c r="K151" s="44"/>
      <c r="L151" s="44" t="s">
        <v>131</v>
      </c>
      <c r="M151" s="44">
        <v>0.83739999999999992</v>
      </c>
      <c r="N151" s="44" t="s">
        <v>162</v>
      </c>
      <c r="O151" s="44" t="s">
        <v>162</v>
      </c>
      <c r="P151" s="44"/>
    </row>
    <row r="152" spans="1:16" ht="15" hidden="1">
      <c r="A152" s="44" t="s">
        <v>954</v>
      </c>
      <c r="B152" s="44" t="s">
        <v>953</v>
      </c>
      <c r="C152" s="44" t="s">
        <v>449</v>
      </c>
      <c r="D152" s="44" t="s">
        <v>448</v>
      </c>
      <c r="E152" s="44">
        <v>44.902899999999995</v>
      </c>
      <c r="F152" s="44">
        <v>43.676699999999997</v>
      </c>
      <c r="G152" s="45">
        <v>1.0611999999999999</v>
      </c>
      <c r="H152" s="45">
        <v>1.0414999999999999</v>
      </c>
      <c r="I152" s="45">
        <v>1.0252999999999999</v>
      </c>
      <c r="J152" s="45">
        <v>1.0172999999999999</v>
      </c>
      <c r="K152" s="44"/>
      <c r="L152" s="44"/>
      <c r="M152" s="44"/>
      <c r="N152" s="44" t="s">
        <v>162</v>
      </c>
      <c r="O152" s="44" t="s">
        <v>162</v>
      </c>
      <c r="P152" s="44"/>
    </row>
    <row r="153" spans="1:16" ht="15" hidden="1">
      <c r="A153" s="44" t="s">
        <v>952</v>
      </c>
      <c r="B153" s="44" t="s">
        <v>951</v>
      </c>
      <c r="C153" s="44" t="s">
        <v>932</v>
      </c>
      <c r="D153" s="44" t="s">
        <v>931</v>
      </c>
      <c r="E153" s="44">
        <v>43.502299999999998</v>
      </c>
      <c r="F153" s="44">
        <v>41.970199999999998</v>
      </c>
      <c r="G153" s="45">
        <v>1.0280999999999998</v>
      </c>
      <c r="H153" s="45">
        <v>1.0191999999999999</v>
      </c>
      <c r="I153" s="45"/>
      <c r="J153" s="45"/>
      <c r="K153" s="44"/>
      <c r="L153" s="44"/>
      <c r="M153" s="44"/>
      <c r="N153" s="44" t="s">
        <v>162</v>
      </c>
      <c r="O153" s="44" t="s">
        <v>162</v>
      </c>
      <c r="P153" s="44"/>
    </row>
    <row r="154" spans="1:16" ht="15" hidden="1">
      <c r="A154" s="44" t="s">
        <v>950</v>
      </c>
      <c r="B154" s="44" t="s">
        <v>949</v>
      </c>
      <c r="C154" s="44" t="s">
        <v>239</v>
      </c>
      <c r="D154" s="44" t="s">
        <v>238</v>
      </c>
      <c r="E154" s="44">
        <v>36.277299999999997</v>
      </c>
      <c r="F154" s="44">
        <v>35.330999999999996</v>
      </c>
      <c r="G154" s="45">
        <v>0.85729999999999995</v>
      </c>
      <c r="H154" s="45">
        <v>0.89989999999999992</v>
      </c>
      <c r="I154" s="45"/>
      <c r="J154" s="45"/>
      <c r="K154" s="44"/>
      <c r="L154" s="44"/>
      <c r="M154" s="44"/>
      <c r="N154" s="44" t="s">
        <v>162</v>
      </c>
      <c r="O154" s="44" t="s">
        <v>162</v>
      </c>
      <c r="P154" s="44"/>
    </row>
    <row r="155" spans="1:16" ht="15" hidden="1">
      <c r="A155" s="44" t="s">
        <v>948</v>
      </c>
      <c r="B155" s="44" t="s">
        <v>947</v>
      </c>
      <c r="C155" s="44" t="s">
        <v>172</v>
      </c>
      <c r="D155" s="44" t="s">
        <v>171</v>
      </c>
      <c r="E155" s="44">
        <v>46.122599999999998</v>
      </c>
      <c r="F155" s="44">
        <v>44.890699999999995</v>
      </c>
      <c r="G155" s="45">
        <v>1.0899999999999999</v>
      </c>
      <c r="H155" s="45">
        <v>1.0608</v>
      </c>
      <c r="I155" s="45">
        <v>1.0736999999999999</v>
      </c>
      <c r="J155" s="45">
        <v>1.0498999999999998</v>
      </c>
      <c r="K155" s="44"/>
      <c r="L155" s="44"/>
      <c r="M155" s="44"/>
      <c r="N155" s="44" t="s">
        <v>162</v>
      </c>
      <c r="O155" s="44" t="s">
        <v>162</v>
      </c>
      <c r="P155" s="44"/>
    </row>
    <row r="156" spans="1:16" ht="15" hidden="1">
      <c r="A156" s="44" t="s">
        <v>946</v>
      </c>
      <c r="B156" s="44" t="s">
        <v>945</v>
      </c>
      <c r="C156" s="44" t="s">
        <v>333</v>
      </c>
      <c r="D156" s="44" t="s">
        <v>332</v>
      </c>
      <c r="E156" s="44">
        <v>37.371599999999994</v>
      </c>
      <c r="F156" s="44">
        <v>38.488399999999999</v>
      </c>
      <c r="G156" s="45">
        <v>0.88669999999999993</v>
      </c>
      <c r="H156" s="45">
        <v>0.92099999999999993</v>
      </c>
      <c r="I156" s="45">
        <v>0.88669999999999993</v>
      </c>
      <c r="J156" s="45">
        <v>0.92099999999999993</v>
      </c>
      <c r="K156" s="44"/>
      <c r="L156" s="44"/>
      <c r="M156" s="44"/>
      <c r="N156" s="44" t="s">
        <v>162</v>
      </c>
      <c r="O156" s="44" t="s">
        <v>162</v>
      </c>
      <c r="P156" s="44"/>
    </row>
    <row r="157" spans="1:16" ht="15" hidden="1">
      <c r="A157" s="44" t="s">
        <v>944</v>
      </c>
      <c r="B157" s="44" t="s">
        <v>943</v>
      </c>
      <c r="C157" s="44" t="s">
        <v>195</v>
      </c>
      <c r="D157" s="44" t="s">
        <v>194</v>
      </c>
      <c r="E157" s="44">
        <v>35.338299999999997</v>
      </c>
      <c r="F157" s="44">
        <v>34.061599999999999</v>
      </c>
      <c r="G157" s="45">
        <v>0.83509999999999995</v>
      </c>
      <c r="H157" s="45">
        <v>0.88389999999999991</v>
      </c>
      <c r="I157" s="45">
        <v>0.83509999999999995</v>
      </c>
      <c r="J157" s="45">
        <v>0.88389999999999991</v>
      </c>
      <c r="K157" s="44"/>
      <c r="L157" s="44"/>
      <c r="M157" s="44"/>
      <c r="N157" s="44" t="s">
        <v>162</v>
      </c>
      <c r="O157" s="44" t="s">
        <v>162</v>
      </c>
      <c r="P157" s="44"/>
    </row>
    <row r="158" spans="1:16" ht="15" hidden="1">
      <c r="A158" s="44" t="s">
        <v>942</v>
      </c>
      <c r="B158" s="44" t="s">
        <v>941</v>
      </c>
      <c r="C158" s="44" t="s">
        <v>315</v>
      </c>
      <c r="D158" s="44" t="s">
        <v>314</v>
      </c>
      <c r="E158" s="44">
        <v>37.465699999999998</v>
      </c>
      <c r="F158" s="44">
        <v>36.416499999999999</v>
      </c>
      <c r="G158" s="45">
        <v>0.88529999999999998</v>
      </c>
      <c r="H158" s="45">
        <v>0.91999999999999993</v>
      </c>
      <c r="I158" s="45">
        <v>0.88529999999999998</v>
      </c>
      <c r="J158" s="45">
        <v>0.91999999999999993</v>
      </c>
      <c r="K158" s="44"/>
      <c r="L158" s="44"/>
      <c r="M158" s="44"/>
      <c r="N158" s="44" t="s">
        <v>162</v>
      </c>
      <c r="O158" s="44" t="s">
        <v>162</v>
      </c>
      <c r="P158" s="44"/>
    </row>
    <row r="159" spans="1:16" ht="15" hidden="1">
      <c r="A159" s="44" t="s">
        <v>940</v>
      </c>
      <c r="B159" s="44" t="s">
        <v>939</v>
      </c>
      <c r="C159" s="44" t="s">
        <v>193</v>
      </c>
      <c r="D159" s="44" t="s">
        <v>192</v>
      </c>
      <c r="E159" s="44">
        <v>38.984099999999998</v>
      </c>
      <c r="F159" s="44">
        <v>37.700199999999995</v>
      </c>
      <c r="G159" s="45">
        <v>0.9212999999999999</v>
      </c>
      <c r="H159" s="45">
        <v>0.94539999999999991</v>
      </c>
      <c r="I159" s="45">
        <v>0.9212999999999999</v>
      </c>
      <c r="J159" s="45">
        <v>0.94539999999999991</v>
      </c>
      <c r="K159" s="44"/>
      <c r="L159" s="44"/>
      <c r="M159" s="44"/>
      <c r="N159" s="44" t="s">
        <v>162</v>
      </c>
      <c r="O159" s="44" t="s">
        <v>162</v>
      </c>
      <c r="P159" s="44"/>
    </row>
    <row r="160" spans="1:16" ht="15" hidden="1">
      <c r="A160" s="44" t="s">
        <v>940</v>
      </c>
      <c r="B160" s="44" t="s">
        <v>939</v>
      </c>
      <c r="C160" s="44" t="s">
        <v>315</v>
      </c>
      <c r="D160" s="44" t="s">
        <v>314</v>
      </c>
      <c r="E160" s="44">
        <v>38.984099999999998</v>
      </c>
      <c r="F160" s="44">
        <v>37.700199999999995</v>
      </c>
      <c r="G160" s="45">
        <v>0.9212999999999999</v>
      </c>
      <c r="H160" s="45">
        <v>0.94539999999999991</v>
      </c>
      <c r="I160" s="45">
        <v>0.9212999999999999</v>
      </c>
      <c r="J160" s="45">
        <v>0.94539999999999991</v>
      </c>
      <c r="K160" s="44"/>
      <c r="L160" s="44"/>
      <c r="M160" s="44"/>
      <c r="N160" s="44" t="s">
        <v>162</v>
      </c>
      <c r="O160" s="44" t="s">
        <v>162</v>
      </c>
      <c r="P160" s="44"/>
    </row>
    <row r="161" spans="1:16" ht="15" hidden="1">
      <c r="A161" s="44" t="s">
        <v>938</v>
      </c>
      <c r="B161" s="44" t="s">
        <v>937</v>
      </c>
      <c r="C161" s="44" t="s">
        <v>189</v>
      </c>
      <c r="D161" s="44" t="s">
        <v>188</v>
      </c>
      <c r="E161" s="44">
        <v>40.718999999999994</v>
      </c>
      <c r="F161" s="44">
        <v>38.980199999999996</v>
      </c>
      <c r="G161" s="45">
        <v>0.96219999999999994</v>
      </c>
      <c r="H161" s="45">
        <v>0.97399999999999998</v>
      </c>
      <c r="I161" s="45">
        <v>0.9242999999999999</v>
      </c>
      <c r="J161" s="45">
        <v>0.9474999999999999</v>
      </c>
      <c r="K161" s="44"/>
      <c r="L161" s="44"/>
      <c r="M161" s="44"/>
      <c r="N161" s="44" t="s">
        <v>162</v>
      </c>
      <c r="O161" s="44" t="s">
        <v>162</v>
      </c>
      <c r="P161" s="44"/>
    </row>
    <row r="162" spans="1:16" ht="15" hidden="1">
      <c r="A162" s="44" t="s">
        <v>936</v>
      </c>
      <c r="B162" s="44" t="s">
        <v>935</v>
      </c>
      <c r="C162" s="44" t="s">
        <v>285</v>
      </c>
      <c r="D162" s="44" t="s">
        <v>284</v>
      </c>
      <c r="E162" s="44">
        <v>36.593599999999995</v>
      </c>
      <c r="F162" s="44">
        <v>36.231399999999994</v>
      </c>
      <c r="G162" s="45"/>
      <c r="H162" s="45"/>
      <c r="I162" s="45">
        <v>0.84849999999999992</v>
      </c>
      <c r="J162" s="45">
        <v>0.89359999999999995</v>
      </c>
      <c r="K162" s="44"/>
      <c r="L162" s="44"/>
      <c r="M162" s="44"/>
      <c r="N162" s="44" t="s">
        <v>162</v>
      </c>
      <c r="O162" s="44" t="s">
        <v>162</v>
      </c>
      <c r="P162" s="44"/>
    </row>
    <row r="163" spans="1:16" ht="15" hidden="1">
      <c r="A163" s="44" t="s">
        <v>936</v>
      </c>
      <c r="B163" s="44" t="s">
        <v>935</v>
      </c>
      <c r="C163" s="44" t="s">
        <v>251</v>
      </c>
      <c r="D163" s="44" t="s">
        <v>250</v>
      </c>
      <c r="E163" s="44">
        <v>36.593599999999995</v>
      </c>
      <c r="F163" s="44">
        <v>36.231399999999994</v>
      </c>
      <c r="G163" s="45">
        <v>0.8647999999999999</v>
      </c>
      <c r="H163" s="45">
        <v>0.90529999999999999</v>
      </c>
      <c r="I163" s="45"/>
      <c r="J163" s="45"/>
      <c r="K163" s="44"/>
      <c r="L163" s="44"/>
      <c r="M163" s="44"/>
      <c r="N163" s="44" t="s">
        <v>162</v>
      </c>
      <c r="O163" s="44" t="s">
        <v>162</v>
      </c>
      <c r="P163" s="44"/>
    </row>
    <row r="164" spans="1:16" ht="15" hidden="1">
      <c r="A164" s="44" t="s">
        <v>936</v>
      </c>
      <c r="B164" s="44" t="s">
        <v>935</v>
      </c>
      <c r="C164" s="44" t="s">
        <v>552</v>
      </c>
      <c r="D164" s="44" t="s">
        <v>551</v>
      </c>
      <c r="E164" s="44">
        <v>36.593599999999995</v>
      </c>
      <c r="F164" s="44">
        <v>36.231399999999994</v>
      </c>
      <c r="G164" s="45">
        <v>0.8647999999999999</v>
      </c>
      <c r="H164" s="45">
        <v>0.90529999999999999</v>
      </c>
      <c r="I164" s="45">
        <v>0.84849999999999992</v>
      </c>
      <c r="J164" s="45">
        <v>0.89359999999999995</v>
      </c>
      <c r="K164" s="44"/>
      <c r="L164" s="44"/>
      <c r="M164" s="44"/>
      <c r="N164" s="44" t="s">
        <v>162</v>
      </c>
      <c r="O164" s="44" t="s">
        <v>162</v>
      </c>
      <c r="P164" s="44"/>
    </row>
    <row r="165" spans="1:16" ht="15" hidden="1">
      <c r="A165" s="44" t="s">
        <v>934</v>
      </c>
      <c r="B165" s="44" t="s">
        <v>933</v>
      </c>
      <c r="C165" s="44" t="s">
        <v>349</v>
      </c>
      <c r="D165" s="44" t="s">
        <v>348</v>
      </c>
      <c r="E165" s="44">
        <v>40.802</v>
      </c>
      <c r="F165" s="44">
        <v>39.793699999999994</v>
      </c>
      <c r="G165" s="45"/>
      <c r="H165" s="45"/>
      <c r="I165" s="45">
        <v>0.90809999999999991</v>
      </c>
      <c r="J165" s="45">
        <v>0.93609999999999993</v>
      </c>
      <c r="K165" s="44"/>
      <c r="L165" s="44"/>
      <c r="M165" s="44"/>
      <c r="N165" s="44" t="s">
        <v>162</v>
      </c>
      <c r="O165" s="44" t="s">
        <v>162</v>
      </c>
      <c r="P165" s="44"/>
    </row>
    <row r="166" spans="1:16" ht="15" hidden="1">
      <c r="A166" s="44" t="s">
        <v>934</v>
      </c>
      <c r="B166" s="44" t="s">
        <v>933</v>
      </c>
      <c r="C166" s="44" t="s">
        <v>932</v>
      </c>
      <c r="D166" s="44" t="s">
        <v>931</v>
      </c>
      <c r="E166" s="44">
        <v>40.802</v>
      </c>
      <c r="F166" s="44">
        <v>39.793699999999994</v>
      </c>
      <c r="G166" s="45">
        <v>0.99999999999999989</v>
      </c>
      <c r="H166" s="45">
        <v>1</v>
      </c>
      <c r="I166" s="45"/>
      <c r="J166" s="45"/>
      <c r="K166" s="44" t="s">
        <v>131</v>
      </c>
      <c r="L166" s="44"/>
      <c r="M166" s="44">
        <v>0.9706999999999999</v>
      </c>
      <c r="N166" s="44" t="s">
        <v>162</v>
      </c>
      <c r="O166" s="44" t="s">
        <v>162</v>
      </c>
      <c r="P166" s="44"/>
    </row>
    <row r="167" spans="1:16" ht="15" hidden="1">
      <c r="A167" s="44" t="s">
        <v>930</v>
      </c>
      <c r="B167" s="44" t="s">
        <v>929</v>
      </c>
      <c r="C167" s="44" t="s">
        <v>333</v>
      </c>
      <c r="D167" s="44" t="s">
        <v>332</v>
      </c>
      <c r="E167" s="44">
        <v>44.266299999999994</v>
      </c>
      <c r="F167" s="44">
        <v>43.019499999999994</v>
      </c>
      <c r="G167" s="45">
        <v>1.0460999999999998</v>
      </c>
      <c r="H167" s="45">
        <v>1.0312999999999999</v>
      </c>
      <c r="I167" s="45">
        <v>1.0342999999999998</v>
      </c>
      <c r="J167" s="45">
        <v>1.0233999999999999</v>
      </c>
      <c r="K167" s="44"/>
      <c r="L167" s="44"/>
      <c r="M167" s="44"/>
      <c r="N167" s="44" t="s">
        <v>162</v>
      </c>
      <c r="O167" s="44" t="s">
        <v>162</v>
      </c>
      <c r="P167" s="44"/>
    </row>
    <row r="168" spans="1:16" ht="15" hidden="1">
      <c r="A168" s="44" t="s">
        <v>930</v>
      </c>
      <c r="B168" s="44" t="s">
        <v>929</v>
      </c>
      <c r="C168" s="44" t="s">
        <v>303</v>
      </c>
      <c r="D168" s="44" t="s">
        <v>302</v>
      </c>
      <c r="E168" s="44">
        <v>44.266299999999994</v>
      </c>
      <c r="F168" s="44">
        <v>43.019499999999994</v>
      </c>
      <c r="G168" s="45"/>
      <c r="H168" s="45"/>
      <c r="I168" s="45">
        <v>1.0342999999999998</v>
      </c>
      <c r="J168" s="45">
        <v>1.0233999999999999</v>
      </c>
      <c r="K168" s="44"/>
      <c r="L168" s="44"/>
      <c r="M168" s="44"/>
      <c r="N168" s="44" t="s">
        <v>162</v>
      </c>
      <c r="O168" s="44" t="s">
        <v>162</v>
      </c>
      <c r="P168" s="44"/>
    </row>
    <row r="169" spans="1:16" ht="15" hidden="1">
      <c r="A169" s="44" t="s">
        <v>928</v>
      </c>
      <c r="B169" s="44" t="s">
        <v>927</v>
      </c>
      <c r="C169" s="44" t="s">
        <v>168</v>
      </c>
      <c r="D169" s="44" t="s">
        <v>167</v>
      </c>
      <c r="E169" s="44">
        <v>46.920099999999998</v>
      </c>
      <c r="F169" s="44">
        <v>46.690099999999994</v>
      </c>
      <c r="G169" s="45">
        <v>1.2777999999999998</v>
      </c>
      <c r="H169" s="45">
        <v>1.1827999999999999</v>
      </c>
      <c r="I169" s="45"/>
      <c r="J169" s="45"/>
      <c r="K169" s="44"/>
      <c r="L169" s="44" t="s">
        <v>131</v>
      </c>
      <c r="M169" s="44">
        <v>1.1162999999999998</v>
      </c>
      <c r="N169" s="44" t="s">
        <v>162</v>
      </c>
      <c r="O169" s="44" t="s">
        <v>162</v>
      </c>
      <c r="P169" s="44"/>
    </row>
    <row r="170" spans="1:16" ht="15" hidden="1">
      <c r="A170" s="44" t="s">
        <v>926</v>
      </c>
      <c r="B170" s="44" t="s">
        <v>925</v>
      </c>
      <c r="C170" s="44" t="s">
        <v>303</v>
      </c>
      <c r="D170" s="44" t="s">
        <v>302</v>
      </c>
      <c r="E170" s="44">
        <v>39.670399999999994</v>
      </c>
      <c r="F170" s="44">
        <v>38.539899999999996</v>
      </c>
      <c r="G170" s="45">
        <v>0.93749999999999989</v>
      </c>
      <c r="H170" s="45">
        <v>0.95679999999999998</v>
      </c>
      <c r="I170" s="45">
        <v>0.93749999999999989</v>
      </c>
      <c r="J170" s="45">
        <v>0.95679999999999998</v>
      </c>
      <c r="K170" s="44"/>
      <c r="L170" s="44"/>
      <c r="M170" s="44"/>
      <c r="N170" s="44" t="s">
        <v>162</v>
      </c>
      <c r="O170" s="44" t="s">
        <v>162</v>
      </c>
      <c r="P170" s="44"/>
    </row>
    <row r="171" spans="1:16" ht="15" hidden="1">
      <c r="A171" s="44" t="s">
        <v>926</v>
      </c>
      <c r="B171" s="44" t="s">
        <v>925</v>
      </c>
      <c r="C171" s="44" t="s">
        <v>513</v>
      </c>
      <c r="D171" s="44" t="s">
        <v>512</v>
      </c>
      <c r="E171" s="44">
        <v>39.670399999999994</v>
      </c>
      <c r="F171" s="44">
        <v>38.539899999999996</v>
      </c>
      <c r="G171" s="45">
        <v>0.93749999999999989</v>
      </c>
      <c r="H171" s="45">
        <v>0.95679999999999998</v>
      </c>
      <c r="I171" s="45">
        <v>0.93749999999999989</v>
      </c>
      <c r="J171" s="45">
        <v>0.95679999999999998</v>
      </c>
      <c r="K171" s="44"/>
      <c r="L171" s="44"/>
      <c r="M171" s="44"/>
      <c r="N171" s="44" t="s">
        <v>162</v>
      </c>
      <c r="O171" s="44" t="s">
        <v>162</v>
      </c>
      <c r="P171" s="44"/>
    </row>
    <row r="172" spans="1:16" ht="15" hidden="1">
      <c r="A172" s="44" t="s">
        <v>926</v>
      </c>
      <c r="B172" s="44" t="s">
        <v>925</v>
      </c>
      <c r="C172" s="44" t="s">
        <v>176</v>
      </c>
      <c r="D172" s="44" t="s">
        <v>175</v>
      </c>
      <c r="E172" s="44">
        <v>39.670399999999994</v>
      </c>
      <c r="F172" s="44">
        <v>38.539899999999996</v>
      </c>
      <c r="G172" s="45">
        <v>0.93749999999999989</v>
      </c>
      <c r="H172" s="45">
        <v>0.95679999999999998</v>
      </c>
      <c r="I172" s="45">
        <v>0.93749999999999989</v>
      </c>
      <c r="J172" s="45">
        <v>0.95679999999999998</v>
      </c>
      <c r="K172" s="44"/>
      <c r="L172" s="44"/>
      <c r="M172" s="44"/>
      <c r="N172" s="44" t="s">
        <v>162</v>
      </c>
      <c r="O172" s="44" t="s">
        <v>162</v>
      </c>
      <c r="P172" s="44"/>
    </row>
    <row r="173" spans="1:16" ht="15" hidden="1">
      <c r="A173" s="44" t="s">
        <v>924</v>
      </c>
      <c r="B173" s="44" t="s">
        <v>923</v>
      </c>
      <c r="C173" s="44" t="s">
        <v>513</v>
      </c>
      <c r="D173" s="44" t="s">
        <v>512</v>
      </c>
      <c r="E173" s="44">
        <v>32.366499999999995</v>
      </c>
      <c r="F173" s="44">
        <v>30.6007</v>
      </c>
      <c r="G173" s="45">
        <v>0.78139999999999998</v>
      </c>
      <c r="H173" s="45">
        <v>0.84459999999999991</v>
      </c>
      <c r="I173" s="45"/>
      <c r="J173" s="45"/>
      <c r="K173" s="44"/>
      <c r="L173" s="44" t="s">
        <v>131</v>
      </c>
      <c r="M173" s="44">
        <v>0.76999999999999991</v>
      </c>
      <c r="N173" s="44" t="s">
        <v>162</v>
      </c>
      <c r="O173" s="44" t="s">
        <v>162</v>
      </c>
      <c r="P173" s="44"/>
    </row>
    <row r="174" spans="1:16" ht="15" hidden="1">
      <c r="A174" s="44" t="s">
        <v>924</v>
      </c>
      <c r="B174" s="44" t="s">
        <v>923</v>
      </c>
      <c r="C174" s="44" t="s">
        <v>552</v>
      </c>
      <c r="D174" s="44" t="s">
        <v>551</v>
      </c>
      <c r="E174" s="44">
        <v>32.366499999999995</v>
      </c>
      <c r="F174" s="44">
        <v>30.6007</v>
      </c>
      <c r="G174" s="45">
        <v>0.76489999999999991</v>
      </c>
      <c r="H174" s="45">
        <v>0.83229999999999993</v>
      </c>
      <c r="I174" s="45"/>
      <c r="J174" s="45"/>
      <c r="K174" s="44"/>
      <c r="L174" s="44"/>
      <c r="M174" s="44"/>
      <c r="N174" s="44" t="s">
        <v>162</v>
      </c>
      <c r="O174" s="44" t="s">
        <v>162</v>
      </c>
      <c r="P174" s="44"/>
    </row>
    <row r="175" spans="1:16" ht="15" hidden="1">
      <c r="A175" s="44" t="s">
        <v>922</v>
      </c>
      <c r="B175" s="44" t="s">
        <v>921</v>
      </c>
      <c r="C175" s="44" t="s">
        <v>552</v>
      </c>
      <c r="D175" s="44" t="s">
        <v>551</v>
      </c>
      <c r="E175" s="44">
        <v>33.455699999999993</v>
      </c>
      <c r="F175" s="44">
        <v>33.214599999999997</v>
      </c>
      <c r="G175" s="45">
        <v>0.79059999999999997</v>
      </c>
      <c r="H175" s="45">
        <v>0.85139999999999993</v>
      </c>
      <c r="I175" s="45"/>
      <c r="J175" s="45"/>
      <c r="K175" s="44"/>
      <c r="L175" s="44"/>
      <c r="M175" s="44"/>
      <c r="N175" s="44" t="s">
        <v>162</v>
      </c>
      <c r="O175" s="44" t="s">
        <v>162</v>
      </c>
      <c r="P175" s="44"/>
    </row>
    <row r="176" spans="1:16" ht="15" hidden="1">
      <c r="A176" s="44" t="s">
        <v>920</v>
      </c>
      <c r="B176" s="44" t="s">
        <v>919</v>
      </c>
      <c r="C176" s="44" t="s">
        <v>176</v>
      </c>
      <c r="D176" s="44" t="s">
        <v>175</v>
      </c>
      <c r="E176" s="44">
        <v>38.026299999999999</v>
      </c>
      <c r="F176" s="44">
        <v>37.859299999999998</v>
      </c>
      <c r="G176" s="45">
        <v>0.89869999999999994</v>
      </c>
      <c r="H176" s="45">
        <v>0.92949999999999999</v>
      </c>
      <c r="I176" s="45">
        <v>0.87409999999999988</v>
      </c>
      <c r="J176" s="45">
        <v>0.91199999999999992</v>
      </c>
      <c r="K176" s="44"/>
      <c r="L176" s="44"/>
      <c r="M176" s="44"/>
      <c r="N176" s="44" t="s">
        <v>162</v>
      </c>
      <c r="O176" s="44" t="s">
        <v>162</v>
      </c>
      <c r="P176" s="44"/>
    </row>
    <row r="177" spans="1:16" ht="15" hidden="1">
      <c r="A177" s="44" t="s">
        <v>918</v>
      </c>
      <c r="B177" s="44" t="s">
        <v>917</v>
      </c>
      <c r="C177" s="44" t="s">
        <v>257</v>
      </c>
      <c r="D177" s="44" t="s">
        <v>256</v>
      </c>
      <c r="E177" s="44">
        <v>38.107799999999997</v>
      </c>
      <c r="F177" s="44">
        <v>38.103599999999993</v>
      </c>
      <c r="G177" s="45">
        <v>0.90049999999999997</v>
      </c>
      <c r="H177" s="45">
        <v>0.93069999999999997</v>
      </c>
      <c r="I177" s="45"/>
      <c r="J177" s="45"/>
      <c r="K177" s="44"/>
      <c r="L177" s="44"/>
      <c r="M177" s="44"/>
      <c r="N177" s="44" t="s">
        <v>162</v>
      </c>
      <c r="O177" s="44" t="s">
        <v>162</v>
      </c>
      <c r="P177" s="44"/>
    </row>
    <row r="178" spans="1:16" ht="15" hidden="1">
      <c r="A178" s="44" t="s">
        <v>916</v>
      </c>
      <c r="B178" s="44" t="s">
        <v>915</v>
      </c>
      <c r="C178" s="44" t="s">
        <v>211</v>
      </c>
      <c r="D178" s="44" t="s">
        <v>210</v>
      </c>
      <c r="E178" s="44">
        <v>37.187599999999996</v>
      </c>
      <c r="F178" s="44">
        <v>36.995999999999995</v>
      </c>
      <c r="G178" s="45">
        <v>0.87959999999999994</v>
      </c>
      <c r="H178" s="45">
        <v>0.91589999999999994</v>
      </c>
      <c r="I178" s="45">
        <v>0.87959999999999994</v>
      </c>
      <c r="J178" s="45">
        <v>0.91589999999999994</v>
      </c>
      <c r="K178" s="44"/>
      <c r="L178" s="44"/>
      <c r="M178" s="44"/>
      <c r="N178" s="44" t="s">
        <v>162</v>
      </c>
      <c r="O178" s="44" t="s">
        <v>162</v>
      </c>
      <c r="P178" s="44"/>
    </row>
    <row r="179" spans="1:16" ht="15" hidden="1">
      <c r="A179" s="44" t="s">
        <v>914</v>
      </c>
      <c r="B179" s="44" t="s">
        <v>913</v>
      </c>
      <c r="C179" s="44" t="s">
        <v>465</v>
      </c>
      <c r="D179" s="44" t="s">
        <v>464</v>
      </c>
      <c r="E179" s="44">
        <v>40.0505</v>
      </c>
      <c r="F179" s="44">
        <v>39.293899999999994</v>
      </c>
      <c r="G179" s="45">
        <v>0.99129999999999996</v>
      </c>
      <c r="H179" s="45">
        <v>0.99399999999999999</v>
      </c>
      <c r="I179" s="45"/>
      <c r="J179" s="45"/>
      <c r="K179" s="44"/>
      <c r="L179" s="44" t="s">
        <v>131</v>
      </c>
      <c r="M179" s="44">
        <v>0.95279999999999998</v>
      </c>
      <c r="N179" s="44" t="s">
        <v>162</v>
      </c>
      <c r="O179" s="44" t="s">
        <v>162</v>
      </c>
      <c r="P179" s="44"/>
    </row>
    <row r="180" spans="1:16" ht="15" hidden="1">
      <c r="A180" s="44" t="s">
        <v>912</v>
      </c>
      <c r="B180" s="44" t="s">
        <v>911</v>
      </c>
      <c r="C180" s="44" t="s">
        <v>327</v>
      </c>
      <c r="D180" s="44" t="s">
        <v>326</v>
      </c>
      <c r="E180" s="44">
        <v>35.034599999999998</v>
      </c>
      <c r="F180" s="44">
        <v>34.341999999999999</v>
      </c>
      <c r="G180" s="45">
        <v>0.82789999999999997</v>
      </c>
      <c r="H180" s="45">
        <v>0.87869999999999993</v>
      </c>
      <c r="I180" s="45">
        <v>0.82789999999999997</v>
      </c>
      <c r="J180" s="45">
        <v>0.87869999999999993</v>
      </c>
      <c r="K180" s="44"/>
      <c r="L180" s="44"/>
      <c r="M180" s="44"/>
      <c r="N180" s="44" t="s">
        <v>162</v>
      </c>
      <c r="O180" s="44" t="s">
        <v>162</v>
      </c>
      <c r="P180" s="44"/>
    </row>
    <row r="181" spans="1:16" ht="15" hidden="1">
      <c r="A181" s="44" t="s">
        <v>910</v>
      </c>
      <c r="B181" s="44" t="s">
        <v>909</v>
      </c>
      <c r="C181" s="44" t="s">
        <v>315</v>
      </c>
      <c r="D181" s="44" t="s">
        <v>314</v>
      </c>
      <c r="E181" s="44">
        <v>35.221599999999995</v>
      </c>
      <c r="F181" s="44">
        <v>34.591899999999995</v>
      </c>
      <c r="G181" s="45">
        <v>0.83229999999999993</v>
      </c>
      <c r="H181" s="45">
        <v>0.88189999999999991</v>
      </c>
      <c r="I181" s="45">
        <v>0.81469999999999998</v>
      </c>
      <c r="J181" s="45">
        <v>0.86909999999999998</v>
      </c>
      <c r="K181" s="44"/>
      <c r="L181" s="44"/>
      <c r="M181" s="44"/>
      <c r="N181" s="44" t="s">
        <v>162</v>
      </c>
      <c r="O181" s="44" t="s">
        <v>162</v>
      </c>
      <c r="P181" s="44"/>
    </row>
    <row r="182" spans="1:16" ht="15" hidden="1">
      <c r="A182" s="44" t="s">
        <v>908</v>
      </c>
      <c r="B182" s="44" t="s">
        <v>907</v>
      </c>
      <c r="C182" s="44" t="s">
        <v>285</v>
      </c>
      <c r="D182" s="44" t="s">
        <v>284</v>
      </c>
      <c r="E182" s="44">
        <v>34.154999999999994</v>
      </c>
      <c r="F182" s="44">
        <v>34.092399999999998</v>
      </c>
      <c r="G182" s="45">
        <v>0.80719999999999992</v>
      </c>
      <c r="H182" s="45">
        <v>0.86359999999999992</v>
      </c>
      <c r="I182" s="45">
        <v>0.79129999999999989</v>
      </c>
      <c r="J182" s="45">
        <v>0.85189999999999999</v>
      </c>
      <c r="K182" s="44"/>
      <c r="L182" s="44"/>
      <c r="M182" s="44"/>
      <c r="N182" s="44" t="s">
        <v>162</v>
      </c>
      <c r="O182" s="44" t="s">
        <v>162</v>
      </c>
      <c r="P182" s="44"/>
    </row>
    <row r="183" spans="1:16" ht="15" hidden="1">
      <c r="A183" s="44" t="s">
        <v>908</v>
      </c>
      <c r="B183" s="44" t="s">
        <v>907</v>
      </c>
      <c r="C183" s="44" t="s">
        <v>251</v>
      </c>
      <c r="D183" s="44" t="s">
        <v>250</v>
      </c>
      <c r="E183" s="44">
        <v>34.154999999999994</v>
      </c>
      <c r="F183" s="44">
        <v>34.092399999999998</v>
      </c>
      <c r="G183" s="45">
        <v>0.80719999999999992</v>
      </c>
      <c r="H183" s="45">
        <v>0.86359999999999992</v>
      </c>
      <c r="I183" s="45"/>
      <c r="J183" s="45"/>
      <c r="K183" s="44"/>
      <c r="L183" s="44"/>
      <c r="M183" s="44"/>
      <c r="N183" s="44" t="s">
        <v>162</v>
      </c>
      <c r="O183" s="44" t="s">
        <v>162</v>
      </c>
      <c r="P183" s="44"/>
    </row>
    <row r="184" spans="1:16" ht="15" hidden="1">
      <c r="A184" s="44" t="s">
        <v>906</v>
      </c>
      <c r="B184" s="44" t="s">
        <v>905</v>
      </c>
      <c r="C184" s="44" t="s">
        <v>303</v>
      </c>
      <c r="D184" s="44" t="s">
        <v>302</v>
      </c>
      <c r="E184" s="44">
        <v>43.900799999999997</v>
      </c>
      <c r="F184" s="44">
        <v>42.410599999999995</v>
      </c>
      <c r="G184" s="45">
        <v>1.0373999999999999</v>
      </c>
      <c r="H184" s="45">
        <v>1.0254999999999999</v>
      </c>
      <c r="I184" s="45">
        <v>0.96629999999999994</v>
      </c>
      <c r="J184" s="45">
        <v>0.97679999999999989</v>
      </c>
      <c r="K184" s="44"/>
      <c r="L184" s="44"/>
      <c r="M184" s="44"/>
      <c r="N184" s="44" t="s">
        <v>162</v>
      </c>
      <c r="O184" s="44" t="s">
        <v>162</v>
      </c>
      <c r="P184" s="44"/>
    </row>
    <row r="185" spans="1:16" ht="15" hidden="1">
      <c r="A185" s="44" t="s">
        <v>904</v>
      </c>
      <c r="B185" s="44" t="s">
        <v>903</v>
      </c>
      <c r="C185" s="44" t="s">
        <v>176</v>
      </c>
      <c r="D185" s="44" t="s">
        <v>175</v>
      </c>
      <c r="E185" s="44">
        <v>41.111799999999995</v>
      </c>
      <c r="F185" s="44">
        <v>39.795999999999999</v>
      </c>
      <c r="G185" s="45">
        <v>0.97159999999999991</v>
      </c>
      <c r="H185" s="45">
        <v>0.98049999999999993</v>
      </c>
      <c r="I185" s="45">
        <v>0.93709999999999993</v>
      </c>
      <c r="J185" s="45">
        <v>0.95649999999999991</v>
      </c>
      <c r="K185" s="44"/>
      <c r="L185" s="44"/>
      <c r="M185" s="44"/>
      <c r="N185" s="44" t="s">
        <v>162</v>
      </c>
      <c r="O185" s="44" t="s">
        <v>162</v>
      </c>
      <c r="P185" s="44"/>
    </row>
    <row r="186" spans="1:16" ht="15" hidden="1">
      <c r="A186" s="44" t="s">
        <v>902</v>
      </c>
      <c r="B186" s="44" t="s">
        <v>901</v>
      </c>
      <c r="C186" s="44" t="s">
        <v>211</v>
      </c>
      <c r="D186" s="44" t="s">
        <v>210</v>
      </c>
      <c r="E186" s="44">
        <v>38.246199999999995</v>
      </c>
      <c r="F186" s="44">
        <v>35.556599999999996</v>
      </c>
      <c r="G186" s="45">
        <v>0.90379999999999994</v>
      </c>
      <c r="H186" s="45">
        <v>0.93309999999999993</v>
      </c>
      <c r="I186" s="45">
        <v>0.8768999999999999</v>
      </c>
      <c r="J186" s="45">
        <v>0.91399999999999992</v>
      </c>
      <c r="K186" s="44"/>
      <c r="L186" s="44"/>
      <c r="M186" s="44"/>
      <c r="N186" s="44" t="s">
        <v>162</v>
      </c>
      <c r="O186" s="44" t="s">
        <v>162</v>
      </c>
      <c r="P186" s="44"/>
    </row>
    <row r="187" spans="1:16" ht="15" hidden="1">
      <c r="A187" s="44" t="s">
        <v>900</v>
      </c>
      <c r="B187" s="44" t="s">
        <v>899</v>
      </c>
      <c r="C187" s="44" t="s">
        <v>411</v>
      </c>
      <c r="D187" s="44" t="s">
        <v>410</v>
      </c>
      <c r="E187" s="44">
        <v>46.016099999999994</v>
      </c>
      <c r="F187" s="44">
        <v>45.920399999999994</v>
      </c>
      <c r="G187" s="45">
        <v>1.0874999999999999</v>
      </c>
      <c r="H187" s="45">
        <v>1.0590999999999999</v>
      </c>
      <c r="I187" s="45">
        <v>1.0874999999999999</v>
      </c>
      <c r="J187" s="45">
        <v>1.0590999999999999</v>
      </c>
      <c r="K187" s="44"/>
      <c r="L187" s="44"/>
      <c r="M187" s="44"/>
      <c r="N187" s="44" t="s">
        <v>162</v>
      </c>
      <c r="O187" s="44" t="s">
        <v>162</v>
      </c>
      <c r="P187" s="44"/>
    </row>
    <row r="188" spans="1:16" ht="15" hidden="1">
      <c r="A188" s="44" t="s">
        <v>898</v>
      </c>
      <c r="B188" s="44" t="s">
        <v>897</v>
      </c>
      <c r="C188" s="44" t="s">
        <v>285</v>
      </c>
      <c r="D188" s="44" t="s">
        <v>284</v>
      </c>
      <c r="E188" s="44">
        <v>36.483799999999995</v>
      </c>
      <c r="F188" s="44">
        <v>35.509799999999998</v>
      </c>
      <c r="G188" s="45"/>
      <c r="H188" s="45"/>
      <c r="I188" s="45">
        <v>0.77499999999999991</v>
      </c>
      <c r="J188" s="45">
        <v>0.83979999999999999</v>
      </c>
      <c r="K188" s="44"/>
      <c r="L188" s="44"/>
      <c r="M188" s="44"/>
      <c r="N188" s="44" t="s">
        <v>162</v>
      </c>
      <c r="O188" s="44" t="s">
        <v>162</v>
      </c>
      <c r="P188" s="44"/>
    </row>
    <row r="189" spans="1:16" ht="15" hidden="1">
      <c r="A189" s="44" t="s">
        <v>898</v>
      </c>
      <c r="B189" s="44" t="s">
        <v>897</v>
      </c>
      <c r="C189" s="44" t="s">
        <v>223</v>
      </c>
      <c r="D189" s="44" t="s">
        <v>222</v>
      </c>
      <c r="E189" s="44">
        <v>36.483799999999995</v>
      </c>
      <c r="F189" s="44">
        <v>35.509799999999998</v>
      </c>
      <c r="G189" s="45">
        <v>0.86219999999999997</v>
      </c>
      <c r="H189" s="45">
        <v>0.90349999999999997</v>
      </c>
      <c r="I189" s="45"/>
      <c r="J189" s="45"/>
      <c r="K189" s="44"/>
      <c r="L189" s="44"/>
      <c r="M189" s="44"/>
      <c r="N189" s="44" t="s">
        <v>162</v>
      </c>
      <c r="O189" s="44" t="s">
        <v>162</v>
      </c>
      <c r="P189" s="44"/>
    </row>
    <row r="190" spans="1:16" ht="15" hidden="1">
      <c r="A190" s="44" t="s">
        <v>896</v>
      </c>
      <c r="B190" s="44" t="s">
        <v>895</v>
      </c>
      <c r="C190" s="44" t="s">
        <v>205</v>
      </c>
      <c r="D190" s="44" t="s">
        <v>204</v>
      </c>
      <c r="E190" s="44">
        <v>35.441299999999998</v>
      </c>
      <c r="F190" s="44">
        <v>33.983599999999996</v>
      </c>
      <c r="G190" s="45">
        <v>0.88389999999999991</v>
      </c>
      <c r="H190" s="45">
        <v>0.91899999999999993</v>
      </c>
      <c r="I190" s="45"/>
      <c r="J190" s="45"/>
      <c r="K190" s="44"/>
      <c r="L190" s="44" t="s">
        <v>131</v>
      </c>
      <c r="M190" s="44">
        <v>0.84319999999999995</v>
      </c>
      <c r="N190" s="44" t="s">
        <v>162</v>
      </c>
      <c r="O190" s="44" t="s">
        <v>162</v>
      </c>
      <c r="P190" s="44"/>
    </row>
    <row r="191" spans="1:16" ht="15" hidden="1">
      <c r="A191" s="44" t="s">
        <v>896</v>
      </c>
      <c r="B191" s="44" t="s">
        <v>895</v>
      </c>
      <c r="C191" s="44" t="s">
        <v>195</v>
      </c>
      <c r="D191" s="44" t="s">
        <v>194</v>
      </c>
      <c r="E191" s="44">
        <v>35.441299999999998</v>
      </c>
      <c r="F191" s="44">
        <v>33.983599999999996</v>
      </c>
      <c r="G191" s="45">
        <v>0.8375999999999999</v>
      </c>
      <c r="H191" s="45">
        <v>0.88569999999999993</v>
      </c>
      <c r="I191" s="45"/>
      <c r="J191" s="45"/>
      <c r="K191" s="44"/>
      <c r="L191" s="44"/>
      <c r="M191" s="44"/>
      <c r="N191" s="44" t="s">
        <v>162</v>
      </c>
      <c r="O191" s="44" t="s">
        <v>162</v>
      </c>
      <c r="P191" s="44"/>
    </row>
    <row r="192" spans="1:16" ht="15" hidden="1">
      <c r="A192" s="44" t="s">
        <v>894</v>
      </c>
      <c r="B192" s="44" t="s">
        <v>893</v>
      </c>
      <c r="C192" s="44" t="s">
        <v>211</v>
      </c>
      <c r="D192" s="44" t="s">
        <v>210</v>
      </c>
      <c r="E192" s="44">
        <v>41.283099999999997</v>
      </c>
      <c r="F192" s="44">
        <v>40.517999999999994</v>
      </c>
      <c r="G192" s="45">
        <v>0.97559999999999991</v>
      </c>
      <c r="H192" s="45">
        <v>0.98319999999999996</v>
      </c>
      <c r="I192" s="45">
        <v>0.9635999999999999</v>
      </c>
      <c r="J192" s="45">
        <v>0.97489999999999999</v>
      </c>
      <c r="K192" s="44"/>
      <c r="L192" s="44"/>
      <c r="M192" s="44"/>
      <c r="N192" s="44" t="s">
        <v>162</v>
      </c>
      <c r="O192" s="44" t="s">
        <v>162</v>
      </c>
      <c r="P192" s="44"/>
    </row>
    <row r="193" spans="1:16" ht="15" hidden="1">
      <c r="A193" s="44" t="s">
        <v>892</v>
      </c>
      <c r="B193" s="44" t="s">
        <v>891</v>
      </c>
      <c r="C193" s="44" t="s">
        <v>251</v>
      </c>
      <c r="D193" s="44" t="s">
        <v>250</v>
      </c>
      <c r="E193" s="44">
        <v>34.2226</v>
      </c>
      <c r="F193" s="44">
        <v>33.414499999999997</v>
      </c>
      <c r="G193" s="45">
        <v>0.80879999999999996</v>
      </c>
      <c r="H193" s="45">
        <v>0.86469999999999991</v>
      </c>
      <c r="I193" s="45"/>
      <c r="J193" s="45"/>
      <c r="K193" s="44"/>
      <c r="L193" s="44"/>
      <c r="M193" s="44"/>
      <c r="N193" s="44" t="s">
        <v>162</v>
      </c>
      <c r="O193" s="44" t="s">
        <v>162</v>
      </c>
      <c r="P193" s="44"/>
    </row>
    <row r="194" spans="1:16" ht="15" hidden="1">
      <c r="A194" s="44" t="s">
        <v>890</v>
      </c>
      <c r="B194" s="44" t="s">
        <v>889</v>
      </c>
      <c r="C194" s="44" t="s">
        <v>333</v>
      </c>
      <c r="D194" s="44" t="s">
        <v>332</v>
      </c>
      <c r="E194" s="44">
        <v>37.737499999999997</v>
      </c>
      <c r="F194" s="44">
        <v>38.508399999999995</v>
      </c>
      <c r="G194" s="45">
        <v>0.89179999999999993</v>
      </c>
      <c r="H194" s="45">
        <v>0.92459999999999998</v>
      </c>
      <c r="I194" s="45"/>
      <c r="J194" s="45"/>
      <c r="K194" s="44"/>
      <c r="L194" s="44"/>
      <c r="M194" s="44"/>
      <c r="N194" s="44" t="s">
        <v>162</v>
      </c>
      <c r="O194" s="44" t="s">
        <v>162</v>
      </c>
      <c r="P194" s="44"/>
    </row>
    <row r="195" spans="1:16" ht="15" hidden="1">
      <c r="A195" s="44" t="s">
        <v>888</v>
      </c>
      <c r="B195" s="44" t="s">
        <v>887</v>
      </c>
      <c r="C195" s="44" t="s">
        <v>285</v>
      </c>
      <c r="D195" s="44" t="s">
        <v>284</v>
      </c>
      <c r="E195" s="44">
        <v>32.444299999999998</v>
      </c>
      <c r="F195" s="44">
        <v>30.904399999999999</v>
      </c>
      <c r="G195" s="45">
        <v>0.76669999999999994</v>
      </c>
      <c r="H195" s="45">
        <v>0.8337</v>
      </c>
      <c r="I195" s="45"/>
      <c r="J195" s="45"/>
      <c r="K195" s="44"/>
      <c r="L195" s="44"/>
      <c r="M195" s="44"/>
      <c r="N195" s="44" t="s">
        <v>162</v>
      </c>
      <c r="O195" s="44" t="s">
        <v>162</v>
      </c>
      <c r="P195" s="44"/>
    </row>
    <row r="196" spans="1:16" ht="15" hidden="1">
      <c r="A196" s="44" t="s">
        <v>886</v>
      </c>
      <c r="B196" s="44" t="s">
        <v>885</v>
      </c>
      <c r="C196" s="44" t="s">
        <v>333</v>
      </c>
      <c r="D196" s="44" t="s">
        <v>332</v>
      </c>
      <c r="E196" s="44">
        <v>39.730099999999993</v>
      </c>
      <c r="F196" s="44">
        <v>39.332499999999996</v>
      </c>
      <c r="G196" s="45">
        <v>0.93889999999999996</v>
      </c>
      <c r="H196" s="45">
        <v>0.9577</v>
      </c>
      <c r="I196" s="45">
        <v>0.92309999999999992</v>
      </c>
      <c r="J196" s="45">
        <v>0.94669999999999999</v>
      </c>
      <c r="K196" s="44"/>
      <c r="L196" s="44"/>
      <c r="M196" s="44"/>
      <c r="N196" s="44" t="s">
        <v>162</v>
      </c>
      <c r="O196" s="44" t="s">
        <v>162</v>
      </c>
      <c r="P196" s="44"/>
    </row>
    <row r="197" spans="1:16" ht="15" hidden="1">
      <c r="A197" s="44" t="s">
        <v>886</v>
      </c>
      <c r="B197" s="44" t="s">
        <v>885</v>
      </c>
      <c r="C197" s="44" t="s">
        <v>239</v>
      </c>
      <c r="D197" s="44" t="s">
        <v>238</v>
      </c>
      <c r="E197" s="44">
        <v>39.730099999999993</v>
      </c>
      <c r="F197" s="44">
        <v>39.332499999999996</v>
      </c>
      <c r="G197" s="45">
        <v>0.93889999999999996</v>
      </c>
      <c r="H197" s="45">
        <v>0.9577</v>
      </c>
      <c r="I197" s="45">
        <v>0.92309999999999992</v>
      </c>
      <c r="J197" s="45">
        <v>0.94669999999999999</v>
      </c>
      <c r="K197" s="44"/>
      <c r="L197" s="44"/>
      <c r="M197" s="44"/>
      <c r="N197" s="44" t="s">
        <v>162</v>
      </c>
      <c r="O197" s="44" t="s">
        <v>162</v>
      </c>
      <c r="P197" s="44"/>
    </row>
    <row r="198" spans="1:16" ht="15" hidden="1">
      <c r="A198" s="44" t="s">
        <v>884</v>
      </c>
      <c r="B198" s="44" t="s">
        <v>883</v>
      </c>
      <c r="C198" s="44" t="s">
        <v>176</v>
      </c>
      <c r="D198" s="44" t="s">
        <v>175</v>
      </c>
      <c r="E198" s="44">
        <v>37.095799999999997</v>
      </c>
      <c r="F198" s="44">
        <v>36.764099999999999</v>
      </c>
      <c r="G198" s="45">
        <v>0.87659999999999993</v>
      </c>
      <c r="H198" s="45">
        <v>0.91379999999999995</v>
      </c>
      <c r="I198" s="45"/>
      <c r="J198" s="45"/>
      <c r="K198" s="44"/>
      <c r="L198" s="44"/>
      <c r="M198" s="44"/>
      <c r="N198" s="44" t="s">
        <v>162</v>
      </c>
      <c r="O198" s="44" t="s">
        <v>162</v>
      </c>
      <c r="P198" s="44"/>
    </row>
    <row r="199" spans="1:16" ht="15" hidden="1">
      <c r="A199" s="44" t="s">
        <v>882</v>
      </c>
      <c r="B199" s="44" t="s">
        <v>881</v>
      </c>
      <c r="C199" s="44" t="s">
        <v>285</v>
      </c>
      <c r="D199" s="44" t="s">
        <v>284</v>
      </c>
      <c r="E199" s="44">
        <v>29.025699999999997</v>
      </c>
      <c r="F199" s="44">
        <v>28.648599999999998</v>
      </c>
      <c r="G199" s="45">
        <v>0.68589999999999995</v>
      </c>
      <c r="H199" s="45">
        <v>0.77249999999999996</v>
      </c>
      <c r="I199" s="45"/>
      <c r="J199" s="45"/>
      <c r="K199" s="44"/>
      <c r="L199" s="44"/>
      <c r="M199" s="44"/>
      <c r="N199" s="44" t="s">
        <v>162</v>
      </c>
      <c r="O199" s="44" t="s">
        <v>162</v>
      </c>
      <c r="P199" s="44"/>
    </row>
    <row r="200" spans="1:16" ht="15" hidden="1">
      <c r="A200" s="44" t="s">
        <v>880</v>
      </c>
      <c r="B200" s="44" t="s">
        <v>879</v>
      </c>
      <c r="C200" s="44" t="s">
        <v>333</v>
      </c>
      <c r="D200" s="44" t="s">
        <v>332</v>
      </c>
      <c r="E200" s="44">
        <v>34.673899999999996</v>
      </c>
      <c r="F200" s="44">
        <v>33.867899999999999</v>
      </c>
      <c r="G200" s="45">
        <v>0.84419999999999995</v>
      </c>
      <c r="H200" s="45">
        <v>0.89049999999999996</v>
      </c>
      <c r="I200" s="45"/>
      <c r="J200" s="45"/>
      <c r="K200" s="44"/>
      <c r="L200" s="44" t="s">
        <v>131</v>
      </c>
      <c r="M200" s="44">
        <v>0.82489999999999997</v>
      </c>
      <c r="N200" s="44" t="s">
        <v>162</v>
      </c>
      <c r="O200" s="44" t="s">
        <v>162</v>
      </c>
      <c r="P200" s="44"/>
    </row>
    <row r="201" spans="1:16" ht="15" hidden="1">
      <c r="A201" s="44" t="s">
        <v>878</v>
      </c>
      <c r="B201" s="44" t="s">
        <v>877</v>
      </c>
      <c r="C201" s="44" t="s">
        <v>223</v>
      </c>
      <c r="D201" s="44" t="s">
        <v>222</v>
      </c>
      <c r="E201" s="44">
        <v>34.555399999999999</v>
      </c>
      <c r="F201" s="44">
        <v>34.055699999999995</v>
      </c>
      <c r="G201" s="45">
        <v>0.83009999999999995</v>
      </c>
      <c r="H201" s="45">
        <v>0.88029999999999997</v>
      </c>
      <c r="I201" s="45"/>
      <c r="J201" s="45"/>
      <c r="K201" s="44"/>
      <c r="L201" s="44" t="s">
        <v>131</v>
      </c>
      <c r="M201" s="44">
        <v>0.82209999999999994</v>
      </c>
      <c r="N201" s="44" t="s">
        <v>162</v>
      </c>
      <c r="O201" s="44" t="s">
        <v>162</v>
      </c>
      <c r="P201" s="44"/>
    </row>
    <row r="202" spans="1:16" ht="15" hidden="1">
      <c r="A202" s="44" t="s">
        <v>876</v>
      </c>
      <c r="B202" s="44" t="s">
        <v>875</v>
      </c>
      <c r="C202" s="44" t="s">
        <v>465</v>
      </c>
      <c r="D202" s="44" t="s">
        <v>464</v>
      </c>
      <c r="E202" s="44">
        <v>43.163699999999999</v>
      </c>
      <c r="F202" s="44">
        <v>42.040899999999993</v>
      </c>
      <c r="G202" s="45">
        <v>1.0199999999999998</v>
      </c>
      <c r="H202" s="45">
        <v>1.0136999999999998</v>
      </c>
      <c r="I202" s="45">
        <v>1.0099999999999998</v>
      </c>
      <c r="J202" s="45">
        <v>1.0067999999999999</v>
      </c>
      <c r="K202" s="44"/>
      <c r="L202" s="44"/>
      <c r="M202" s="44"/>
      <c r="N202" s="44" t="s">
        <v>162</v>
      </c>
      <c r="O202" s="44" t="s">
        <v>162</v>
      </c>
      <c r="P202" s="44"/>
    </row>
    <row r="203" spans="1:16" ht="15" hidden="1">
      <c r="A203" s="44" t="s">
        <v>874</v>
      </c>
      <c r="B203" s="44" t="s">
        <v>873</v>
      </c>
      <c r="C203" s="44" t="s">
        <v>239</v>
      </c>
      <c r="D203" s="44" t="s">
        <v>238</v>
      </c>
      <c r="E203" s="44">
        <v>38.978099999999998</v>
      </c>
      <c r="F203" s="44">
        <v>38.298099999999998</v>
      </c>
      <c r="G203" s="45">
        <v>0.92109999999999992</v>
      </c>
      <c r="H203" s="45">
        <v>0.94529999999999992</v>
      </c>
      <c r="I203" s="45">
        <v>0.92109999999999992</v>
      </c>
      <c r="J203" s="45">
        <v>0.94529999999999992</v>
      </c>
      <c r="K203" s="44"/>
      <c r="L203" s="44"/>
      <c r="M203" s="44"/>
      <c r="N203" s="44" t="s">
        <v>162</v>
      </c>
      <c r="O203" s="44" t="s">
        <v>162</v>
      </c>
      <c r="P203" s="44"/>
    </row>
    <row r="204" spans="1:16" ht="15" hidden="1">
      <c r="A204" s="44" t="s">
        <v>872</v>
      </c>
      <c r="B204" s="44" t="s">
        <v>871</v>
      </c>
      <c r="C204" s="44" t="s">
        <v>247</v>
      </c>
      <c r="D204" s="44" t="s">
        <v>246</v>
      </c>
      <c r="E204" s="44">
        <v>38.08</v>
      </c>
      <c r="F204" s="44">
        <v>37.5732</v>
      </c>
      <c r="G204" s="45">
        <v>0.89999999999999991</v>
      </c>
      <c r="H204" s="45">
        <v>0.93039999999999989</v>
      </c>
      <c r="I204" s="45"/>
      <c r="J204" s="45"/>
      <c r="K204" s="44"/>
      <c r="L204" s="44"/>
      <c r="M204" s="44"/>
      <c r="N204" s="44" t="s">
        <v>162</v>
      </c>
      <c r="O204" s="44" t="s">
        <v>162</v>
      </c>
      <c r="P204" s="44"/>
    </row>
    <row r="205" spans="1:16" ht="15" hidden="1">
      <c r="A205" s="44" t="s">
        <v>870</v>
      </c>
      <c r="B205" s="44" t="s">
        <v>869</v>
      </c>
      <c r="C205" s="44" t="s">
        <v>285</v>
      </c>
      <c r="D205" s="44" t="s">
        <v>284</v>
      </c>
      <c r="E205" s="44">
        <v>28.2822</v>
      </c>
      <c r="F205" s="44">
        <v>28.265199999999997</v>
      </c>
      <c r="G205" s="45">
        <v>0.68479999999999996</v>
      </c>
      <c r="H205" s="45">
        <v>0.77159999999999995</v>
      </c>
      <c r="I205" s="45"/>
      <c r="J205" s="45"/>
      <c r="K205" s="44"/>
      <c r="L205" s="44" t="s">
        <v>131</v>
      </c>
      <c r="M205" s="44">
        <v>0.67289999999999994</v>
      </c>
      <c r="N205" s="44" t="s">
        <v>162</v>
      </c>
      <c r="O205" s="44" t="s">
        <v>162</v>
      </c>
      <c r="P205" s="44"/>
    </row>
    <row r="206" spans="1:16" ht="15" hidden="1">
      <c r="A206" s="44" t="s">
        <v>868</v>
      </c>
      <c r="B206" s="44" t="s">
        <v>867</v>
      </c>
      <c r="C206" s="44" t="s">
        <v>207</v>
      </c>
      <c r="D206" s="44" t="s">
        <v>206</v>
      </c>
      <c r="E206" s="44">
        <v>45.357899999999994</v>
      </c>
      <c r="F206" s="44">
        <v>43.034299999999995</v>
      </c>
      <c r="G206" s="45">
        <v>1.1205999999999998</v>
      </c>
      <c r="H206" s="45">
        <v>1.0810999999999999</v>
      </c>
      <c r="I206" s="45">
        <v>1.1205999999999998</v>
      </c>
      <c r="J206" s="45">
        <v>1.0810999999999999</v>
      </c>
      <c r="K206" s="44"/>
      <c r="L206" s="44" t="s">
        <v>131</v>
      </c>
      <c r="M206" s="44">
        <v>1.0790999999999999</v>
      </c>
      <c r="N206" s="44" t="s">
        <v>162</v>
      </c>
      <c r="O206" s="44" t="s">
        <v>131</v>
      </c>
      <c r="P206" s="44">
        <v>1.0461999999999998</v>
      </c>
    </row>
    <row r="207" spans="1:16" ht="15" hidden="1">
      <c r="A207" s="44" t="s">
        <v>866</v>
      </c>
      <c r="B207" s="44" t="s">
        <v>865</v>
      </c>
      <c r="C207" s="44" t="s">
        <v>239</v>
      </c>
      <c r="D207" s="44" t="s">
        <v>238</v>
      </c>
      <c r="E207" s="44">
        <v>37.276299999999999</v>
      </c>
      <c r="F207" s="44">
        <v>35.747399999999999</v>
      </c>
      <c r="G207" s="45">
        <v>0.88089999999999991</v>
      </c>
      <c r="H207" s="45">
        <v>0.91679999999999995</v>
      </c>
      <c r="I207" s="45"/>
      <c r="J207" s="45"/>
      <c r="K207" s="44"/>
      <c r="L207" s="44"/>
      <c r="M207" s="44"/>
      <c r="N207" s="44" t="s">
        <v>162</v>
      </c>
      <c r="O207" s="44" t="s">
        <v>162</v>
      </c>
      <c r="P207" s="44"/>
    </row>
    <row r="208" spans="1:16" ht="15" hidden="1">
      <c r="A208" s="44" t="s">
        <v>864</v>
      </c>
      <c r="B208" s="44" t="s">
        <v>863</v>
      </c>
      <c r="C208" s="44" t="s">
        <v>421</v>
      </c>
      <c r="D208" s="44" t="s">
        <v>420</v>
      </c>
      <c r="E208" s="44">
        <v>43.091799999999999</v>
      </c>
      <c r="F208" s="44">
        <v>42.262599999999999</v>
      </c>
      <c r="G208" s="45">
        <v>1.0184</v>
      </c>
      <c r="H208" s="45">
        <v>1.0125999999999999</v>
      </c>
      <c r="I208" s="45"/>
      <c r="J208" s="45"/>
      <c r="K208" s="44"/>
      <c r="L208" s="44"/>
      <c r="M208" s="44"/>
      <c r="N208" s="44" t="s">
        <v>162</v>
      </c>
      <c r="O208" s="44" t="s">
        <v>162</v>
      </c>
      <c r="P208" s="44"/>
    </row>
    <row r="209" spans="1:16" ht="15" hidden="1">
      <c r="A209" s="44" t="s">
        <v>864</v>
      </c>
      <c r="B209" s="44" t="s">
        <v>863</v>
      </c>
      <c r="C209" s="44" t="s">
        <v>231</v>
      </c>
      <c r="D209" s="44" t="s">
        <v>230</v>
      </c>
      <c r="E209" s="44">
        <v>43.091799999999999</v>
      </c>
      <c r="F209" s="44">
        <v>42.262599999999999</v>
      </c>
      <c r="G209" s="45">
        <v>1.0184</v>
      </c>
      <c r="H209" s="45">
        <v>1.0125999999999999</v>
      </c>
      <c r="I209" s="45"/>
      <c r="J209" s="45"/>
      <c r="K209" s="44"/>
      <c r="L209" s="44"/>
      <c r="M209" s="44"/>
      <c r="N209" s="44" t="s">
        <v>162</v>
      </c>
      <c r="O209" s="44" t="s">
        <v>162</v>
      </c>
      <c r="P209" s="44"/>
    </row>
    <row r="210" spans="1:16" ht="15" hidden="1">
      <c r="A210" s="44" t="s">
        <v>862</v>
      </c>
      <c r="B210" s="44" t="s">
        <v>861</v>
      </c>
      <c r="C210" s="44" t="s">
        <v>193</v>
      </c>
      <c r="D210" s="44" t="s">
        <v>192</v>
      </c>
      <c r="E210" s="44">
        <v>41.244099999999996</v>
      </c>
      <c r="F210" s="44">
        <v>40.282199999999996</v>
      </c>
      <c r="G210" s="45">
        <v>0.97459999999999991</v>
      </c>
      <c r="H210" s="45">
        <v>0.98249999999999993</v>
      </c>
      <c r="I210" s="45">
        <v>0.92489999999999994</v>
      </c>
      <c r="J210" s="45">
        <v>0.94789999999999996</v>
      </c>
      <c r="K210" s="44"/>
      <c r="L210" s="44"/>
      <c r="M210" s="44"/>
      <c r="N210" s="44" t="s">
        <v>162</v>
      </c>
      <c r="O210" s="44" t="s">
        <v>162</v>
      </c>
      <c r="P210" s="44"/>
    </row>
    <row r="211" spans="1:16" ht="15" hidden="1">
      <c r="A211" s="44" t="s">
        <v>862</v>
      </c>
      <c r="B211" s="44" t="s">
        <v>861</v>
      </c>
      <c r="C211" s="44" t="s">
        <v>189</v>
      </c>
      <c r="D211" s="44" t="s">
        <v>188</v>
      </c>
      <c r="E211" s="44">
        <v>41.244099999999996</v>
      </c>
      <c r="F211" s="44">
        <v>40.282199999999996</v>
      </c>
      <c r="G211" s="45"/>
      <c r="H211" s="45"/>
      <c r="I211" s="45">
        <v>0.92489999999999994</v>
      </c>
      <c r="J211" s="45">
        <v>0.94789999999999996</v>
      </c>
      <c r="K211" s="44"/>
      <c r="L211" s="44"/>
      <c r="M211" s="44"/>
      <c r="N211" s="44" t="s">
        <v>162</v>
      </c>
      <c r="O211" s="44" t="s">
        <v>162</v>
      </c>
      <c r="P211" s="44"/>
    </row>
    <row r="212" spans="1:16" ht="15" hidden="1">
      <c r="A212" s="44" t="s">
        <v>860</v>
      </c>
      <c r="B212" s="44" t="s">
        <v>859</v>
      </c>
      <c r="C212" s="44" t="s">
        <v>235</v>
      </c>
      <c r="D212" s="44" t="s">
        <v>234</v>
      </c>
      <c r="E212" s="44">
        <v>47.796999999999997</v>
      </c>
      <c r="F212" s="44">
        <v>47.348399999999998</v>
      </c>
      <c r="G212" s="45">
        <v>1.1294999999999999</v>
      </c>
      <c r="H212" s="45">
        <v>1.087</v>
      </c>
      <c r="I212" s="45">
        <v>1.1294999999999999</v>
      </c>
      <c r="J212" s="45">
        <v>1.087</v>
      </c>
      <c r="K212" s="44"/>
      <c r="L212" s="44"/>
      <c r="M212" s="44"/>
      <c r="N212" s="44" t="s">
        <v>162</v>
      </c>
      <c r="O212" s="44" t="s">
        <v>162</v>
      </c>
      <c r="P212" s="44"/>
    </row>
    <row r="213" spans="1:16" ht="15" hidden="1">
      <c r="A213" s="44" t="s">
        <v>858</v>
      </c>
      <c r="B213" s="44" t="s">
        <v>857</v>
      </c>
      <c r="C213" s="44" t="s">
        <v>172</v>
      </c>
      <c r="D213" s="44" t="s">
        <v>171</v>
      </c>
      <c r="E213" s="44">
        <v>37.478599999999993</v>
      </c>
      <c r="F213" s="44">
        <v>37.037599999999998</v>
      </c>
      <c r="G213" s="45">
        <v>0.88559999999999994</v>
      </c>
      <c r="H213" s="45">
        <v>0.92019999999999991</v>
      </c>
      <c r="I213" s="45"/>
      <c r="J213" s="45"/>
      <c r="K213" s="44"/>
      <c r="L213" s="44"/>
      <c r="M213" s="44"/>
      <c r="N213" s="44" t="s">
        <v>162</v>
      </c>
      <c r="O213" s="44" t="s">
        <v>162</v>
      </c>
      <c r="P213" s="44"/>
    </row>
    <row r="214" spans="1:16" ht="15" hidden="1">
      <c r="A214" s="44" t="s">
        <v>856</v>
      </c>
      <c r="B214" s="44" t="s">
        <v>855</v>
      </c>
      <c r="C214" s="44" t="s">
        <v>231</v>
      </c>
      <c r="D214" s="44" t="s">
        <v>230</v>
      </c>
      <c r="E214" s="44">
        <v>41.8446</v>
      </c>
      <c r="F214" s="44">
        <v>40.257899999999999</v>
      </c>
      <c r="G214" s="45">
        <v>0.98889999999999989</v>
      </c>
      <c r="H214" s="45">
        <v>0.99239999999999995</v>
      </c>
      <c r="I214" s="45">
        <v>0.98889999999999989</v>
      </c>
      <c r="J214" s="45">
        <v>0.99239999999999995</v>
      </c>
      <c r="K214" s="44"/>
      <c r="L214" s="44"/>
      <c r="M214" s="44"/>
      <c r="N214" s="44" t="s">
        <v>162</v>
      </c>
      <c r="O214" s="44" t="s">
        <v>162</v>
      </c>
      <c r="P214" s="44"/>
    </row>
    <row r="215" spans="1:16" ht="15" hidden="1">
      <c r="A215" s="44" t="s">
        <v>854</v>
      </c>
      <c r="B215" s="44" t="s">
        <v>853</v>
      </c>
      <c r="C215" s="44" t="s">
        <v>168</v>
      </c>
      <c r="D215" s="44" t="s">
        <v>167</v>
      </c>
      <c r="E215" s="44">
        <v>36.929399999999994</v>
      </c>
      <c r="F215" s="44">
        <v>35.425699999999999</v>
      </c>
      <c r="G215" s="45">
        <v>1.2777999999999998</v>
      </c>
      <c r="H215" s="45">
        <v>1.1827999999999999</v>
      </c>
      <c r="I215" s="45"/>
      <c r="J215" s="45"/>
      <c r="K215" s="44"/>
      <c r="L215" s="44" t="s">
        <v>131</v>
      </c>
      <c r="M215" s="44">
        <v>0.87859999999999994</v>
      </c>
      <c r="N215" s="44" t="s">
        <v>162</v>
      </c>
      <c r="O215" s="44" t="s">
        <v>162</v>
      </c>
      <c r="P215" s="44"/>
    </row>
    <row r="216" spans="1:16" ht="15" hidden="1">
      <c r="A216" s="44" t="s">
        <v>852</v>
      </c>
      <c r="B216" s="44" t="s">
        <v>851</v>
      </c>
      <c r="C216" s="44" t="s">
        <v>333</v>
      </c>
      <c r="D216" s="44" t="s">
        <v>332</v>
      </c>
      <c r="E216" s="44">
        <v>42.652999999999999</v>
      </c>
      <c r="F216" s="44">
        <v>42.368599999999994</v>
      </c>
      <c r="G216" s="45">
        <v>1.0078999999999998</v>
      </c>
      <c r="H216" s="45">
        <v>1.0053999999999998</v>
      </c>
      <c r="I216" s="45">
        <v>0.99249999999999994</v>
      </c>
      <c r="J216" s="45">
        <v>0.9948999999999999</v>
      </c>
      <c r="K216" s="44"/>
      <c r="L216" s="44"/>
      <c r="M216" s="44"/>
      <c r="N216" s="44" t="s">
        <v>162</v>
      </c>
      <c r="O216" s="44" t="s">
        <v>162</v>
      </c>
      <c r="P216" s="44"/>
    </row>
    <row r="217" spans="1:16" ht="15" hidden="1">
      <c r="A217" s="44" t="s">
        <v>850</v>
      </c>
      <c r="B217" s="44" t="s">
        <v>849</v>
      </c>
      <c r="C217" s="44" t="s">
        <v>513</v>
      </c>
      <c r="D217" s="44" t="s">
        <v>512</v>
      </c>
      <c r="E217" s="44">
        <v>28.9086</v>
      </c>
      <c r="F217" s="44">
        <v>28.986999999999998</v>
      </c>
      <c r="G217" s="45">
        <v>0.78139999999999998</v>
      </c>
      <c r="H217" s="45">
        <v>0.84459999999999991</v>
      </c>
      <c r="I217" s="45"/>
      <c r="J217" s="45"/>
      <c r="K217" s="44"/>
      <c r="L217" s="44" t="s">
        <v>131</v>
      </c>
      <c r="M217" s="44">
        <v>0.68779999999999997</v>
      </c>
      <c r="N217" s="44" t="s">
        <v>162</v>
      </c>
      <c r="O217" s="44" t="s">
        <v>162</v>
      </c>
      <c r="P217" s="44"/>
    </row>
    <row r="218" spans="1:16" ht="15" hidden="1">
      <c r="A218" s="44" t="s">
        <v>848</v>
      </c>
      <c r="B218" s="44" t="s">
        <v>847</v>
      </c>
      <c r="C218" s="44" t="s">
        <v>303</v>
      </c>
      <c r="D218" s="44" t="s">
        <v>302</v>
      </c>
      <c r="E218" s="44">
        <v>37.337899999999998</v>
      </c>
      <c r="F218" s="44">
        <v>37.186999999999998</v>
      </c>
      <c r="G218" s="45">
        <v>0.88459999999999994</v>
      </c>
      <c r="H218" s="45">
        <v>0.91949999999999998</v>
      </c>
      <c r="I218" s="45">
        <v>0.88459999999999994</v>
      </c>
      <c r="J218" s="45">
        <v>0.91949999999999998</v>
      </c>
      <c r="K218" s="44"/>
      <c r="L218" s="44"/>
      <c r="M218" s="44"/>
      <c r="N218" s="44" t="s">
        <v>162</v>
      </c>
      <c r="O218" s="44" t="s">
        <v>162</v>
      </c>
      <c r="P218" s="44"/>
    </row>
    <row r="219" spans="1:16" ht="15" hidden="1">
      <c r="A219" s="44" t="s">
        <v>846</v>
      </c>
      <c r="B219" s="44" t="s">
        <v>845</v>
      </c>
      <c r="C219" s="44" t="s">
        <v>235</v>
      </c>
      <c r="D219" s="44" t="s">
        <v>234</v>
      </c>
      <c r="E219" s="44">
        <v>36.137599999999999</v>
      </c>
      <c r="F219" s="44">
        <v>35.947499999999998</v>
      </c>
      <c r="G219" s="45">
        <v>0.86879999999999991</v>
      </c>
      <c r="H219" s="45">
        <v>0.9081999999999999</v>
      </c>
      <c r="I219" s="45"/>
      <c r="J219" s="45"/>
      <c r="K219" s="44"/>
      <c r="L219" s="44" t="s">
        <v>131</v>
      </c>
      <c r="M219" s="44">
        <v>0.85969999999999991</v>
      </c>
      <c r="N219" s="44" t="s">
        <v>162</v>
      </c>
      <c r="O219" s="44" t="s">
        <v>162</v>
      </c>
      <c r="P219" s="44"/>
    </row>
    <row r="220" spans="1:16" ht="15" hidden="1">
      <c r="A220" s="44" t="s">
        <v>844</v>
      </c>
      <c r="B220" s="44" t="s">
        <v>843</v>
      </c>
      <c r="C220" s="44" t="s">
        <v>211</v>
      </c>
      <c r="D220" s="44" t="s">
        <v>210</v>
      </c>
      <c r="E220" s="44">
        <v>33.260399999999997</v>
      </c>
      <c r="F220" s="44">
        <v>32.830599999999997</v>
      </c>
      <c r="G220" s="45">
        <v>0.78699999999999992</v>
      </c>
      <c r="H220" s="45">
        <v>0.8486999999999999</v>
      </c>
      <c r="I220" s="45"/>
      <c r="J220" s="45"/>
      <c r="K220" s="44"/>
      <c r="L220" s="44" t="s">
        <v>131</v>
      </c>
      <c r="M220" s="44">
        <v>0.79129999999999989</v>
      </c>
      <c r="N220" s="44" t="s">
        <v>162</v>
      </c>
      <c r="O220" s="44" t="s">
        <v>162</v>
      </c>
      <c r="P220" s="44"/>
    </row>
    <row r="221" spans="1:16" ht="15" hidden="1">
      <c r="A221" s="44" t="s">
        <v>842</v>
      </c>
      <c r="B221" s="44" t="s">
        <v>841</v>
      </c>
      <c r="C221" s="44" t="s">
        <v>215</v>
      </c>
      <c r="D221" s="44" t="s">
        <v>214</v>
      </c>
      <c r="E221" s="44">
        <v>38.290199999999999</v>
      </c>
      <c r="F221" s="44">
        <v>35.923499999999997</v>
      </c>
      <c r="G221" s="45">
        <v>0.90489999999999993</v>
      </c>
      <c r="H221" s="45">
        <v>0.93389999999999995</v>
      </c>
      <c r="I221" s="45"/>
      <c r="J221" s="45"/>
      <c r="K221" s="44"/>
      <c r="L221" s="44"/>
      <c r="M221" s="44"/>
      <c r="N221" s="44" t="s">
        <v>162</v>
      </c>
      <c r="O221" s="44" t="s">
        <v>162</v>
      </c>
      <c r="P221" s="44"/>
    </row>
    <row r="222" spans="1:16" ht="15" hidden="1">
      <c r="A222" s="44" t="s">
        <v>840</v>
      </c>
      <c r="B222" s="44" t="s">
        <v>839</v>
      </c>
      <c r="C222" s="44" t="s">
        <v>172</v>
      </c>
      <c r="D222" s="44" t="s">
        <v>171</v>
      </c>
      <c r="E222" s="44">
        <v>33.211699999999993</v>
      </c>
      <c r="F222" s="44">
        <v>32.528899999999993</v>
      </c>
      <c r="G222" s="45">
        <v>0.79269999999999996</v>
      </c>
      <c r="H222" s="45">
        <v>0.85289999999999999</v>
      </c>
      <c r="I222" s="45"/>
      <c r="J222" s="45"/>
      <c r="K222" s="44"/>
      <c r="L222" s="44" t="s">
        <v>131</v>
      </c>
      <c r="M222" s="44">
        <v>0.79009999999999991</v>
      </c>
      <c r="N222" s="44" t="s">
        <v>162</v>
      </c>
      <c r="O222" s="44" t="s">
        <v>162</v>
      </c>
      <c r="P222" s="44"/>
    </row>
    <row r="223" spans="1:16" ht="15" hidden="1">
      <c r="A223" s="44" t="s">
        <v>838</v>
      </c>
      <c r="B223" s="44" t="s">
        <v>837</v>
      </c>
      <c r="C223" s="44" t="s">
        <v>411</v>
      </c>
      <c r="D223" s="44" t="s">
        <v>410</v>
      </c>
      <c r="E223" s="44">
        <v>48.537699999999994</v>
      </c>
      <c r="F223" s="44">
        <v>48.213799999999999</v>
      </c>
      <c r="G223" s="45">
        <v>1.1469999999999998</v>
      </c>
      <c r="H223" s="45">
        <v>1.0984999999999998</v>
      </c>
      <c r="I223" s="45">
        <v>1.1295999999999999</v>
      </c>
      <c r="J223" s="45">
        <v>1.087</v>
      </c>
      <c r="K223" s="44"/>
      <c r="L223" s="44"/>
      <c r="M223" s="44"/>
      <c r="N223" s="44" t="s">
        <v>162</v>
      </c>
      <c r="O223" s="44" t="s">
        <v>162</v>
      </c>
      <c r="P223" s="44"/>
    </row>
    <row r="224" spans="1:16" ht="15" hidden="1">
      <c r="A224" s="44" t="s">
        <v>836</v>
      </c>
      <c r="B224" s="44" t="s">
        <v>835</v>
      </c>
      <c r="C224" s="44" t="s">
        <v>303</v>
      </c>
      <c r="D224" s="44" t="s">
        <v>302</v>
      </c>
      <c r="E224" s="44">
        <v>38.226899999999993</v>
      </c>
      <c r="F224" s="44">
        <v>37.273799999999994</v>
      </c>
      <c r="G224" s="45">
        <v>0.90329999999999988</v>
      </c>
      <c r="H224" s="45">
        <v>0.93269999999999997</v>
      </c>
      <c r="I224" s="45">
        <v>0.87199999999999989</v>
      </c>
      <c r="J224" s="45">
        <v>0.91049999999999998</v>
      </c>
      <c r="K224" s="44"/>
      <c r="L224" s="44"/>
      <c r="M224" s="44"/>
      <c r="N224" s="44" t="s">
        <v>162</v>
      </c>
      <c r="O224" s="44" t="s">
        <v>162</v>
      </c>
      <c r="P224" s="44"/>
    </row>
    <row r="225" spans="1:16" ht="15" hidden="1">
      <c r="A225" s="44" t="s">
        <v>836</v>
      </c>
      <c r="B225" s="44" t="s">
        <v>835</v>
      </c>
      <c r="C225" s="44" t="s">
        <v>513</v>
      </c>
      <c r="D225" s="44" t="s">
        <v>512</v>
      </c>
      <c r="E225" s="44">
        <v>38.226899999999993</v>
      </c>
      <c r="F225" s="44">
        <v>37.273799999999994</v>
      </c>
      <c r="G225" s="45">
        <v>0.90329999999999988</v>
      </c>
      <c r="H225" s="45">
        <v>0.93269999999999997</v>
      </c>
      <c r="I225" s="45">
        <v>0.87199999999999989</v>
      </c>
      <c r="J225" s="45">
        <v>0.91049999999999998</v>
      </c>
      <c r="K225" s="44"/>
      <c r="L225" s="44"/>
      <c r="M225" s="44"/>
      <c r="N225" s="44" t="s">
        <v>162</v>
      </c>
      <c r="O225" s="44" t="s">
        <v>162</v>
      </c>
      <c r="P225" s="44"/>
    </row>
    <row r="226" spans="1:16" ht="15" hidden="1">
      <c r="A226" s="44" t="s">
        <v>834</v>
      </c>
      <c r="B226" s="44" t="s">
        <v>833</v>
      </c>
      <c r="C226" s="44" t="s">
        <v>832</v>
      </c>
      <c r="D226" s="44" t="s">
        <v>831</v>
      </c>
      <c r="E226" s="44">
        <v>46.551799999999993</v>
      </c>
      <c r="F226" s="44">
        <v>45.203999999999994</v>
      </c>
      <c r="G226" s="45">
        <v>1.3304999999999998</v>
      </c>
      <c r="H226" s="45">
        <v>1.216</v>
      </c>
      <c r="I226" s="45"/>
      <c r="J226" s="45"/>
      <c r="K226" s="44"/>
      <c r="L226" s="44" t="s">
        <v>131</v>
      </c>
      <c r="M226" s="44">
        <v>1.1074999999999999</v>
      </c>
      <c r="N226" s="44" t="s">
        <v>162</v>
      </c>
      <c r="O226" s="44" t="s">
        <v>162</v>
      </c>
      <c r="P226" s="44"/>
    </row>
    <row r="227" spans="1:16" ht="15" hidden="1">
      <c r="A227" s="44" t="s">
        <v>830</v>
      </c>
      <c r="B227" s="44" t="s">
        <v>829</v>
      </c>
      <c r="C227" s="44" t="s">
        <v>421</v>
      </c>
      <c r="D227" s="44" t="s">
        <v>420</v>
      </c>
      <c r="E227" s="44">
        <v>34.021099999999997</v>
      </c>
      <c r="F227" s="44">
        <v>32.953899999999997</v>
      </c>
      <c r="G227" s="45">
        <v>0.9010999999999999</v>
      </c>
      <c r="H227" s="45">
        <v>0.93119999999999992</v>
      </c>
      <c r="I227" s="45"/>
      <c r="J227" s="45"/>
      <c r="K227" s="44"/>
      <c r="L227" s="44" t="s">
        <v>131</v>
      </c>
      <c r="M227" s="44">
        <v>0.8093999999999999</v>
      </c>
      <c r="N227" s="44" t="s">
        <v>162</v>
      </c>
      <c r="O227" s="44" t="s">
        <v>162</v>
      </c>
      <c r="P227" s="44"/>
    </row>
    <row r="228" spans="1:16" ht="15" hidden="1">
      <c r="A228" s="44" t="s">
        <v>830</v>
      </c>
      <c r="B228" s="44" t="s">
        <v>829</v>
      </c>
      <c r="C228" s="44" t="s">
        <v>784</v>
      </c>
      <c r="D228" s="44" t="s">
        <v>783</v>
      </c>
      <c r="E228" s="44">
        <v>34.021099999999997</v>
      </c>
      <c r="F228" s="44">
        <v>32.953899999999997</v>
      </c>
      <c r="G228" s="45">
        <v>0.99999999999999989</v>
      </c>
      <c r="H228" s="45">
        <v>1</v>
      </c>
      <c r="I228" s="45"/>
      <c r="J228" s="45"/>
      <c r="K228" s="44" t="s">
        <v>131</v>
      </c>
      <c r="L228" s="44"/>
      <c r="M228" s="44">
        <v>0.8093999999999999</v>
      </c>
      <c r="N228" s="44" t="s">
        <v>162</v>
      </c>
      <c r="O228" s="44" t="s">
        <v>162</v>
      </c>
      <c r="P228" s="44"/>
    </row>
    <row r="229" spans="1:16" ht="15" hidden="1">
      <c r="A229" s="44" t="s">
        <v>828</v>
      </c>
      <c r="B229" s="44" t="s">
        <v>827</v>
      </c>
      <c r="C229" s="44" t="s">
        <v>377</v>
      </c>
      <c r="D229" s="44" t="s">
        <v>376</v>
      </c>
      <c r="E229" s="44">
        <v>37.764599999999994</v>
      </c>
      <c r="F229" s="44">
        <v>37.931699999999999</v>
      </c>
      <c r="G229" s="45">
        <v>0.89239999999999997</v>
      </c>
      <c r="H229" s="45">
        <v>0.92499999999999993</v>
      </c>
      <c r="I229" s="45"/>
      <c r="J229" s="45"/>
      <c r="K229" s="44"/>
      <c r="L229" s="44"/>
      <c r="M229" s="44"/>
      <c r="N229" s="44" t="s">
        <v>162</v>
      </c>
      <c r="O229" s="44" t="s">
        <v>162</v>
      </c>
      <c r="P229" s="44"/>
    </row>
    <row r="230" spans="1:16" ht="15" hidden="1">
      <c r="A230" s="44" t="s">
        <v>826</v>
      </c>
      <c r="B230" s="44" t="s">
        <v>825</v>
      </c>
      <c r="C230" s="44" t="s">
        <v>193</v>
      </c>
      <c r="D230" s="44" t="s">
        <v>192</v>
      </c>
      <c r="E230" s="44">
        <v>34.595499999999994</v>
      </c>
      <c r="F230" s="44">
        <v>35.384099999999997</v>
      </c>
      <c r="G230" s="45">
        <v>0.81759999999999988</v>
      </c>
      <c r="H230" s="45">
        <v>0.87119999999999997</v>
      </c>
      <c r="I230" s="45">
        <v>0.81759999999999988</v>
      </c>
      <c r="J230" s="45">
        <v>0.87119999999999997</v>
      </c>
      <c r="K230" s="44"/>
      <c r="L230" s="44"/>
      <c r="M230" s="44"/>
      <c r="N230" s="44" t="s">
        <v>162</v>
      </c>
      <c r="O230" s="44" t="s">
        <v>162</v>
      </c>
      <c r="P230" s="44"/>
    </row>
    <row r="231" spans="1:16" ht="15" hidden="1">
      <c r="A231" s="44" t="s">
        <v>824</v>
      </c>
      <c r="B231" s="44" t="s">
        <v>823</v>
      </c>
      <c r="C231" s="44" t="s">
        <v>301</v>
      </c>
      <c r="D231" s="44" t="s">
        <v>300</v>
      </c>
      <c r="E231" s="44">
        <v>36.470899999999993</v>
      </c>
      <c r="F231" s="44">
        <v>35.848199999999999</v>
      </c>
      <c r="G231" s="45">
        <v>0.86189999999999989</v>
      </c>
      <c r="H231" s="45">
        <v>0.90319999999999989</v>
      </c>
      <c r="I231" s="45">
        <v>0.86189999999999989</v>
      </c>
      <c r="J231" s="45">
        <v>0.90319999999999989</v>
      </c>
      <c r="K231" s="44"/>
      <c r="L231" s="44"/>
      <c r="M231" s="44"/>
      <c r="N231" s="44" t="s">
        <v>162</v>
      </c>
      <c r="O231" s="44" t="s">
        <v>162</v>
      </c>
      <c r="P231" s="44"/>
    </row>
    <row r="232" spans="1:16" ht="15" hidden="1">
      <c r="A232" s="44" t="s">
        <v>824</v>
      </c>
      <c r="B232" s="44" t="s">
        <v>823</v>
      </c>
      <c r="C232" s="44" t="s">
        <v>219</v>
      </c>
      <c r="D232" s="44" t="s">
        <v>218</v>
      </c>
      <c r="E232" s="44">
        <v>36.470899999999993</v>
      </c>
      <c r="F232" s="44">
        <v>35.848199999999999</v>
      </c>
      <c r="G232" s="45"/>
      <c r="H232" s="45"/>
      <c r="I232" s="45">
        <v>0.86189999999999989</v>
      </c>
      <c r="J232" s="45">
        <v>0.90319999999999989</v>
      </c>
      <c r="K232" s="44"/>
      <c r="L232" s="44"/>
      <c r="M232" s="44"/>
      <c r="N232" s="44" t="s">
        <v>162</v>
      </c>
      <c r="O232" s="44" t="s">
        <v>162</v>
      </c>
      <c r="P232" s="44"/>
    </row>
    <row r="233" spans="1:16" ht="15" hidden="1">
      <c r="A233" s="44" t="s">
        <v>824</v>
      </c>
      <c r="B233" s="44" t="s">
        <v>823</v>
      </c>
      <c r="C233" s="44" t="s">
        <v>327</v>
      </c>
      <c r="D233" s="44" t="s">
        <v>326</v>
      </c>
      <c r="E233" s="44">
        <v>36.470899999999993</v>
      </c>
      <c r="F233" s="44">
        <v>35.848199999999999</v>
      </c>
      <c r="G233" s="45">
        <v>0.86189999999999989</v>
      </c>
      <c r="H233" s="45">
        <v>0.90319999999999989</v>
      </c>
      <c r="I233" s="45">
        <v>0.86189999999999989</v>
      </c>
      <c r="J233" s="45">
        <v>0.90319999999999989</v>
      </c>
      <c r="K233" s="44"/>
      <c r="L233" s="44"/>
      <c r="M233" s="44"/>
      <c r="N233" s="44" t="s">
        <v>162</v>
      </c>
      <c r="O233" s="44" t="s">
        <v>162</v>
      </c>
      <c r="P233" s="44"/>
    </row>
    <row r="234" spans="1:16" ht="15" hidden="1">
      <c r="A234" s="44" t="s">
        <v>824</v>
      </c>
      <c r="B234" s="44" t="s">
        <v>823</v>
      </c>
      <c r="C234" s="44" t="s">
        <v>215</v>
      </c>
      <c r="D234" s="44" t="s">
        <v>214</v>
      </c>
      <c r="E234" s="44">
        <v>36.470899999999993</v>
      </c>
      <c r="F234" s="44">
        <v>35.848199999999999</v>
      </c>
      <c r="G234" s="45"/>
      <c r="H234" s="45"/>
      <c r="I234" s="45">
        <v>0.86189999999999989</v>
      </c>
      <c r="J234" s="45">
        <v>0.90319999999999989</v>
      </c>
      <c r="K234" s="44"/>
      <c r="L234" s="44"/>
      <c r="M234" s="44"/>
      <c r="N234" s="44" t="s">
        <v>162</v>
      </c>
      <c r="O234" s="44" t="s">
        <v>162</v>
      </c>
      <c r="P234" s="44"/>
    </row>
    <row r="235" spans="1:16" ht="15" hidden="1">
      <c r="A235" s="44" t="s">
        <v>822</v>
      </c>
      <c r="B235" s="44" t="s">
        <v>821</v>
      </c>
      <c r="C235" s="44" t="s">
        <v>164</v>
      </c>
      <c r="D235" s="44" t="s">
        <v>163</v>
      </c>
      <c r="E235" s="44">
        <v>48.270499999999998</v>
      </c>
      <c r="F235" s="44">
        <v>47.682799999999993</v>
      </c>
      <c r="G235" s="45">
        <v>1.1406999999999998</v>
      </c>
      <c r="H235" s="45">
        <v>1.0942999999999998</v>
      </c>
      <c r="I235" s="45"/>
      <c r="J235" s="45"/>
      <c r="K235" s="44"/>
      <c r="L235" s="44"/>
      <c r="M235" s="44"/>
      <c r="N235" s="44" t="s">
        <v>162</v>
      </c>
      <c r="O235" s="44" t="s">
        <v>162</v>
      </c>
      <c r="P235" s="44"/>
    </row>
    <row r="236" spans="1:16" ht="15" hidden="1">
      <c r="A236" s="44" t="s">
        <v>820</v>
      </c>
      <c r="B236" s="44" t="s">
        <v>819</v>
      </c>
      <c r="C236" s="44" t="s">
        <v>247</v>
      </c>
      <c r="D236" s="44" t="s">
        <v>246</v>
      </c>
      <c r="E236" s="44">
        <v>46.924599999999998</v>
      </c>
      <c r="F236" s="44">
        <v>46.674899999999994</v>
      </c>
      <c r="G236" s="45">
        <v>1.1088999999999998</v>
      </c>
      <c r="H236" s="45">
        <v>1.0733999999999999</v>
      </c>
      <c r="I236" s="45">
        <v>1.0056999999999998</v>
      </c>
      <c r="J236" s="45">
        <v>1.0038999999999998</v>
      </c>
      <c r="K236" s="44"/>
      <c r="L236" s="44"/>
      <c r="M236" s="44"/>
      <c r="N236" s="44" t="s">
        <v>162</v>
      </c>
      <c r="O236" s="44" t="s">
        <v>162</v>
      </c>
      <c r="P236" s="44"/>
    </row>
    <row r="237" spans="1:16" ht="15" hidden="1">
      <c r="A237" s="44" t="s">
        <v>818</v>
      </c>
      <c r="B237" s="44" t="s">
        <v>817</v>
      </c>
      <c r="C237" s="44" t="s">
        <v>315</v>
      </c>
      <c r="D237" s="44" t="s">
        <v>314</v>
      </c>
      <c r="E237" s="44">
        <v>34.311799999999998</v>
      </c>
      <c r="F237" s="44">
        <v>32.638599999999997</v>
      </c>
      <c r="G237" s="45">
        <v>0.81089999999999995</v>
      </c>
      <c r="H237" s="45">
        <v>0.86629999999999996</v>
      </c>
      <c r="I237" s="45">
        <v>0.81089999999999995</v>
      </c>
      <c r="J237" s="45">
        <v>0.86629999999999996</v>
      </c>
      <c r="K237" s="44"/>
      <c r="L237" s="44"/>
      <c r="M237" s="44"/>
      <c r="N237" s="44" t="s">
        <v>162</v>
      </c>
      <c r="O237" s="44" t="s">
        <v>162</v>
      </c>
      <c r="P237" s="44"/>
    </row>
    <row r="238" spans="1:16" ht="15" hidden="1">
      <c r="A238" s="44" t="s">
        <v>816</v>
      </c>
      <c r="B238" s="44" t="s">
        <v>815</v>
      </c>
      <c r="C238" s="44" t="s">
        <v>285</v>
      </c>
      <c r="D238" s="44" t="s">
        <v>284</v>
      </c>
      <c r="E238" s="44">
        <v>28.726799999999997</v>
      </c>
      <c r="F238" s="44">
        <v>27.962899999999998</v>
      </c>
      <c r="G238" s="45">
        <v>0.68479999999999996</v>
      </c>
      <c r="H238" s="45">
        <v>0.77159999999999995</v>
      </c>
      <c r="I238" s="45"/>
      <c r="J238" s="45"/>
      <c r="K238" s="44"/>
      <c r="L238" s="44" t="s">
        <v>131</v>
      </c>
      <c r="M238" s="44">
        <v>0.6833999999999999</v>
      </c>
      <c r="N238" s="44" t="s">
        <v>162</v>
      </c>
      <c r="O238" s="44" t="s">
        <v>162</v>
      </c>
      <c r="P238" s="44"/>
    </row>
    <row r="239" spans="1:16" ht="15" hidden="1">
      <c r="A239" s="44" t="s">
        <v>814</v>
      </c>
      <c r="B239" s="44" t="s">
        <v>813</v>
      </c>
      <c r="C239" s="44" t="s">
        <v>231</v>
      </c>
      <c r="D239" s="44" t="s">
        <v>230</v>
      </c>
      <c r="E239" s="44">
        <v>38.197899999999997</v>
      </c>
      <c r="F239" s="44">
        <v>37.032399999999996</v>
      </c>
      <c r="G239" s="45">
        <v>0.92959999999999987</v>
      </c>
      <c r="H239" s="45">
        <v>0.95119999999999993</v>
      </c>
      <c r="I239" s="45"/>
      <c r="J239" s="45"/>
      <c r="K239" s="44"/>
      <c r="L239" s="44" t="s">
        <v>131</v>
      </c>
      <c r="M239" s="44">
        <v>0.90879999999999994</v>
      </c>
      <c r="N239" s="44" t="s">
        <v>162</v>
      </c>
      <c r="O239" s="44" t="s">
        <v>162</v>
      </c>
      <c r="P239" s="44"/>
    </row>
    <row r="240" spans="1:16" ht="15" hidden="1">
      <c r="A240" s="44" t="s">
        <v>812</v>
      </c>
      <c r="B240" s="44" t="s">
        <v>811</v>
      </c>
      <c r="C240" s="44" t="s">
        <v>465</v>
      </c>
      <c r="D240" s="44" t="s">
        <v>464</v>
      </c>
      <c r="E240" s="44">
        <v>42.107099999999996</v>
      </c>
      <c r="F240" s="44">
        <v>41.670899999999996</v>
      </c>
      <c r="G240" s="45">
        <v>0.99509999999999987</v>
      </c>
      <c r="H240" s="45">
        <v>0.99659999999999993</v>
      </c>
      <c r="I240" s="45"/>
      <c r="J240" s="45"/>
      <c r="K240" s="44"/>
      <c r="L240" s="44"/>
      <c r="M240" s="44"/>
      <c r="N240" s="44" t="s">
        <v>162</v>
      </c>
      <c r="O240" s="44" t="s">
        <v>162</v>
      </c>
      <c r="P240" s="44"/>
    </row>
    <row r="241" spans="1:16" ht="15" hidden="1">
      <c r="A241" s="44" t="s">
        <v>810</v>
      </c>
      <c r="B241" s="44" t="s">
        <v>809</v>
      </c>
      <c r="C241" s="44" t="s">
        <v>223</v>
      </c>
      <c r="D241" s="44" t="s">
        <v>222</v>
      </c>
      <c r="E241" s="44">
        <v>40.341399999999993</v>
      </c>
      <c r="F241" s="44">
        <v>39.846699999999998</v>
      </c>
      <c r="G241" s="45">
        <v>0.95339999999999991</v>
      </c>
      <c r="H241" s="45">
        <v>0.96779999999999999</v>
      </c>
      <c r="I241" s="45">
        <v>0.95339999999999991</v>
      </c>
      <c r="J241" s="45">
        <v>0.96779999999999999</v>
      </c>
      <c r="K241" s="44"/>
      <c r="L241" s="44"/>
      <c r="M241" s="44"/>
      <c r="N241" s="44" t="s">
        <v>162</v>
      </c>
      <c r="O241" s="44" t="s">
        <v>162</v>
      </c>
      <c r="P241" s="44"/>
    </row>
    <row r="242" spans="1:16" ht="15" hidden="1">
      <c r="A242" s="44" t="s">
        <v>808</v>
      </c>
      <c r="B242" s="44" t="s">
        <v>807</v>
      </c>
      <c r="C242" s="44" t="s">
        <v>301</v>
      </c>
      <c r="D242" s="44" t="s">
        <v>300</v>
      </c>
      <c r="E242" s="44">
        <v>30.155299999999997</v>
      </c>
      <c r="F242" s="44">
        <v>30.462199999999999</v>
      </c>
      <c r="G242" s="45">
        <v>0.71949999999999992</v>
      </c>
      <c r="H242" s="45">
        <v>0.79819999999999991</v>
      </c>
      <c r="I242" s="45"/>
      <c r="J242" s="45"/>
      <c r="K242" s="44"/>
      <c r="L242" s="44" t="s">
        <v>131</v>
      </c>
      <c r="M242" s="44">
        <v>0.71739999999999993</v>
      </c>
      <c r="N242" s="44" t="s">
        <v>162</v>
      </c>
      <c r="O242" s="44" t="s">
        <v>162</v>
      </c>
      <c r="P242" s="44"/>
    </row>
    <row r="243" spans="1:16" ht="15" hidden="1">
      <c r="A243" s="44" t="s">
        <v>808</v>
      </c>
      <c r="B243" s="44" t="s">
        <v>807</v>
      </c>
      <c r="C243" s="44" t="s">
        <v>215</v>
      </c>
      <c r="D243" s="44" t="s">
        <v>214</v>
      </c>
      <c r="E243" s="44">
        <v>30.155299999999997</v>
      </c>
      <c r="F243" s="44">
        <v>30.462199999999999</v>
      </c>
      <c r="G243" s="45">
        <v>0.77239999999999998</v>
      </c>
      <c r="H243" s="45">
        <v>0.83789999999999998</v>
      </c>
      <c r="I243" s="45"/>
      <c r="J243" s="45"/>
      <c r="K243" s="44"/>
      <c r="L243" s="44" t="s">
        <v>131</v>
      </c>
      <c r="M243" s="44">
        <v>0.71739999999999993</v>
      </c>
      <c r="N243" s="44" t="s">
        <v>162</v>
      </c>
      <c r="O243" s="44" t="s">
        <v>162</v>
      </c>
      <c r="P243" s="44"/>
    </row>
    <row r="244" spans="1:16" ht="15" hidden="1">
      <c r="A244" s="44" t="s">
        <v>806</v>
      </c>
      <c r="B244" s="44" t="s">
        <v>805</v>
      </c>
      <c r="C244" s="44" t="s">
        <v>303</v>
      </c>
      <c r="D244" s="44" t="s">
        <v>302</v>
      </c>
      <c r="E244" s="44">
        <v>36.022499999999994</v>
      </c>
      <c r="F244" s="44">
        <v>36.1526</v>
      </c>
      <c r="G244" s="45">
        <v>0.85129999999999995</v>
      </c>
      <c r="H244" s="45">
        <v>0.89559999999999995</v>
      </c>
      <c r="I244" s="45">
        <v>0.85129999999999995</v>
      </c>
      <c r="J244" s="45">
        <v>0.89559999999999995</v>
      </c>
      <c r="K244" s="44"/>
      <c r="L244" s="44"/>
      <c r="M244" s="44"/>
      <c r="N244" s="44" t="s">
        <v>162</v>
      </c>
      <c r="O244" s="44" t="s">
        <v>162</v>
      </c>
      <c r="P244" s="44"/>
    </row>
    <row r="245" spans="1:16" ht="15" hidden="1">
      <c r="A245" s="44" t="s">
        <v>804</v>
      </c>
      <c r="B245" s="44" t="s">
        <v>803</v>
      </c>
      <c r="C245" s="44" t="s">
        <v>211</v>
      </c>
      <c r="D245" s="44" t="s">
        <v>210</v>
      </c>
      <c r="E245" s="44">
        <v>39.930099999999996</v>
      </c>
      <c r="F245" s="44">
        <v>38.871399999999994</v>
      </c>
      <c r="G245" s="45">
        <v>0.94369999999999987</v>
      </c>
      <c r="H245" s="45">
        <v>0.96109999999999995</v>
      </c>
      <c r="I245" s="45">
        <v>0.94369999999999987</v>
      </c>
      <c r="J245" s="45">
        <v>0.96109999999999995</v>
      </c>
      <c r="K245" s="44"/>
      <c r="L245" s="44"/>
      <c r="M245" s="44"/>
      <c r="N245" s="44" t="s">
        <v>162</v>
      </c>
      <c r="O245" s="44" t="s">
        <v>162</v>
      </c>
      <c r="P245" s="44"/>
    </row>
    <row r="246" spans="1:16" ht="15" hidden="1">
      <c r="A246" s="44" t="s">
        <v>802</v>
      </c>
      <c r="B246" s="44" t="s">
        <v>801</v>
      </c>
      <c r="C246" s="44" t="s">
        <v>168</v>
      </c>
      <c r="D246" s="44" t="s">
        <v>167</v>
      </c>
      <c r="E246" s="44">
        <v>45.092999999999996</v>
      </c>
      <c r="F246" s="44">
        <v>44.577399999999997</v>
      </c>
      <c r="G246" s="45">
        <v>1.2777999999999998</v>
      </c>
      <c r="H246" s="45">
        <v>1.1827999999999999</v>
      </c>
      <c r="I246" s="45"/>
      <c r="J246" s="45"/>
      <c r="K246" s="44"/>
      <c r="L246" s="44" t="s">
        <v>131</v>
      </c>
      <c r="M246" s="44">
        <v>1.0728</v>
      </c>
      <c r="N246" s="44" t="s">
        <v>162</v>
      </c>
      <c r="O246" s="44" t="s">
        <v>162</v>
      </c>
      <c r="P246" s="44"/>
    </row>
    <row r="247" spans="1:16" ht="15" hidden="1">
      <c r="A247" s="44" t="s">
        <v>800</v>
      </c>
      <c r="B247" s="44" t="s">
        <v>799</v>
      </c>
      <c r="C247" s="44" t="s">
        <v>285</v>
      </c>
      <c r="D247" s="44" t="s">
        <v>284</v>
      </c>
      <c r="E247" s="44">
        <v>29.1831</v>
      </c>
      <c r="F247" s="44">
        <v>29.4</v>
      </c>
      <c r="G247" s="45">
        <v>0.68969999999999998</v>
      </c>
      <c r="H247" s="45">
        <v>0.77539999999999998</v>
      </c>
      <c r="I247" s="45"/>
      <c r="J247" s="45"/>
      <c r="K247" s="44"/>
      <c r="L247" s="44"/>
      <c r="M247" s="44"/>
      <c r="N247" s="44" t="s">
        <v>162</v>
      </c>
      <c r="O247" s="44" t="s">
        <v>162</v>
      </c>
      <c r="P247" s="44"/>
    </row>
    <row r="248" spans="1:16" ht="15" hidden="1">
      <c r="A248" s="44" t="s">
        <v>798</v>
      </c>
      <c r="B248" s="44" t="s">
        <v>797</v>
      </c>
      <c r="C248" s="44" t="s">
        <v>223</v>
      </c>
      <c r="D248" s="44" t="s">
        <v>222</v>
      </c>
      <c r="E248" s="44">
        <v>38.743299999999998</v>
      </c>
      <c r="F248" s="44">
        <v>40.267299999999999</v>
      </c>
      <c r="G248" s="45">
        <v>0.91549999999999998</v>
      </c>
      <c r="H248" s="45">
        <v>0.94129999999999991</v>
      </c>
      <c r="I248" s="45">
        <v>0.88529999999999998</v>
      </c>
      <c r="J248" s="45">
        <v>0.91999999999999993</v>
      </c>
      <c r="K248" s="44"/>
      <c r="L248" s="44"/>
      <c r="M248" s="44"/>
      <c r="N248" s="44" t="s">
        <v>162</v>
      </c>
      <c r="O248" s="44" t="s">
        <v>162</v>
      </c>
      <c r="P248" s="44"/>
    </row>
    <row r="249" spans="1:16" ht="15" hidden="1">
      <c r="A249" s="44" t="s">
        <v>796</v>
      </c>
      <c r="B249" s="44" t="s">
        <v>795</v>
      </c>
      <c r="C249" s="44" t="s">
        <v>251</v>
      </c>
      <c r="D249" s="44" t="s">
        <v>250</v>
      </c>
      <c r="E249" s="44">
        <v>39.022099999999995</v>
      </c>
      <c r="F249" s="44">
        <v>38.375999999999998</v>
      </c>
      <c r="G249" s="45">
        <v>0.92219999999999991</v>
      </c>
      <c r="H249" s="45">
        <v>0.94599999999999995</v>
      </c>
      <c r="I249" s="45"/>
      <c r="J249" s="45"/>
      <c r="K249" s="44"/>
      <c r="L249" s="44"/>
      <c r="M249" s="44"/>
      <c r="N249" s="44" t="s">
        <v>162</v>
      </c>
      <c r="O249" s="44" t="s">
        <v>162</v>
      </c>
      <c r="P249" s="44"/>
    </row>
    <row r="250" spans="1:16" ht="15" hidden="1">
      <c r="A250" s="44" t="s">
        <v>794</v>
      </c>
      <c r="B250" s="44" t="s">
        <v>793</v>
      </c>
      <c r="C250" s="44" t="s">
        <v>303</v>
      </c>
      <c r="D250" s="44" t="s">
        <v>302</v>
      </c>
      <c r="E250" s="44">
        <v>40.851699999999994</v>
      </c>
      <c r="F250" s="44">
        <v>39.475099999999998</v>
      </c>
      <c r="G250" s="45">
        <v>0.96539999999999992</v>
      </c>
      <c r="H250" s="45">
        <v>0.97619999999999996</v>
      </c>
      <c r="I250" s="45">
        <v>0.96539999999999992</v>
      </c>
      <c r="J250" s="45">
        <v>0.97619999999999996</v>
      </c>
      <c r="K250" s="44"/>
      <c r="L250" s="44"/>
      <c r="M250" s="44"/>
      <c r="N250" s="44" t="s">
        <v>162</v>
      </c>
      <c r="O250" s="44" t="s">
        <v>162</v>
      </c>
      <c r="P250" s="44"/>
    </row>
    <row r="251" spans="1:16" ht="15" hidden="1">
      <c r="A251" s="44" t="s">
        <v>792</v>
      </c>
      <c r="B251" s="44" t="s">
        <v>791</v>
      </c>
      <c r="C251" s="44" t="s">
        <v>172</v>
      </c>
      <c r="D251" s="44" t="s">
        <v>171</v>
      </c>
      <c r="E251" s="44">
        <v>43.637699999999995</v>
      </c>
      <c r="F251" s="44">
        <v>42.051899999999996</v>
      </c>
      <c r="G251" s="45">
        <v>1.0312999999999999</v>
      </c>
      <c r="H251" s="45">
        <v>1.0212999999999999</v>
      </c>
      <c r="I251" s="45"/>
      <c r="J251" s="45"/>
      <c r="K251" s="44"/>
      <c r="L251" s="44"/>
      <c r="M251" s="44"/>
      <c r="N251" s="44" t="s">
        <v>162</v>
      </c>
      <c r="O251" s="44" t="s">
        <v>162</v>
      </c>
      <c r="P251" s="44"/>
    </row>
    <row r="252" spans="1:16" ht="15" hidden="1">
      <c r="A252" s="44" t="s">
        <v>790</v>
      </c>
      <c r="B252" s="44" t="s">
        <v>789</v>
      </c>
      <c r="C252" s="44" t="s">
        <v>235</v>
      </c>
      <c r="D252" s="44" t="s">
        <v>234</v>
      </c>
      <c r="E252" s="44">
        <v>35.911699999999996</v>
      </c>
      <c r="F252" s="44">
        <v>34.384299999999996</v>
      </c>
      <c r="G252" s="45">
        <v>0.86879999999999991</v>
      </c>
      <c r="H252" s="45">
        <v>0.9081999999999999</v>
      </c>
      <c r="I252" s="45"/>
      <c r="J252" s="45"/>
      <c r="K252" s="44"/>
      <c r="L252" s="44" t="s">
        <v>131</v>
      </c>
      <c r="M252" s="44">
        <v>0.85439999999999994</v>
      </c>
      <c r="N252" s="44" t="s">
        <v>162</v>
      </c>
      <c r="O252" s="44" t="s">
        <v>162</v>
      </c>
      <c r="P252" s="44"/>
    </row>
    <row r="253" spans="1:16" ht="15" hidden="1">
      <c r="A253" s="44" t="s">
        <v>788</v>
      </c>
      <c r="B253" s="44" t="s">
        <v>787</v>
      </c>
      <c r="C253" s="44" t="s">
        <v>193</v>
      </c>
      <c r="D253" s="44" t="s">
        <v>192</v>
      </c>
      <c r="E253" s="44">
        <v>36.230099999999993</v>
      </c>
      <c r="F253" s="44">
        <v>35.649699999999996</v>
      </c>
      <c r="G253" s="45">
        <v>0.85609999999999997</v>
      </c>
      <c r="H253" s="45">
        <v>0.8990999999999999</v>
      </c>
      <c r="I253" s="45"/>
      <c r="J253" s="45"/>
      <c r="K253" s="44"/>
      <c r="L253" s="44"/>
      <c r="M253" s="44"/>
      <c r="N253" s="44" t="s">
        <v>162</v>
      </c>
      <c r="O253" s="44" t="s">
        <v>162</v>
      </c>
      <c r="P253" s="44"/>
    </row>
    <row r="254" spans="1:16" ht="15" hidden="1">
      <c r="A254" s="44" t="s">
        <v>786</v>
      </c>
      <c r="B254" s="44" t="s">
        <v>785</v>
      </c>
      <c r="C254" s="44" t="s">
        <v>421</v>
      </c>
      <c r="D254" s="44" t="s">
        <v>420</v>
      </c>
      <c r="E254" s="44">
        <v>34.160699999999999</v>
      </c>
      <c r="F254" s="44">
        <v>31.754099999999998</v>
      </c>
      <c r="G254" s="45">
        <v>0.9010999999999999</v>
      </c>
      <c r="H254" s="45">
        <v>0.93119999999999992</v>
      </c>
      <c r="I254" s="45"/>
      <c r="J254" s="45"/>
      <c r="K254" s="44"/>
      <c r="L254" s="44" t="s">
        <v>131</v>
      </c>
      <c r="M254" s="44">
        <v>0.81269999999999998</v>
      </c>
      <c r="N254" s="44" t="s">
        <v>162</v>
      </c>
      <c r="O254" s="44" t="s">
        <v>162</v>
      </c>
      <c r="P254" s="44"/>
    </row>
    <row r="255" spans="1:16" ht="15" hidden="1">
      <c r="A255" s="44" t="s">
        <v>786</v>
      </c>
      <c r="B255" s="44" t="s">
        <v>785</v>
      </c>
      <c r="C255" s="44" t="s">
        <v>784</v>
      </c>
      <c r="D255" s="44" t="s">
        <v>783</v>
      </c>
      <c r="E255" s="44">
        <v>34.160699999999999</v>
      </c>
      <c r="F255" s="44">
        <v>31.754099999999998</v>
      </c>
      <c r="G255" s="45">
        <v>0.99999999999999989</v>
      </c>
      <c r="H255" s="45">
        <v>1</v>
      </c>
      <c r="I255" s="45"/>
      <c r="J255" s="45"/>
      <c r="K255" s="44" t="s">
        <v>131</v>
      </c>
      <c r="L255" s="44"/>
      <c r="M255" s="44">
        <v>0.81269999999999998</v>
      </c>
      <c r="N255" s="44" t="s">
        <v>162</v>
      </c>
      <c r="O255" s="44" t="s">
        <v>162</v>
      </c>
      <c r="P255" s="44"/>
    </row>
    <row r="256" spans="1:16" ht="15" hidden="1">
      <c r="A256" s="44" t="s">
        <v>782</v>
      </c>
      <c r="B256" s="44" t="s">
        <v>781</v>
      </c>
      <c r="C256" s="44" t="s">
        <v>349</v>
      </c>
      <c r="D256" s="44" t="s">
        <v>348</v>
      </c>
      <c r="E256" s="44">
        <v>39.225699999999996</v>
      </c>
      <c r="F256" s="44">
        <v>36.798499999999997</v>
      </c>
      <c r="G256" s="45">
        <v>0.92699999999999994</v>
      </c>
      <c r="H256" s="45">
        <v>0.94939999999999991</v>
      </c>
      <c r="I256" s="45">
        <v>0.90589999999999993</v>
      </c>
      <c r="J256" s="45">
        <v>0.93459999999999999</v>
      </c>
      <c r="K256" s="44"/>
      <c r="L256" s="44"/>
      <c r="M256" s="44"/>
      <c r="N256" s="44" t="s">
        <v>162</v>
      </c>
      <c r="O256" s="44" t="s">
        <v>162</v>
      </c>
      <c r="P256" s="44"/>
    </row>
    <row r="257" spans="1:16" ht="15" hidden="1">
      <c r="A257" s="44" t="s">
        <v>780</v>
      </c>
      <c r="B257" s="44" t="s">
        <v>779</v>
      </c>
      <c r="C257" s="44" t="s">
        <v>465</v>
      </c>
      <c r="D257" s="44" t="s">
        <v>464</v>
      </c>
      <c r="E257" s="44">
        <v>40.013299999999994</v>
      </c>
      <c r="F257" s="44">
        <v>38.771499999999996</v>
      </c>
      <c r="G257" s="45">
        <v>0.99129999999999996</v>
      </c>
      <c r="H257" s="45">
        <v>0.99399999999999999</v>
      </c>
      <c r="I257" s="45"/>
      <c r="J257" s="45"/>
      <c r="K257" s="44"/>
      <c r="L257" s="44" t="s">
        <v>131</v>
      </c>
      <c r="M257" s="44">
        <v>0.95189999999999997</v>
      </c>
      <c r="N257" s="44" t="s">
        <v>162</v>
      </c>
      <c r="O257" s="44" t="s">
        <v>162</v>
      </c>
      <c r="P257" s="44"/>
    </row>
    <row r="258" spans="1:16" ht="15" hidden="1">
      <c r="A258" s="44" t="s">
        <v>778</v>
      </c>
      <c r="B258" s="44" t="s">
        <v>777</v>
      </c>
      <c r="C258" s="44" t="s">
        <v>247</v>
      </c>
      <c r="D258" s="44" t="s">
        <v>246</v>
      </c>
      <c r="E258" s="44">
        <v>37.617999999999995</v>
      </c>
      <c r="F258" s="44">
        <v>37.404299999999999</v>
      </c>
      <c r="G258" s="45">
        <v>0.8889999999999999</v>
      </c>
      <c r="H258" s="45">
        <v>0.92259999999999998</v>
      </c>
      <c r="I258" s="45">
        <v>0.8889999999999999</v>
      </c>
      <c r="J258" s="45">
        <v>0.92259999999999998</v>
      </c>
      <c r="K258" s="44"/>
      <c r="L258" s="44"/>
      <c r="M258" s="44"/>
      <c r="N258" s="44" t="s">
        <v>162</v>
      </c>
      <c r="O258" s="44" t="s">
        <v>162</v>
      </c>
      <c r="P258" s="44"/>
    </row>
    <row r="259" spans="1:16" ht="15" hidden="1">
      <c r="A259" s="44" t="s">
        <v>776</v>
      </c>
      <c r="B259" s="44" t="s">
        <v>775</v>
      </c>
      <c r="C259" s="44" t="s">
        <v>411</v>
      </c>
      <c r="D259" s="44" t="s">
        <v>410</v>
      </c>
      <c r="E259" s="44">
        <v>41.653799999999997</v>
      </c>
      <c r="F259" s="44">
        <v>42.877499999999998</v>
      </c>
      <c r="G259" s="45">
        <v>1.0721999999999998</v>
      </c>
      <c r="H259" s="45">
        <v>1.0488999999999999</v>
      </c>
      <c r="I259" s="45"/>
      <c r="J259" s="45"/>
      <c r="K259" s="44"/>
      <c r="L259" s="44" t="s">
        <v>131</v>
      </c>
      <c r="M259" s="44">
        <v>0.99099999999999988</v>
      </c>
      <c r="N259" s="44" t="s">
        <v>162</v>
      </c>
      <c r="O259" s="44" t="s">
        <v>162</v>
      </c>
      <c r="P259" s="44"/>
    </row>
    <row r="260" spans="1:16" ht="15" hidden="1">
      <c r="A260" s="44" t="s">
        <v>774</v>
      </c>
      <c r="B260" s="44" t="s">
        <v>773</v>
      </c>
      <c r="C260" s="44" t="s">
        <v>584</v>
      </c>
      <c r="D260" s="44" t="s">
        <v>583</v>
      </c>
      <c r="E260" s="44">
        <v>32.7121</v>
      </c>
      <c r="F260" s="44">
        <v>34.438599999999994</v>
      </c>
      <c r="G260" s="45">
        <v>0.99999999999999989</v>
      </c>
      <c r="H260" s="45">
        <v>1</v>
      </c>
      <c r="I260" s="45"/>
      <c r="J260" s="45"/>
      <c r="K260" s="44" t="s">
        <v>131</v>
      </c>
      <c r="L260" s="44"/>
      <c r="M260" s="44">
        <v>0.77819999999999989</v>
      </c>
      <c r="N260" s="44" t="s">
        <v>162</v>
      </c>
      <c r="O260" s="44" t="s">
        <v>162</v>
      </c>
      <c r="P260" s="44"/>
    </row>
    <row r="261" spans="1:16" ht="15" hidden="1">
      <c r="A261" s="44" t="s">
        <v>772</v>
      </c>
      <c r="B261" s="44" t="s">
        <v>771</v>
      </c>
      <c r="C261" s="44" t="s">
        <v>465</v>
      </c>
      <c r="D261" s="44" t="s">
        <v>464</v>
      </c>
      <c r="E261" s="44">
        <v>40.210799999999999</v>
      </c>
      <c r="F261" s="44">
        <v>39.288199999999996</v>
      </c>
      <c r="G261" s="45">
        <v>0.99129999999999996</v>
      </c>
      <c r="H261" s="45">
        <v>0.99399999999999999</v>
      </c>
      <c r="I261" s="45"/>
      <c r="J261" s="45"/>
      <c r="K261" s="44"/>
      <c r="L261" s="44" t="s">
        <v>131</v>
      </c>
      <c r="M261" s="44">
        <v>0.95659999999999989</v>
      </c>
      <c r="N261" s="44" t="s">
        <v>162</v>
      </c>
      <c r="O261" s="44" t="s">
        <v>162</v>
      </c>
      <c r="P261" s="44"/>
    </row>
    <row r="262" spans="1:16" ht="15" hidden="1">
      <c r="A262" s="44" t="s">
        <v>770</v>
      </c>
      <c r="B262" s="44" t="s">
        <v>769</v>
      </c>
      <c r="C262" s="44" t="s">
        <v>231</v>
      </c>
      <c r="D262" s="44" t="s">
        <v>230</v>
      </c>
      <c r="E262" s="44">
        <v>38.602899999999998</v>
      </c>
      <c r="F262" s="44">
        <v>38.293699999999994</v>
      </c>
      <c r="G262" s="45">
        <v>0.92959999999999987</v>
      </c>
      <c r="H262" s="45">
        <v>0.95119999999999993</v>
      </c>
      <c r="I262" s="45"/>
      <c r="J262" s="45"/>
      <c r="K262" s="44"/>
      <c r="L262" s="44" t="s">
        <v>131</v>
      </c>
      <c r="M262" s="44">
        <v>0.91839999999999988</v>
      </c>
      <c r="N262" s="44" t="s">
        <v>162</v>
      </c>
      <c r="O262" s="44" t="s">
        <v>162</v>
      </c>
      <c r="P262" s="44"/>
    </row>
    <row r="263" spans="1:16" ht="15" hidden="1">
      <c r="A263" s="44" t="s">
        <v>768</v>
      </c>
      <c r="B263" s="44" t="s">
        <v>767</v>
      </c>
      <c r="C263" s="44" t="s">
        <v>193</v>
      </c>
      <c r="D263" s="44" t="s">
        <v>192</v>
      </c>
      <c r="E263" s="44">
        <v>36.250999999999998</v>
      </c>
      <c r="F263" s="44">
        <v>35.356899999999996</v>
      </c>
      <c r="G263" s="45">
        <v>0.85659999999999992</v>
      </c>
      <c r="H263" s="45">
        <v>0.89939999999999998</v>
      </c>
      <c r="I263" s="45"/>
      <c r="J263" s="45"/>
      <c r="K263" s="44"/>
      <c r="L263" s="44"/>
      <c r="M263" s="44"/>
      <c r="N263" s="44" t="s">
        <v>162</v>
      </c>
      <c r="O263" s="44" t="s">
        <v>162</v>
      </c>
      <c r="P263" s="44"/>
    </row>
    <row r="264" spans="1:16" ht="15" hidden="1">
      <c r="A264" s="44" t="s">
        <v>766</v>
      </c>
      <c r="B264" s="44" t="s">
        <v>765</v>
      </c>
      <c r="C264" s="44" t="s">
        <v>193</v>
      </c>
      <c r="D264" s="44" t="s">
        <v>192</v>
      </c>
      <c r="E264" s="44">
        <v>39.363499999999995</v>
      </c>
      <c r="F264" s="44">
        <v>38.964699999999993</v>
      </c>
      <c r="G264" s="45">
        <v>0.93019999999999992</v>
      </c>
      <c r="H264" s="45">
        <v>0.95169999999999999</v>
      </c>
      <c r="I264" s="45">
        <v>0.90909999999999991</v>
      </c>
      <c r="J264" s="45">
        <v>0.93679999999999997</v>
      </c>
      <c r="K264" s="44"/>
      <c r="L264" s="44"/>
      <c r="M264" s="44"/>
      <c r="N264" s="44" t="s">
        <v>162</v>
      </c>
      <c r="O264" s="44" t="s">
        <v>162</v>
      </c>
      <c r="P264" s="44"/>
    </row>
    <row r="265" spans="1:16" ht="15" hidden="1">
      <c r="A265" s="44" t="s">
        <v>764</v>
      </c>
      <c r="B265" s="44" t="s">
        <v>763</v>
      </c>
      <c r="C265" s="44" t="s">
        <v>193</v>
      </c>
      <c r="D265" s="44" t="s">
        <v>192</v>
      </c>
      <c r="E265" s="44">
        <v>38.707799999999999</v>
      </c>
      <c r="F265" s="44">
        <v>37.629899999999999</v>
      </c>
      <c r="G265" s="45"/>
      <c r="H265" s="45"/>
      <c r="I265" s="45">
        <v>0.89109999999999989</v>
      </c>
      <c r="J265" s="45">
        <v>0.92409999999999992</v>
      </c>
      <c r="K265" s="44"/>
      <c r="L265" s="44"/>
      <c r="M265" s="44"/>
      <c r="N265" s="44" t="s">
        <v>162</v>
      </c>
      <c r="O265" s="44" t="s">
        <v>162</v>
      </c>
      <c r="P265" s="44"/>
    </row>
    <row r="266" spans="1:16" ht="15" hidden="1">
      <c r="A266" s="44" t="s">
        <v>764</v>
      </c>
      <c r="B266" s="44" t="s">
        <v>763</v>
      </c>
      <c r="C266" s="44" t="s">
        <v>315</v>
      </c>
      <c r="D266" s="44" t="s">
        <v>314</v>
      </c>
      <c r="E266" s="44">
        <v>38.707799999999999</v>
      </c>
      <c r="F266" s="44">
        <v>37.629899999999999</v>
      </c>
      <c r="G266" s="45">
        <v>0.91479999999999995</v>
      </c>
      <c r="H266" s="45">
        <v>0.94079999999999997</v>
      </c>
      <c r="I266" s="45">
        <v>0.89109999999999989</v>
      </c>
      <c r="J266" s="45">
        <v>0.92409999999999992</v>
      </c>
      <c r="K266" s="44"/>
      <c r="L266" s="44"/>
      <c r="M266" s="44"/>
      <c r="N266" s="44" t="s">
        <v>162</v>
      </c>
      <c r="O266" s="44" t="s">
        <v>162</v>
      </c>
      <c r="P266" s="44"/>
    </row>
    <row r="267" spans="1:16" ht="15" hidden="1">
      <c r="A267" s="44" t="s">
        <v>762</v>
      </c>
      <c r="B267" s="44" t="s">
        <v>761</v>
      </c>
      <c r="C267" s="44" t="s">
        <v>387</v>
      </c>
      <c r="D267" s="44" t="s">
        <v>386</v>
      </c>
      <c r="E267" s="44">
        <v>14.832099999999999</v>
      </c>
      <c r="F267" s="44">
        <v>14.2105</v>
      </c>
      <c r="G267" s="45">
        <v>0.38449999999999995</v>
      </c>
      <c r="H267" s="45">
        <v>0.51969999999999994</v>
      </c>
      <c r="I267" s="45"/>
      <c r="J267" s="45"/>
      <c r="K267" s="44"/>
      <c r="L267" s="44" t="s">
        <v>131</v>
      </c>
      <c r="M267" s="44">
        <v>0.35289999999999999</v>
      </c>
      <c r="N267" s="44" t="s">
        <v>162</v>
      </c>
      <c r="O267" s="44" t="s">
        <v>162</v>
      </c>
      <c r="P267" s="44"/>
    </row>
    <row r="268" spans="1:16" ht="15" hidden="1">
      <c r="A268" s="44" t="s">
        <v>760</v>
      </c>
      <c r="B268" s="44" t="s">
        <v>759</v>
      </c>
      <c r="C268" s="44" t="s">
        <v>281</v>
      </c>
      <c r="D268" s="44" t="s">
        <v>280</v>
      </c>
      <c r="E268" s="44">
        <v>34.630399999999995</v>
      </c>
      <c r="F268" s="44">
        <v>32.434199999999997</v>
      </c>
      <c r="G268" s="45">
        <v>0.81839999999999991</v>
      </c>
      <c r="H268" s="45">
        <v>0.87179999999999991</v>
      </c>
      <c r="I268" s="45"/>
      <c r="J268" s="45"/>
      <c r="K268" s="44"/>
      <c r="L268" s="44"/>
      <c r="M268" s="44"/>
      <c r="N268" s="44" t="s">
        <v>162</v>
      </c>
      <c r="O268" s="44" t="s">
        <v>162</v>
      </c>
      <c r="P268" s="44"/>
    </row>
    <row r="269" spans="1:16" ht="15" hidden="1">
      <c r="A269" s="44" t="s">
        <v>758</v>
      </c>
      <c r="B269" s="44" t="s">
        <v>757</v>
      </c>
      <c r="C269" s="44" t="s">
        <v>205</v>
      </c>
      <c r="D269" s="44" t="s">
        <v>204</v>
      </c>
      <c r="E269" s="44">
        <v>37.244299999999996</v>
      </c>
      <c r="F269" s="44">
        <v>36.730199999999996</v>
      </c>
      <c r="G269" s="45">
        <v>0.88389999999999991</v>
      </c>
      <c r="H269" s="45">
        <v>0.91899999999999993</v>
      </c>
      <c r="I269" s="45"/>
      <c r="J269" s="45"/>
      <c r="K269" s="44"/>
      <c r="L269" s="44" t="s">
        <v>131</v>
      </c>
      <c r="M269" s="44">
        <v>0.88609999999999989</v>
      </c>
      <c r="N269" s="44" t="s">
        <v>162</v>
      </c>
      <c r="O269" s="44" t="s">
        <v>162</v>
      </c>
      <c r="P269" s="44"/>
    </row>
    <row r="270" spans="1:16" ht="15" hidden="1">
      <c r="A270" s="44" t="s">
        <v>758</v>
      </c>
      <c r="B270" s="44" t="s">
        <v>757</v>
      </c>
      <c r="C270" s="44" t="s">
        <v>195</v>
      </c>
      <c r="D270" s="44" t="s">
        <v>194</v>
      </c>
      <c r="E270" s="44">
        <v>37.244299999999996</v>
      </c>
      <c r="F270" s="44">
        <v>36.730199999999996</v>
      </c>
      <c r="G270" s="45">
        <v>0.88019999999999998</v>
      </c>
      <c r="H270" s="45">
        <v>0.91629999999999989</v>
      </c>
      <c r="I270" s="45"/>
      <c r="J270" s="45"/>
      <c r="K270" s="44"/>
      <c r="L270" s="44"/>
      <c r="M270" s="44"/>
      <c r="N270" s="44" t="s">
        <v>162</v>
      </c>
      <c r="O270" s="44" t="s">
        <v>162</v>
      </c>
      <c r="P270" s="44"/>
    </row>
    <row r="271" spans="1:16" ht="15" hidden="1">
      <c r="A271" s="44" t="s">
        <v>756</v>
      </c>
      <c r="B271" s="44" t="s">
        <v>755</v>
      </c>
      <c r="C271" s="44" t="s">
        <v>357</v>
      </c>
      <c r="D271" s="44" t="s">
        <v>356</v>
      </c>
      <c r="E271" s="44">
        <v>36.054499999999997</v>
      </c>
      <c r="F271" s="44">
        <v>34.550299999999993</v>
      </c>
      <c r="G271" s="45">
        <v>0.85209999999999997</v>
      </c>
      <c r="H271" s="45">
        <v>0.8962</v>
      </c>
      <c r="I271" s="45">
        <v>0.85209999999999997</v>
      </c>
      <c r="J271" s="45">
        <v>0.8962</v>
      </c>
      <c r="K271" s="44"/>
      <c r="L271" s="44"/>
      <c r="M271" s="44"/>
      <c r="N271" s="44" t="s">
        <v>162</v>
      </c>
      <c r="O271" s="44" t="s">
        <v>162</v>
      </c>
      <c r="P271" s="44"/>
    </row>
    <row r="272" spans="1:16" ht="15" hidden="1">
      <c r="A272" s="44" t="s">
        <v>754</v>
      </c>
      <c r="B272" s="44" t="s">
        <v>753</v>
      </c>
      <c r="C272" s="44" t="s">
        <v>168</v>
      </c>
      <c r="D272" s="44" t="s">
        <v>167</v>
      </c>
      <c r="E272" s="44">
        <v>45.092799999999997</v>
      </c>
      <c r="F272" s="44">
        <v>45.261899999999997</v>
      </c>
      <c r="G272" s="45">
        <v>1.2777999999999998</v>
      </c>
      <c r="H272" s="45">
        <v>1.1827999999999999</v>
      </c>
      <c r="I272" s="45"/>
      <c r="J272" s="45"/>
      <c r="K272" s="44"/>
      <c r="L272" s="44" t="s">
        <v>131</v>
      </c>
      <c r="M272" s="44">
        <v>1.0728</v>
      </c>
      <c r="N272" s="44" t="s">
        <v>162</v>
      </c>
      <c r="O272" s="44" t="s">
        <v>162</v>
      </c>
      <c r="P272" s="44"/>
    </row>
    <row r="273" spans="1:16" ht="15" hidden="1">
      <c r="A273" s="44" t="s">
        <v>752</v>
      </c>
      <c r="B273" s="44" t="s">
        <v>751</v>
      </c>
      <c r="C273" s="44" t="s">
        <v>172</v>
      </c>
      <c r="D273" s="44" t="s">
        <v>171</v>
      </c>
      <c r="E273" s="44">
        <v>39.615699999999997</v>
      </c>
      <c r="F273" s="44">
        <v>39.045299999999997</v>
      </c>
      <c r="G273" s="45">
        <v>0.93619999999999992</v>
      </c>
      <c r="H273" s="45">
        <v>0.95589999999999997</v>
      </c>
      <c r="I273" s="45">
        <v>0.93619999999999992</v>
      </c>
      <c r="J273" s="45">
        <v>0.95589999999999997</v>
      </c>
      <c r="K273" s="44"/>
      <c r="L273" s="44"/>
      <c r="M273" s="44"/>
      <c r="N273" s="44" t="s">
        <v>162</v>
      </c>
      <c r="O273" s="44" t="s">
        <v>162</v>
      </c>
      <c r="P273" s="44"/>
    </row>
    <row r="274" spans="1:16" ht="15" hidden="1">
      <c r="A274" s="44" t="s">
        <v>750</v>
      </c>
      <c r="B274" s="44" t="s">
        <v>749</v>
      </c>
      <c r="C274" s="44" t="s">
        <v>189</v>
      </c>
      <c r="D274" s="44" t="s">
        <v>188</v>
      </c>
      <c r="E274" s="44">
        <v>37.755699999999997</v>
      </c>
      <c r="F274" s="44">
        <v>36.788199999999996</v>
      </c>
      <c r="G274" s="45">
        <v>0.89219999999999988</v>
      </c>
      <c r="H274" s="45">
        <v>0.92489999999999994</v>
      </c>
      <c r="I274" s="45"/>
      <c r="J274" s="45"/>
      <c r="K274" s="44"/>
      <c r="L274" s="44"/>
      <c r="M274" s="44"/>
      <c r="N274" s="44" t="s">
        <v>162</v>
      </c>
      <c r="O274" s="44" t="s">
        <v>162</v>
      </c>
      <c r="P274" s="44"/>
    </row>
    <row r="275" spans="1:16" ht="15">
      <c r="A275" s="44" t="s">
        <v>121</v>
      </c>
      <c r="B275" s="44" t="s">
        <v>748</v>
      </c>
      <c r="C275" s="44" t="s">
        <v>187</v>
      </c>
      <c r="D275" s="44" t="s">
        <v>186</v>
      </c>
      <c r="E275" s="44">
        <v>46.721399999999996</v>
      </c>
      <c r="F275" s="44">
        <v>45.961199999999998</v>
      </c>
      <c r="G275" s="45">
        <v>1.1562999999999999</v>
      </c>
      <c r="H275" s="45">
        <v>1.1045999999999998</v>
      </c>
      <c r="I275" s="45"/>
      <c r="J275" s="45"/>
      <c r="K275" s="44"/>
      <c r="L275" s="44" t="s">
        <v>131</v>
      </c>
      <c r="M275" s="44">
        <v>1.1114999999999999</v>
      </c>
      <c r="N275" s="44" t="s">
        <v>162</v>
      </c>
      <c r="O275" s="44" t="s">
        <v>162</v>
      </c>
      <c r="P275" s="44"/>
    </row>
    <row r="276" spans="1:16" ht="15" hidden="1">
      <c r="A276" s="49" t="s">
        <v>747</v>
      </c>
      <c r="B276" s="48" t="s">
        <v>746</v>
      </c>
      <c r="C276" s="44" t="s">
        <v>281</v>
      </c>
      <c r="D276" s="44" t="s">
        <v>280</v>
      </c>
      <c r="E276" s="46">
        <v>33.044399999999996</v>
      </c>
      <c r="F276" s="46">
        <v>32.157899999999998</v>
      </c>
      <c r="G276" s="46">
        <v>0.78089999999999993</v>
      </c>
      <c r="H276" s="46">
        <v>0.84419999999999995</v>
      </c>
      <c r="I276" s="46"/>
      <c r="J276" s="46"/>
      <c r="K276" s="47"/>
      <c r="L276" s="47"/>
      <c r="M276" s="46"/>
      <c r="N276" s="44" t="s">
        <v>162</v>
      </c>
      <c r="O276" s="44" t="s">
        <v>162</v>
      </c>
      <c r="P276" s="46"/>
    </row>
    <row r="277" spans="1:16" ht="15" hidden="1">
      <c r="A277" s="44" t="s">
        <v>745</v>
      </c>
      <c r="B277" s="44" t="s">
        <v>744</v>
      </c>
      <c r="C277" s="44" t="s">
        <v>193</v>
      </c>
      <c r="D277" s="44" t="s">
        <v>192</v>
      </c>
      <c r="E277" s="44">
        <v>36.018199999999993</v>
      </c>
      <c r="F277" s="44">
        <v>35.127399999999994</v>
      </c>
      <c r="G277" s="45">
        <v>0.85119999999999996</v>
      </c>
      <c r="H277" s="45">
        <v>0.89549999999999996</v>
      </c>
      <c r="I277" s="45">
        <v>0.85119999999999996</v>
      </c>
      <c r="J277" s="45">
        <v>0.89549999999999996</v>
      </c>
      <c r="K277" s="44"/>
      <c r="L277" s="44"/>
      <c r="M277" s="44"/>
      <c r="N277" s="44" t="s">
        <v>162</v>
      </c>
      <c r="O277" s="44" t="s">
        <v>162</v>
      </c>
      <c r="P277" s="44"/>
    </row>
    <row r="278" spans="1:16" ht="15" hidden="1">
      <c r="A278" s="44" t="s">
        <v>743</v>
      </c>
      <c r="B278" s="44" t="s">
        <v>742</v>
      </c>
      <c r="C278" s="44" t="s">
        <v>315</v>
      </c>
      <c r="D278" s="44" t="s">
        <v>314</v>
      </c>
      <c r="E278" s="44">
        <v>33.847399999999993</v>
      </c>
      <c r="F278" s="44">
        <v>34.506799999999998</v>
      </c>
      <c r="G278" s="45">
        <v>0.80339999999999989</v>
      </c>
      <c r="H278" s="45">
        <v>0.8607999999999999</v>
      </c>
      <c r="I278" s="45"/>
      <c r="J278" s="45"/>
      <c r="K278" s="44"/>
      <c r="L278" s="44" t="s">
        <v>131</v>
      </c>
      <c r="M278" s="44">
        <v>0.8052999999999999</v>
      </c>
      <c r="N278" s="44" t="s">
        <v>162</v>
      </c>
      <c r="O278" s="44" t="s">
        <v>162</v>
      </c>
      <c r="P278" s="44"/>
    </row>
    <row r="279" spans="1:16" ht="17.25" hidden="1">
      <c r="A279" s="49">
        <v>25980</v>
      </c>
      <c r="B279" s="48" t="s">
        <v>741</v>
      </c>
      <c r="C279" s="44" t="s">
        <v>251</v>
      </c>
      <c r="D279" s="44" t="s">
        <v>250</v>
      </c>
      <c r="E279" s="46"/>
      <c r="F279" s="46"/>
      <c r="G279" s="46"/>
      <c r="H279" s="46"/>
      <c r="I279" s="46"/>
      <c r="J279" s="46"/>
      <c r="K279" s="47"/>
      <c r="L279" s="47"/>
      <c r="M279" s="46"/>
      <c r="N279" s="44" t="s">
        <v>162</v>
      </c>
      <c r="O279" s="44" t="s">
        <v>162</v>
      </c>
      <c r="P279" s="46"/>
    </row>
    <row r="280" spans="1:16" ht="15" hidden="1">
      <c r="A280" s="44" t="s">
        <v>740</v>
      </c>
      <c r="B280" s="44" t="s">
        <v>739</v>
      </c>
      <c r="C280" s="44" t="s">
        <v>223</v>
      </c>
      <c r="D280" s="44" t="s">
        <v>222</v>
      </c>
      <c r="E280" s="44">
        <v>32.477699999999999</v>
      </c>
      <c r="F280" s="44">
        <v>30.789599999999997</v>
      </c>
      <c r="G280" s="45">
        <v>0.83009999999999995</v>
      </c>
      <c r="H280" s="45">
        <v>0.88029999999999997</v>
      </c>
      <c r="I280" s="45"/>
      <c r="J280" s="45"/>
      <c r="K280" s="44"/>
      <c r="L280" s="44" t="s">
        <v>131</v>
      </c>
      <c r="M280" s="44">
        <v>0.77269999999999994</v>
      </c>
      <c r="N280" s="44" t="s">
        <v>162</v>
      </c>
      <c r="O280" s="44" t="s">
        <v>162</v>
      </c>
      <c r="P280" s="44"/>
    </row>
    <row r="281" spans="1:16" ht="15" hidden="1">
      <c r="A281" s="44" t="s">
        <v>738</v>
      </c>
      <c r="B281" s="44" t="s">
        <v>737</v>
      </c>
      <c r="C281" s="44" t="s">
        <v>301</v>
      </c>
      <c r="D281" s="44" t="s">
        <v>300</v>
      </c>
      <c r="E281" s="44">
        <v>36.954199999999993</v>
      </c>
      <c r="F281" s="44">
        <v>35.779399999999995</v>
      </c>
      <c r="G281" s="45">
        <v>0.87329999999999997</v>
      </c>
      <c r="H281" s="45">
        <v>0.91139999999999999</v>
      </c>
      <c r="I281" s="45">
        <v>0.85209999999999997</v>
      </c>
      <c r="J281" s="45">
        <v>0.8962</v>
      </c>
      <c r="K281" s="44"/>
      <c r="L281" s="44"/>
      <c r="M281" s="44"/>
      <c r="N281" s="44" t="s">
        <v>162</v>
      </c>
      <c r="O281" s="44" t="s">
        <v>162</v>
      </c>
      <c r="P281" s="44"/>
    </row>
    <row r="282" spans="1:16" ht="15" hidden="1">
      <c r="A282" s="44" t="s">
        <v>736</v>
      </c>
      <c r="B282" s="44" t="s">
        <v>735</v>
      </c>
      <c r="C282" s="44" t="s">
        <v>357</v>
      </c>
      <c r="D282" s="44" t="s">
        <v>356</v>
      </c>
      <c r="E282" s="44">
        <v>29.631399999999999</v>
      </c>
      <c r="F282" s="44">
        <v>29.256899999999998</v>
      </c>
      <c r="G282" s="45">
        <v>0.70899999999999996</v>
      </c>
      <c r="H282" s="45">
        <v>0.7901999999999999</v>
      </c>
      <c r="I282" s="45"/>
      <c r="J282" s="45"/>
      <c r="K282" s="44"/>
      <c r="L282" s="44" t="s">
        <v>131</v>
      </c>
      <c r="M282" s="44">
        <v>0.70499999999999996</v>
      </c>
      <c r="N282" s="44" t="s">
        <v>162</v>
      </c>
      <c r="O282" s="44" t="s">
        <v>162</v>
      </c>
      <c r="P282" s="44"/>
    </row>
    <row r="283" spans="1:16" ht="15" hidden="1">
      <c r="A283" s="44" t="s">
        <v>734</v>
      </c>
      <c r="B283" s="44" t="s">
        <v>733</v>
      </c>
      <c r="C283" s="44" t="s">
        <v>211</v>
      </c>
      <c r="D283" s="44" t="s">
        <v>210</v>
      </c>
      <c r="E283" s="44">
        <v>41.131299999999996</v>
      </c>
      <c r="F283" s="44">
        <v>40.119799999999998</v>
      </c>
      <c r="G283" s="45">
        <v>0.97199999999999998</v>
      </c>
      <c r="H283" s="45">
        <v>0.98069999999999991</v>
      </c>
      <c r="I283" s="45">
        <v>0.97199999999999998</v>
      </c>
      <c r="J283" s="45">
        <v>0.98069999999999991</v>
      </c>
      <c r="K283" s="44"/>
      <c r="L283" s="44"/>
      <c r="M283" s="44"/>
      <c r="N283" s="44" t="s">
        <v>162</v>
      </c>
      <c r="O283" s="44" t="s">
        <v>162</v>
      </c>
      <c r="P283" s="44"/>
    </row>
    <row r="284" spans="1:16" ht="15" hidden="1">
      <c r="A284" s="44" t="s">
        <v>732</v>
      </c>
      <c r="B284" s="44" t="s">
        <v>731</v>
      </c>
      <c r="C284" s="44" t="s">
        <v>513</v>
      </c>
      <c r="D284" s="44" t="s">
        <v>512</v>
      </c>
      <c r="E284" s="44">
        <v>35.805099999999996</v>
      </c>
      <c r="F284" s="44">
        <v>35.299499999999995</v>
      </c>
      <c r="G284" s="45">
        <v>0.84609999999999996</v>
      </c>
      <c r="H284" s="45">
        <v>0.89189999999999992</v>
      </c>
      <c r="I284" s="45">
        <v>0.80589999999999995</v>
      </c>
      <c r="J284" s="45">
        <v>0.86259999999999992</v>
      </c>
      <c r="K284" s="44"/>
      <c r="L284" s="44"/>
      <c r="M284" s="44"/>
      <c r="N284" s="44" t="s">
        <v>162</v>
      </c>
      <c r="O284" s="44" t="s">
        <v>162</v>
      </c>
      <c r="P284" s="44"/>
    </row>
    <row r="285" spans="1:16" ht="15" hidden="1">
      <c r="A285" s="44" t="s">
        <v>732</v>
      </c>
      <c r="B285" s="44" t="s">
        <v>731</v>
      </c>
      <c r="C285" s="44" t="s">
        <v>176</v>
      </c>
      <c r="D285" s="44" t="s">
        <v>175</v>
      </c>
      <c r="E285" s="44">
        <v>35.805099999999996</v>
      </c>
      <c r="F285" s="44">
        <v>35.299499999999995</v>
      </c>
      <c r="G285" s="45">
        <v>0.84609999999999996</v>
      </c>
      <c r="H285" s="45">
        <v>0.89189999999999992</v>
      </c>
      <c r="I285" s="45">
        <v>0.80589999999999995</v>
      </c>
      <c r="J285" s="45">
        <v>0.86259999999999992</v>
      </c>
      <c r="K285" s="44"/>
      <c r="L285" s="44"/>
      <c r="M285" s="44"/>
      <c r="N285" s="44" t="s">
        <v>162</v>
      </c>
      <c r="O285" s="44" t="s">
        <v>162</v>
      </c>
      <c r="P285" s="44"/>
    </row>
    <row r="286" spans="1:16" ht="15" hidden="1">
      <c r="A286" s="44" t="s">
        <v>732</v>
      </c>
      <c r="B286" s="44" t="s">
        <v>731</v>
      </c>
      <c r="C286" s="44" t="s">
        <v>195</v>
      </c>
      <c r="D286" s="44" t="s">
        <v>194</v>
      </c>
      <c r="E286" s="44">
        <v>35.805099999999996</v>
      </c>
      <c r="F286" s="44">
        <v>35.299499999999995</v>
      </c>
      <c r="G286" s="45">
        <v>0.84609999999999996</v>
      </c>
      <c r="H286" s="45">
        <v>0.89189999999999992</v>
      </c>
      <c r="I286" s="45">
        <v>0.80589999999999995</v>
      </c>
      <c r="J286" s="45">
        <v>0.86259999999999992</v>
      </c>
      <c r="K286" s="44"/>
      <c r="L286" s="44"/>
      <c r="M286" s="44"/>
      <c r="N286" s="44" t="s">
        <v>162</v>
      </c>
      <c r="O286" s="44" t="s">
        <v>162</v>
      </c>
      <c r="P286" s="44"/>
    </row>
    <row r="287" spans="1:16" ht="15" hidden="1">
      <c r="A287" s="44" t="s">
        <v>730</v>
      </c>
      <c r="B287" s="44" t="s">
        <v>729</v>
      </c>
      <c r="C287" s="44" t="s">
        <v>285</v>
      </c>
      <c r="D287" s="44" t="s">
        <v>284</v>
      </c>
      <c r="E287" s="44">
        <v>33.645899999999997</v>
      </c>
      <c r="F287" s="44">
        <v>34.520399999999995</v>
      </c>
      <c r="G287" s="45">
        <v>0.79519999999999991</v>
      </c>
      <c r="H287" s="45">
        <v>0.85479999999999989</v>
      </c>
      <c r="I287" s="45"/>
      <c r="J287" s="45"/>
      <c r="K287" s="44"/>
      <c r="L287" s="44"/>
      <c r="M287" s="44"/>
      <c r="N287" s="44" t="s">
        <v>162</v>
      </c>
      <c r="O287" s="44" t="s">
        <v>162</v>
      </c>
      <c r="P287" s="44"/>
    </row>
    <row r="288" spans="1:16" ht="15" hidden="1">
      <c r="A288" s="44" t="s">
        <v>728</v>
      </c>
      <c r="B288" s="44" t="s">
        <v>727</v>
      </c>
      <c r="C288" s="44" t="s">
        <v>257</v>
      </c>
      <c r="D288" s="44" t="s">
        <v>256</v>
      </c>
      <c r="E288" s="44">
        <v>37.556099999999994</v>
      </c>
      <c r="F288" s="44">
        <v>36.719899999999996</v>
      </c>
      <c r="G288" s="45">
        <v>0.88749999999999996</v>
      </c>
      <c r="H288" s="45">
        <v>0.92149999999999999</v>
      </c>
      <c r="I288" s="45"/>
      <c r="J288" s="45"/>
      <c r="K288" s="44"/>
      <c r="L288" s="44"/>
      <c r="M288" s="44"/>
      <c r="N288" s="44" t="s">
        <v>162</v>
      </c>
      <c r="O288" s="44" t="s">
        <v>162</v>
      </c>
      <c r="P288" s="44"/>
    </row>
    <row r="289" spans="1:16" ht="15" hidden="1">
      <c r="A289" s="44" t="s">
        <v>726</v>
      </c>
      <c r="B289" s="44" t="s">
        <v>725</v>
      </c>
      <c r="C289" s="44" t="s">
        <v>303</v>
      </c>
      <c r="D289" s="44" t="s">
        <v>302</v>
      </c>
      <c r="E289" s="44">
        <v>42.622099999999996</v>
      </c>
      <c r="F289" s="44">
        <v>41.5428</v>
      </c>
      <c r="G289" s="45">
        <v>1.0071999999999999</v>
      </c>
      <c r="H289" s="45">
        <v>1.0048999999999999</v>
      </c>
      <c r="I289" s="45">
        <v>0.99479999999999991</v>
      </c>
      <c r="J289" s="45">
        <v>0.99639999999999995</v>
      </c>
      <c r="K289" s="44"/>
      <c r="L289" s="44"/>
      <c r="M289" s="44"/>
      <c r="N289" s="44" t="s">
        <v>162</v>
      </c>
      <c r="O289" s="44" t="s">
        <v>162</v>
      </c>
      <c r="P289" s="44"/>
    </row>
    <row r="290" spans="1:16" ht="15" hidden="1">
      <c r="A290" s="44" t="s">
        <v>724</v>
      </c>
      <c r="B290" s="44" t="s">
        <v>723</v>
      </c>
      <c r="C290" s="44" t="s">
        <v>239</v>
      </c>
      <c r="D290" s="44" t="s">
        <v>238</v>
      </c>
      <c r="E290" s="44">
        <v>40.070999999999998</v>
      </c>
      <c r="F290" s="44">
        <v>39.567899999999995</v>
      </c>
      <c r="G290" s="45">
        <v>0.94689999999999996</v>
      </c>
      <c r="H290" s="45">
        <v>0.96329999999999993</v>
      </c>
      <c r="I290" s="45">
        <v>0.90659999999999996</v>
      </c>
      <c r="J290" s="45">
        <v>0.93509999999999993</v>
      </c>
      <c r="K290" s="44"/>
      <c r="L290" s="44"/>
      <c r="M290" s="44"/>
      <c r="N290" s="44" t="s">
        <v>162</v>
      </c>
      <c r="O290" s="44" t="s">
        <v>162</v>
      </c>
      <c r="P290" s="44"/>
    </row>
    <row r="291" spans="1:16" ht="15" hidden="1">
      <c r="A291" s="44" t="s">
        <v>722</v>
      </c>
      <c r="B291" s="44" t="s">
        <v>721</v>
      </c>
      <c r="C291" s="44" t="s">
        <v>235</v>
      </c>
      <c r="D291" s="44" t="s">
        <v>234</v>
      </c>
      <c r="E291" s="44">
        <v>39.504599999999996</v>
      </c>
      <c r="F291" s="44">
        <v>38.530999999999999</v>
      </c>
      <c r="G291" s="45">
        <v>0.93349999999999989</v>
      </c>
      <c r="H291" s="45">
        <v>0.95399999999999996</v>
      </c>
      <c r="I291" s="45">
        <v>0.90559999999999996</v>
      </c>
      <c r="J291" s="45">
        <v>0.9343999999999999</v>
      </c>
      <c r="K291" s="44"/>
      <c r="L291" s="44"/>
      <c r="M291" s="44"/>
      <c r="N291" s="44" t="s">
        <v>162</v>
      </c>
      <c r="O291" s="44" t="s">
        <v>162</v>
      </c>
      <c r="P291" s="44"/>
    </row>
    <row r="292" spans="1:16" ht="15" hidden="1">
      <c r="A292" s="44" t="s">
        <v>720</v>
      </c>
      <c r="B292" s="44" t="s">
        <v>719</v>
      </c>
      <c r="C292" s="44" t="s">
        <v>247</v>
      </c>
      <c r="D292" s="44" t="s">
        <v>246</v>
      </c>
      <c r="E292" s="44">
        <v>38.553799999999995</v>
      </c>
      <c r="F292" s="44">
        <v>37.591799999999999</v>
      </c>
      <c r="G292" s="45">
        <v>0.91109999999999991</v>
      </c>
      <c r="H292" s="45">
        <v>0.93819999999999992</v>
      </c>
      <c r="I292" s="45"/>
      <c r="J292" s="45"/>
      <c r="K292" s="44"/>
      <c r="L292" s="44"/>
      <c r="M292" s="44"/>
      <c r="N292" s="44" t="s">
        <v>162</v>
      </c>
      <c r="O292" s="44" t="s">
        <v>162</v>
      </c>
      <c r="P292" s="44"/>
    </row>
    <row r="293" spans="1:16" ht="15" hidden="1">
      <c r="A293" s="44" t="s">
        <v>718</v>
      </c>
      <c r="B293" s="44" t="s">
        <v>717</v>
      </c>
      <c r="C293" s="44" t="s">
        <v>281</v>
      </c>
      <c r="D293" s="44" t="s">
        <v>280</v>
      </c>
      <c r="E293" s="44">
        <v>33.676499999999997</v>
      </c>
      <c r="F293" s="44">
        <v>32.411399999999993</v>
      </c>
      <c r="G293" s="45">
        <v>0.79589999999999994</v>
      </c>
      <c r="H293" s="45">
        <v>0.85529999999999995</v>
      </c>
      <c r="I293" s="45">
        <v>0.77159999999999995</v>
      </c>
      <c r="J293" s="45">
        <v>0.83729999999999993</v>
      </c>
      <c r="K293" s="44"/>
      <c r="L293" s="44"/>
      <c r="M293" s="44"/>
      <c r="N293" s="44" t="s">
        <v>162</v>
      </c>
      <c r="O293" s="44" t="s">
        <v>162</v>
      </c>
      <c r="P293" s="44"/>
    </row>
    <row r="294" spans="1:16" ht="15" hidden="1">
      <c r="A294" s="44" t="s">
        <v>716</v>
      </c>
      <c r="B294" s="44" t="s">
        <v>715</v>
      </c>
      <c r="C294" s="44" t="s">
        <v>552</v>
      </c>
      <c r="D294" s="44" t="s">
        <v>551</v>
      </c>
      <c r="E294" s="44">
        <v>31.837999999999997</v>
      </c>
      <c r="F294" s="44">
        <v>30.5779</v>
      </c>
      <c r="G294" s="45">
        <v>0.75229999999999997</v>
      </c>
      <c r="H294" s="45">
        <v>0.82289999999999996</v>
      </c>
      <c r="I294" s="45"/>
      <c r="J294" s="45"/>
      <c r="K294" s="44"/>
      <c r="L294" s="44"/>
      <c r="M294" s="44"/>
      <c r="N294" s="44" t="s">
        <v>162</v>
      </c>
      <c r="O294" s="44" t="s">
        <v>162</v>
      </c>
      <c r="P294" s="44"/>
    </row>
    <row r="295" spans="1:16" ht="15" hidden="1">
      <c r="A295" s="44" t="s">
        <v>714</v>
      </c>
      <c r="B295" s="44" t="s">
        <v>713</v>
      </c>
      <c r="C295" s="44" t="s">
        <v>223</v>
      </c>
      <c r="D295" s="44" t="s">
        <v>222</v>
      </c>
      <c r="E295" s="44">
        <v>37.890099999999997</v>
      </c>
      <c r="F295" s="44">
        <v>37.435399999999994</v>
      </c>
      <c r="G295" s="45">
        <v>0.89539999999999997</v>
      </c>
      <c r="H295" s="45">
        <v>0.92709999999999992</v>
      </c>
      <c r="I295" s="45"/>
      <c r="J295" s="45"/>
      <c r="K295" s="44"/>
      <c r="L295" s="44"/>
      <c r="M295" s="44"/>
      <c r="N295" s="44" t="s">
        <v>162</v>
      </c>
      <c r="O295" s="44" t="s">
        <v>162</v>
      </c>
      <c r="P295" s="44"/>
    </row>
    <row r="296" spans="1:16" ht="15" hidden="1">
      <c r="A296" s="44" t="s">
        <v>712</v>
      </c>
      <c r="B296" s="44" t="s">
        <v>711</v>
      </c>
      <c r="C296" s="44" t="s">
        <v>193</v>
      </c>
      <c r="D296" s="44" t="s">
        <v>192</v>
      </c>
      <c r="E296" s="44">
        <v>34.518999999999998</v>
      </c>
      <c r="F296" s="44">
        <v>31.786799999999999</v>
      </c>
      <c r="G296" s="45">
        <v>0.81569999999999998</v>
      </c>
      <c r="H296" s="45">
        <v>0.86979999999999991</v>
      </c>
      <c r="I296" s="45"/>
      <c r="J296" s="45"/>
      <c r="K296" s="44"/>
      <c r="L296" s="44"/>
      <c r="M296" s="44"/>
      <c r="N296" s="44" t="s">
        <v>162</v>
      </c>
      <c r="O296" s="44" t="s">
        <v>162</v>
      </c>
      <c r="P296" s="44"/>
    </row>
    <row r="297" spans="1:16" ht="15" hidden="1">
      <c r="A297" s="44" t="s">
        <v>710</v>
      </c>
      <c r="B297" s="44" t="s">
        <v>709</v>
      </c>
      <c r="C297" s="44" t="s">
        <v>231</v>
      </c>
      <c r="D297" s="44" t="s">
        <v>230</v>
      </c>
      <c r="E297" s="44">
        <v>39.030999999999999</v>
      </c>
      <c r="F297" s="44">
        <v>37.547799999999995</v>
      </c>
      <c r="G297" s="45">
        <v>0.92959999999999987</v>
      </c>
      <c r="H297" s="45">
        <v>0.95119999999999993</v>
      </c>
      <c r="I297" s="45"/>
      <c r="J297" s="45"/>
      <c r="K297" s="44"/>
      <c r="L297" s="44" t="s">
        <v>131</v>
      </c>
      <c r="M297" s="44">
        <v>0.92859999999999998</v>
      </c>
      <c r="N297" s="44" t="s">
        <v>162</v>
      </c>
      <c r="O297" s="44" t="s">
        <v>162</v>
      </c>
      <c r="P297" s="44"/>
    </row>
    <row r="298" spans="1:16" ht="15" hidden="1">
      <c r="A298" s="44" t="s">
        <v>708</v>
      </c>
      <c r="B298" s="44" t="s">
        <v>707</v>
      </c>
      <c r="C298" s="44" t="s">
        <v>327</v>
      </c>
      <c r="D298" s="44" t="s">
        <v>326</v>
      </c>
      <c r="E298" s="44">
        <v>35.964299999999994</v>
      </c>
      <c r="F298" s="44">
        <v>35.413199999999996</v>
      </c>
      <c r="G298" s="45">
        <v>0.84989999999999988</v>
      </c>
      <c r="H298" s="45">
        <v>0.89459999999999995</v>
      </c>
      <c r="I298" s="45">
        <v>0.84989999999999988</v>
      </c>
      <c r="J298" s="45">
        <v>0.89459999999999995</v>
      </c>
      <c r="K298" s="44"/>
      <c r="L298" s="44"/>
      <c r="M298" s="44"/>
      <c r="N298" s="44" t="s">
        <v>162</v>
      </c>
      <c r="O298" s="44" t="s">
        <v>162</v>
      </c>
      <c r="P298" s="44"/>
    </row>
    <row r="299" spans="1:16" ht="15" hidden="1">
      <c r="A299" s="44" t="s">
        <v>706</v>
      </c>
      <c r="B299" s="44" t="s">
        <v>705</v>
      </c>
      <c r="C299" s="44" t="s">
        <v>552</v>
      </c>
      <c r="D299" s="44" t="s">
        <v>551</v>
      </c>
      <c r="E299" s="44">
        <v>30.637499999999999</v>
      </c>
      <c r="F299" s="44">
        <v>29.639599999999998</v>
      </c>
      <c r="G299" s="45">
        <v>0.72399999999999998</v>
      </c>
      <c r="H299" s="45">
        <v>0.80159999999999998</v>
      </c>
      <c r="I299" s="45"/>
      <c r="J299" s="45"/>
      <c r="K299" s="44"/>
      <c r="L299" s="44"/>
      <c r="M299" s="44"/>
      <c r="N299" s="44" t="s">
        <v>162</v>
      </c>
      <c r="O299" s="44" t="s">
        <v>162</v>
      </c>
      <c r="P299" s="44"/>
    </row>
    <row r="300" spans="1:16" ht="15" hidden="1">
      <c r="A300" s="44" t="s">
        <v>704</v>
      </c>
      <c r="B300" s="44" t="s">
        <v>703</v>
      </c>
      <c r="C300" s="44" t="s">
        <v>172</v>
      </c>
      <c r="D300" s="44" t="s">
        <v>171</v>
      </c>
      <c r="E300" s="44">
        <v>35.802899999999994</v>
      </c>
      <c r="F300" s="44">
        <v>35.646699999999996</v>
      </c>
      <c r="G300" s="45">
        <v>0.85299999999999998</v>
      </c>
      <c r="H300" s="45">
        <v>0.89679999999999993</v>
      </c>
      <c r="I300" s="45">
        <v>0.85299999999999998</v>
      </c>
      <c r="J300" s="45">
        <v>0.89679999999999993</v>
      </c>
      <c r="K300" s="44"/>
      <c r="L300" s="44"/>
      <c r="M300" s="44"/>
      <c r="N300" s="44" t="s">
        <v>162</v>
      </c>
      <c r="O300" s="44" t="s">
        <v>162</v>
      </c>
      <c r="P300" s="44"/>
    </row>
    <row r="301" spans="1:16" ht="15" hidden="1">
      <c r="A301" s="44" t="s">
        <v>702</v>
      </c>
      <c r="B301" s="44" t="s">
        <v>701</v>
      </c>
      <c r="C301" s="44" t="s">
        <v>301</v>
      </c>
      <c r="D301" s="44" t="s">
        <v>300</v>
      </c>
      <c r="E301" s="44">
        <v>33.042299999999997</v>
      </c>
      <c r="F301" s="44">
        <v>32.351099999999995</v>
      </c>
      <c r="G301" s="45">
        <v>0.78089999999999993</v>
      </c>
      <c r="H301" s="45">
        <v>0.84419999999999995</v>
      </c>
      <c r="I301" s="45">
        <v>0.78089999999999993</v>
      </c>
      <c r="J301" s="45">
        <v>0.84419999999999995</v>
      </c>
      <c r="K301" s="44"/>
      <c r="L301" s="44"/>
      <c r="M301" s="44"/>
      <c r="N301" s="44" t="s">
        <v>162</v>
      </c>
      <c r="O301" s="44" t="s">
        <v>162</v>
      </c>
      <c r="P301" s="44"/>
    </row>
    <row r="302" spans="1:16" ht="15" hidden="1">
      <c r="A302" s="44" t="s">
        <v>700</v>
      </c>
      <c r="B302" s="44" t="s">
        <v>699</v>
      </c>
      <c r="C302" s="44" t="s">
        <v>219</v>
      </c>
      <c r="D302" s="44" t="s">
        <v>218</v>
      </c>
      <c r="E302" s="44">
        <v>32.727899999999998</v>
      </c>
      <c r="F302" s="44">
        <v>32.703999999999994</v>
      </c>
      <c r="G302" s="45"/>
      <c r="H302" s="45"/>
      <c r="I302" s="45">
        <v>0.77719999999999989</v>
      </c>
      <c r="J302" s="45">
        <v>0.84149999999999991</v>
      </c>
      <c r="K302" s="44"/>
      <c r="L302" s="44"/>
      <c r="M302" s="44"/>
      <c r="N302" s="44" t="s">
        <v>162</v>
      </c>
      <c r="O302" s="44" t="s">
        <v>162</v>
      </c>
      <c r="P302" s="44"/>
    </row>
    <row r="303" spans="1:16" ht="15" hidden="1">
      <c r="A303" s="44" t="s">
        <v>700</v>
      </c>
      <c r="B303" s="44" t="s">
        <v>699</v>
      </c>
      <c r="C303" s="44" t="s">
        <v>327</v>
      </c>
      <c r="D303" s="44" t="s">
        <v>326</v>
      </c>
      <c r="E303" s="44">
        <v>32.727899999999998</v>
      </c>
      <c r="F303" s="44">
        <v>32.703999999999994</v>
      </c>
      <c r="G303" s="45">
        <v>0.77719999999999989</v>
      </c>
      <c r="H303" s="45">
        <v>0.84149999999999991</v>
      </c>
      <c r="I303" s="45"/>
      <c r="J303" s="45"/>
      <c r="K303" s="44"/>
      <c r="L303" s="44"/>
      <c r="M303" s="44"/>
      <c r="N303" s="44" t="s">
        <v>162</v>
      </c>
      <c r="O303" s="44" t="s">
        <v>162</v>
      </c>
      <c r="P303" s="44"/>
    </row>
    <row r="304" spans="1:16" ht="15" hidden="1">
      <c r="A304" s="44" t="s">
        <v>700</v>
      </c>
      <c r="B304" s="44" t="s">
        <v>699</v>
      </c>
      <c r="C304" s="44" t="s">
        <v>215</v>
      </c>
      <c r="D304" s="44" t="s">
        <v>214</v>
      </c>
      <c r="E304" s="44">
        <v>32.727899999999998</v>
      </c>
      <c r="F304" s="44">
        <v>32.703999999999994</v>
      </c>
      <c r="G304" s="45"/>
      <c r="H304" s="45"/>
      <c r="I304" s="45">
        <v>0.77719999999999989</v>
      </c>
      <c r="J304" s="45">
        <v>0.84149999999999991</v>
      </c>
      <c r="K304" s="44"/>
      <c r="L304" s="44"/>
      <c r="M304" s="44"/>
      <c r="N304" s="44" t="s">
        <v>162</v>
      </c>
      <c r="O304" s="44" t="s">
        <v>162</v>
      </c>
      <c r="P304" s="44"/>
    </row>
    <row r="305" spans="1:16" ht="15" hidden="1">
      <c r="A305" s="44" t="s">
        <v>698</v>
      </c>
      <c r="B305" s="44" t="s">
        <v>697</v>
      </c>
      <c r="C305" s="44" t="s">
        <v>275</v>
      </c>
      <c r="D305" s="44" t="s">
        <v>274</v>
      </c>
      <c r="E305" s="44">
        <v>50.675899999999999</v>
      </c>
      <c r="F305" s="44">
        <v>47.714599999999997</v>
      </c>
      <c r="G305" s="45">
        <v>1.1975999999999998</v>
      </c>
      <c r="H305" s="45">
        <v>1.1314</v>
      </c>
      <c r="I305" s="45"/>
      <c r="J305" s="45"/>
      <c r="K305" s="44"/>
      <c r="L305" s="44"/>
      <c r="M305" s="44"/>
      <c r="N305" s="44" t="s">
        <v>162</v>
      </c>
      <c r="O305" s="44" t="s">
        <v>162</v>
      </c>
      <c r="P305" s="44"/>
    </row>
    <row r="306" spans="1:16" ht="15" hidden="1">
      <c r="A306" s="44" t="s">
        <v>696</v>
      </c>
      <c r="B306" s="44" t="s">
        <v>695</v>
      </c>
      <c r="C306" s="44" t="s">
        <v>247</v>
      </c>
      <c r="D306" s="44" t="s">
        <v>246</v>
      </c>
      <c r="E306" s="44">
        <v>40.6389</v>
      </c>
      <c r="F306" s="44">
        <v>41.516099999999994</v>
      </c>
      <c r="G306" s="45">
        <v>0.96029999999999993</v>
      </c>
      <c r="H306" s="45">
        <v>0.97259999999999991</v>
      </c>
      <c r="I306" s="45">
        <v>0.92179999999999995</v>
      </c>
      <c r="J306" s="45">
        <v>0.94579999999999997</v>
      </c>
      <c r="K306" s="44"/>
      <c r="L306" s="44"/>
      <c r="M306" s="44"/>
      <c r="N306" s="44" t="s">
        <v>162</v>
      </c>
      <c r="O306" s="44" t="s">
        <v>162</v>
      </c>
      <c r="P306" s="44"/>
    </row>
    <row r="307" spans="1:16" ht="15" hidden="1">
      <c r="A307" s="44" t="s">
        <v>694</v>
      </c>
      <c r="B307" s="44" t="s">
        <v>693</v>
      </c>
      <c r="C307" s="44" t="s">
        <v>333</v>
      </c>
      <c r="D307" s="44" t="s">
        <v>332</v>
      </c>
      <c r="E307" s="44">
        <v>37.377999999999993</v>
      </c>
      <c r="F307" s="44">
        <v>36.796499999999995</v>
      </c>
      <c r="G307" s="45">
        <v>0.88329999999999997</v>
      </c>
      <c r="H307" s="45">
        <v>0.91849999999999998</v>
      </c>
      <c r="I307" s="45">
        <v>0.88329999999999997</v>
      </c>
      <c r="J307" s="45">
        <v>0.91849999999999998</v>
      </c>
      <c r="K307" s="44"/>
      <c r="L307" s="44"/>
      <c r="M307" s="44"/>
      <c r="N307" s="44" t="s">
        <v>162</v>
      </c>
      <c r="O307" s="44" t="s">
        <v>162</v>
      </c>
      <c r="P307" s="44"/>
    </row>
    <row r="308" spans="1:16" ht="15" hidden="1">
      <c r="A308" s="44" t="s">
        <v>692</v>
      </c>
      <c r="B308" s="44" t="s">
        <v>691</v>
      </c>
      <c r="C308" s="44" t="s">
        <v>219</v>
      </c>
      <c r="D308" s="44" t="s">
        <v>218</v>
      </c>
      <c r="E308" s="44">
        <v>38.663799999999995</v>
      </c>
      <c r="F308" s="44">
        <v>38.225599999999993</v>
      </c>
      <c r="G308" s="45">
        <v>0.91369999999999996</v>
      </c>
      <c r="H308" s="45">
        <v>0.94009999999999994</v>
      </c>
      <c r="I308" s="45">
        <v>0.91369999999999996</v>
      </c>
      <c r="J308" s="45">
        <v>0.94009999999999994</v>
      </c>
      <c r="K308" s="44"/>
      <c r="L308" s="44"/>
      <c r="M308" s="44"/>
      <c r="N308" s="44" t="s">
        <v>162</v>
      </c>
      <c r="O308" s="44" t="s">
        <v>162</v>
      </c>
      <c r="P308" s="44"/>
    </row>
    <row r="309" spans="1:16" ht="15" hidden="1">
      <c r="A309" s="44" t="s">
        <v>692</v>
      </c>
      <c r="B309" s="44" t="s">
        <v>691</v>
      </c>
      <c r="C309" s="44" t="s">
        <v>327</v>
      </c>
      <c r="D309" s="44" t="s">
        <v>326</v>
      </c>
      <c r="E309" s="44">
        <v>38.663799999999995</v>
      </c>
      <c r="F309" s="44">
        <v>38.225599999999993</v>
      </c>
      <c r="G309" s="45">
        <v>0.91369999999999996</v>
      </c>
      <c r="H309" s="45">
        <v>0.94009999999999994</v>
      </c>
      <c r="I309" s="45">
        <v>0.91369999999999996</v>
      </c>
      <c r="J309" s="45">
        <v>0.94009999999999994</v>
      </c>
      <c r="K309" s="44"/>
      <c r="L309" s="44"/>
      <c r="M309" s="44"/>
      <c r="N309" s="44" t="s">
        <v>162</v>
      </c>
      <c r="O309" s="44" t="s">
        <v>162</v>
      </c>
      <c r="P309" s="44"/>
    </row>
    <row r="310" spans="1:16" ht="15" hidden="1">
      <c r="A310" s="44" t="s">
        <v>690</v>
      </c>
      <c r="B310" s="44" t="s">
        <v>689</v>
      </c>
      <c r="C310" s="44" t="s">
        <v>180</v>
      </c>
      <c r="D310" s="44" t="s">
        <v>179</v>
      </c>
      <c r="E310" s="44">
        <v>41.030499999999996</v>
      </c>
      <c r="F310" s="44">
        <v>39.762599999999999</v>
      </c>
      <c r="G310" s="45">
        <v>1.0254999999999999</v>
      </c>
      <c r="H310" s="45">
        <v>1.0173999999999999</v>
      </c>
      <c r="I310" s="45"/>
      <c r="J310" s="45"/>
      <c r="K310" s="44"/>
      <c r="L310" s="44" t="s">
        <v>131</v>
      </c>
      <c r="M310" s="44">
        <v>0.97609999999999997</v>
      </c>
      <c r="N310" s="44" t="s">
        <v>162</v>
      </c>
      <c r="O310" s="44" t="s">
        <v>162</v>
      </c>
      <c r="P310" s="44"/>
    </row>
    <row r="311" spans="1:16" ht="15" hidden="1">
      <c r="A311" s="44" t="s">
        <v>688</v>
      </c>
      <c r="B311" s="44" t="s">
        <v>687</v>
      </c>
      <c r="C311" s="44" t="s">
        <v>211</v>
      </c>
      <c r="D311" s="44" t="s">
        <v>210</v>
      </c>
      <c r="E311" s="44">
        <v>39.259699999999995</v>
      </c>
      <c r="F311" s="44">
        <v>38.702999999999996</v>
      </c>
      <c r="G311" s="45">
        <v>0.92779999999999996</v>
      </c>
      <c r="H311" s="45">
        <v>0.95</v>
      </c>
      <c r="I311" s="45">
        <v>0.90539999999999987</v>
      </c>
      <c r="J311" s="45">
        <v>0.93419999999999992</v>
      </c>
      <c r="K311" s="44"/>
      <c r="L311" s="44"/>
      <c r="M311" s="44"/>
      <c r="N311" s="44" t="s">
        <v>162</v>
      </c>
      <c r="O311" s="44" t="s">
        <v>162</v>
      </c>
      <c r="P311" s="44"/>
    </row>
    <row r="312" spans="1:16" ht="15" hidden="1">
      <c r="A312" s="44" t="s">
        <v>686</v>
      </c>
      <c r="B312" s="44" t="s">
        <v>685</v>
      </c>
      <c r="C312" s="44" t="s">
        <v>552</v>
      </c>
      <c r="D312" s="44" t="s">
        <v>551</v>
      </c>
      <c r="E312" s="44">
        <v>29.7669</v>
      </c>
      <c r="F312" s="44">
        <v>29.451799999999999</v>
      </c>
      <c r="G312" s="45">
        <v>0.7236999999999999</v>
      </c>
      <c r="H312" s="45">
        <v>0.80139999999999989</v>
      </c>
      <c r="I312" s="45"/>
      <c r="J312" s="45"/>
      <c r="K312" s="44"/>
      <c r="L312" s="44" t="s">
        <v>131</v>
      </c>
      <c r="M312" s="44">
        <v>0.70819999999999994</v>
      </c>
      <c r="N312" s="44" t="s">
        <v>162</v>
      </c>
      <c r="O312" s="44" t="s">
        <v>162</v>
      </c>
      <c r="P312" s="44"/>
    </row>
    <row r="313" spans="1:16" ht="15" hidden="1">
      <c r="A313" s="44" t="s">
        <v>686</v>
      </c>
      <c r="B313" s="44" t="s">
        <v>685</v>
      </c>
      <c r="C313" s="44" t="s">
        <v>189</v>
      </c>
      <c r="D313" s="44" t="s">
        <v>188</v>
      </c>
      <c r="E313" s="44">
        <v>29.7669</v>
      </c>
      <c r="F313" s="44">
        <v>29.451799999999999</v>
      </c>
      <c r="G313" s="45">
        <v>0.76259999999999994</v>
      </c>
      <c r="H313" s="45">
        <v>0.83059999999999989</v>
      </c>
      <c r="I313" s="45"/>
      <c r="J313" s="45"/>
      <c r="K313" s="44"/>
      <c r="L313" s="44" t="s">
        <v>131</v>
      </c>
      <c r="M313" s="44">
        <v>0.70819999999999994</v>
      </c>
      <c r="N313" s="44" t="s">
        <v>162</v>
      </c>
      <c r="O313" s="44" t="s">
        <v>162</v>
      </c>
      <c r="P313" s="44"/>
    </row>
    <row r="314" spans="1:16" ht="15" hidden="1">
      <c r="A314" s="44" t="s">
        <v>684</v>
      </c>
      <c r="B314" s="44" t="s">
        <v>683</v>
      </c>
      <c r="C314" s="44" t="s">
        <v>235</v>
      </c>
      <c r="D314" s="44" t="s">
        <v>234</v>
      </c>
      <c r="E314" s="44">
        <v>38.092599999999997</v>
      </c>
      <c r="F314" s="44">
        <v>37.6907</v>
      </c>
      <c r="G314" s="45">
        <v>0.90019999999999989</v>
      </c>
      <c r="H314" s="45">
        <v>0.93049999999999999</v>
      </c>
      <c r="I314" s="45"/>
      <c r="J314" s="45"/>
      <c r="K314" s="44"/>
      <c r="L314" s="44"/>
      <c r="M314" s="44"/>
      <c r="N314" s="44" t="s">
        <v>162</v>
      </c>
      <c r="O314" s="44" t="s">
        <v>162</v>
      </c>
      <c r="P314" s="44"/>
    </row>
    <row r="315" spans="1:16" ht="15" hidden="1">
      <c r="A315" s="44" t="s">
        <v>682</v>
      </c>
      <c r="B315" s="44" t="s">
        <v>681</v>
      </c>
      <c r="C315" s="44" t="s">
        <v>552</v>
      </c>
      <c r="D315" s="44" t="s">
        <v>551</v>
      </c>
      <c r="E315" s="44">
        <v>30.936299999999999</v>
      </c>
      <c r="F315" s="44">
        <v>30.357699999999998</v>
      </c>
      <c r="G315" s="45">
        <v>0.73149999999999993</v>
      </c>
      <c r="H315" s="45">
        <v>0.80729999999999991</v>
      </c>
      <c r="I315" s="45">
        <v>0.73149999999999993</v>
      </c>
      <c r="J315" s="45">
        <v>0.80729999999999991</v>
      </c>
      <c r="K315" s="44"/>
      <c r="L315" s="44"/>
      <c r="M315" s="44"/>
      <c r="N315" s="44" t="s">
        <v>162</v>
      </c>
      <c r="O315" s="44" t="s">
        <v>162</v>
      </c>
      <c r="P315" s="44"/>
    </row>
    <row r="316" spans="1:16" ht="15" hidden="1">
      <c r="A316" s="44" t="s">
        <v>680</v>
      </c>
      <c r="B316" s="44" t="s">
        <v>679</v>
      </c>
      <c r="C316" s="44" t="s">
        <v>303</v>
      </c>
      <c r="D316" s="44" t="s">
        <v>302</v>
      </c>
      <c r="E316" s="44">
        <v>39.482699999999994</v>
      </c>
      <c r="F316" s="44">
        <v>37.583599999999997</v>
      </c>
      <c r="G316" s="45">
        <v>0.93299999999999994</v>
      </c>
      <c r="H316" s="45">
        <v>0.95359999999999989</v>
      </c>
      <c r="I316" s="45"/>
      <c r="J316" s="45"/>
      <c r="K316" s="44"/>
      <c r="L316" s="44"/>
      <c r="M316" s="44"/>
      <c r="N316" s="44" t="s">
        <v>162</v>
      </c>
      <c r="O316" s="44" t="s">
        <v>162</v>
      </c>
      <c r="P316" s="44"/>
    </row>
    <row r="317" spans="1:16" ht="15" hidden="1">
      <c r="A317" s="44" t="s">
        <v>678</v>
      </c>
      <c r="B317" s="44" t="s">
        <v>677</v>
      </c>
      <c r="C317" s="44" t="s">
        <v>421</v>
      </c>
      <c r="D317" s="44" t="s">
        <v>420</v>
      </c>
      <c r="E317" s="44">
        <v>41.146499999999996</v>
      </c>
      <c r="F317" s="44">
        <v>40.305899999999994</v>
      </c>
      <c r="G317" s="45">
        <v>0.97239999999999993</v>
      </c>
      <c r="H317" s="45">
        <v>0.98099999999999998</v>
      </c>
      <c r="I317" s="45"/>
      <c r="J317" s="45"/>
      <c r="K317" s="44"/>
      <c r="L317" s="44"/>
      <c r="M317" s="44"/>
      <c r="N317" s="44" t="s">
        <v>162</v>
      </c>
      <c r="O317" s="44" t="s">
        <v>162</v>
      </c>
      <c r="P317" s="44"/>
    </row>
    <row r="318" spans="1:16" ht="15" hidden="1">
      <c r="A318" s="44" t="s">
        <v>678</v>
      </c>
      <c r="B318" s="44" t="s">
        <v>677</v>
      </c>
      <c r="C318" s="44" t="s">
        <v>231</v>
      </c>
      <c r="D318" s="44" t="s">
        <v>230</v>
      </c>
      <c r="E318" s="44">
        <v>41.146499999999996</v>
      </c>
      <c r="F318" s="44">
        <v>40.305899999999994</v>
      </c>
      <c r="G318" s="45">
        <v>0.97239999999999993</v>
      </c>
      <c r="H318" s="45">
        <v>0.98099999999999998</v>
      </c>
      <c r="I318" s="45"/>
      <c r="J318" s="45"/>
      <c r="K318" s="44"/>
      <c r="L318" s="44"/>
      <c r="M318" s="44"/>
      <c r="N318" s="44" t="s">
        <v>162</v>
      </c>
      <c r="O318" s="44" t="s">
        <v>162</v>
      </c>
      <c r="P318" s="44"/>
    </row>
    <row r="319" spans="1:16" ht="15" hidden="1">
      <c r="A319" s="44" t="s">
        <v>676</v>
      </c>
      <c r="B319" s="44" t="s">
        <v>675</v>
      </c>
      <c r="C319" s="44" t="s">
        <v>357</v>
      </c>
      <c r="D319" s="44" t="s">
        <v>356</v>
      </c>
      <c r="E319" s="44">
        <v>32.411099999999998</v>
      </c>
      <c r="F319" s="44">
        <v>32.050199999999997</v>
      </c>
      <c r="G319" s="45">
        <v>0.76939999999999997</v>
      </c>
      <c r="H319" s="45">
        <v>0.8357</v>
      </c>
      <c r="I319" s="45">
        <v>0.76939999999999997</v>
      </c>
      <c r="J319" s="45">
        <v>0.8357</v>
      </c>
      <c r="K319" s="44"/>
      <c r="L319" s="44"/>
      <c r="M319" s="44"/>
      <c r="N319" s="44" t="s">
        <v>162</v>
      </c>
      <c r="O319" s="44" t="s">
        <v>162</v>
      </c>
      <c r="P319" s="44"/>
    </row>
    <row r="320" spans="1:16" ht="15" hidden="1">
      <c r="A320" s="44" t="s">
        <v>674</v>
      </c>
      <c r="B320" s="44" t="s">
        <v>673</v>
      </c>
      <c r="C320" s="44" t="s">
        <v>303</v>
      </c>
      <c r="D320" s="44" t="s">
        <v>302</v>
      </c>
      <c r="E320" s="44">
        <v>41.616499999999995</v>
      </c>
      <c r="F320" s="44">
        <v>40.675299999999993</v>
      </c>
      <c r="G320" s="45">
        <v>0.98349999999999993</v>
      </c>
      <c r="H320" s="45">
        <v>0.98869999999999991</v>
      </c>
      <c r="I320" s="45"/>
      <c r="J320" s="45"/>
      <c r="K320" s="44"/>
      <c r="L320" s="44"/>
      <c r="M320" s="44"/>
      <c r="N320" s="44" t="s">
        <v>162</v>
      </c>
      <c r="O320" s="44" t="s">
        <v>162</v>
      </c>
      <c r="P320" s="44"/>
    </row>
    <row r="321" spans="1:16" ht="15" hidden="1">
      <c r="A321" s="44" t="s">
        <v>672</v>
      </c>
      <c r="B321" s="44" t="s">
        <v>671</v>
      </c>
      <c r="C321" s="44" t="s">
        <v>357</v>
      </c>
      <c r="D321" s="44" t="s">
        <v>356</v>
      </c>
      <c r="E321" s="44">
        <v>31.934899999999999</v>
      </c>
      <c r="F321" s="44">
        <v>31.511599999999998</v>
      </c>
      <c r="G321" s="45">
        <v>0.75469999999999993</v>
      </c>
      <c r="H321" s="45">
        <v>0.82469999999999999</v>
      </c>
      <c r="I321" s="45">
        <v>0.73509999999999998</v>
      </c>
      <c r="J321" s="45">
        <v>0.80999999999999994</v>
      </c>
      <c r="K321" s="44"/>
      <c r="L321" s="44"/>
      <c r="M321" s="44"/>
      <c r="N321" s="44" t="s">
        <v>162</v>
      </c>
      <c r="O321" s="44" t="s">
        <v>162</v>
      </c>
      <c r="P321" s="44"/>
    </row>
    <row r="322" spans="1:16" ht="15" hidden="1">
      <c r="A322" s="44" t="s">
        <v>670</v>
      </c>
      <c r="B322" s="44" t="s">
        <v>669</v>
      </c>
      <c r="C322" s="44" t="s">
        <v>333</v>
      </c>
      <c r="D322" s="44" t="s">
        <v>332</v>
      </c>
      <c r="E322" s="44">
        <v>44.271999999999998</v>
      </c>
      <c r="F322" s="44">
        <v>43.336999999999996</v>
      </c>
      <c r="G322" s="45">
        <v>1.0525999999999998</v>
      </c>
      <c r="H322" s="45">
        <v>1.0356999999999998</v>
      </c>
      <c r="I322" s="45">
        <v>1.0525999999999998</v>
      </c>
      <c r="J322" s="45">
        <v>1.0356999999999998</v>
      </c>
      <c r="K322" s="44"/>
      <c r="L322" s="44"/>
      <c r="M322" s="44"/>
      <c r="N322" s="44" t="s">
        <v>162</v>
      </c>
      <c r="O322" s="44" t="s">
        <v>162</v>
      </c>
      <c r="P322" s="44"/>
    </row>
    <row r="323" spans="1:16" ht="15" hidden="1">
      <c r="A323" s="44" t="s">
        <v>670</v>
      </c>
      <c r="B323" s="44" t="s">
        <v>669</v>
      </c>
      <c r="C323" s="44" t="s">
        <v>231</v>
      </c>
      <c r="D323" s="44" t="s">
        <v>230</v>
      </c>
      <c r="E323" s="44">
        <v>44.271999999999998</v>
      </c>
      <c r="F323" s="44">
        <v>43.336999999999996</v>
      </c>
      <c r="G323" s="45">
        <v>1.0525999999999998</v>
      </c>
      <c r="H323" s="45">
        <v>1.0356999999999998</v>
      </c>
      <c r="I323" s="45"/>
      <c r="J323" s="45"/>
      <c r="K323" s="44"/>
      <c r="L323" s="44"/>
      <c r="M323" s="44"/>
      <c r="N323" s="44" t="s">
        <v>162</v>
      </c>
      <c r="O323" s="44" t="s">
        <v>162</v>
      </c>
      <c r="P323" s="44"/>
    </row>
    <row r="324" spans="1:16" ht="15" hidden="1">
      <c r="A324" s="44" t="s">
        <v>668</v>
      </c>
      <c r="B324" s="44" t="s">
        <v>667</v>
      </c>
      <c r="C324" s="44" t="s">
        <v>164</v>
      </c>
      <c r="D324" s="44" t="s">
        <v>163</v>
      </c>
      <c r="E324" s="44">
        <v>39.151299999999999</v>
      </c>
      <c r="F324" s="44">
        <v>37.874599999999994</v>
      </c>
      <c r="G324" s="45">
        <v>1.0234999999999999</v>
      </c>
      <c r="H324" s="45">
        <v>1.0159999999999998</v>
      </c>
      <c r="I324" s="45"/>
      <c r="J324" s="45"/>
      <c r="K324" s="44"/>
      <c r="L324" s="44" t="s">
        <v>131</v>
      </c>
      <c r="M324" s="44">
        <v>0.93139999999999989</v>
      </c>
      <c r="N324" s="44" t="s">
        <v>162</v>
      </c>
      <c r="O324" s="44" t="s">
        <v>162</v>
      </c>
      <c r="P324" s="44"/>
    </row>
    <row r="325" spans="1:16" ht="15" hidden="1">
      <c r="A325" s="44" t="s">
        <v>666</v>
      </c>
      <c r="B325" s="44" t="s">
        <v>665</v>
      </c>
      <c r="C325" s="44" t="s">
        <v>223</v>
      </c>
      <c r="D325" s="44" t="s">
        <v>222</v>
      </c>
      <c r="E325" s="44">
        <v>33.789899999999996</v>
      </c>
      <c r="F325" s="44">
        <v>33.110599999999998</v>
      </c>
      <c r="G325" s="45">
        <v>0.83009999999999995</v>
      </c>
      <c r="H325" s="45">
        <v>0.88029999999999997</v>
      </c>
      <c r="I325" s="45"/>
      <c r="J325" s="45"/>
      <c r="K325" s="44"/>
      <c r="L325" s="44" t="s">
        <v>131</v>
      </c>
      <c r="M325" s="44">
        <v>0.80389999999999995</v>
      </c>
      <c r="N325" s="44" t="s">
        <v>162</v>
      </c>
      <c r="O325" s="44" t="s">
        <v>162</v>
      </c>
      <c r="P325" s="44"/>
    </row>
    <row r="326" spans="1:16" ht="15" hidden="1">
      <c r="A326" s="44" t="s">
        <v>664</v>
      </c>
      <c r="B326" s="44" t="s">
        <v>663</v>
      </c>
      <c r="C326" s="44" t="s">
        <v>172</v>
      </c>
      <c r="D326" s="44" t="s">
        <v>171</v>
      </c>
      <c r="E326" s="44">
        <v>40.409299999999995</v>
      </c>
      <c r="F326" s="44">
        <v>39.241</v>
      </c>
      <c r="G326" s="45">
        <v>0.95499999999999996</v>
      </c>
      <c r="H326" s="45">
        <v>0.96899999999999997</v>
      </c>
      <c r="I326" s="45"/>
      <c r="J326" s="45"/>
      <c r="K326" s="44"/>
      <c r="L326" s="44"/>
      <c r="M326" s="44"/>
      <c r="N326" s="44" t="s">
        <v>162</v>
      </c>
      <c r="O326" s="44" t="s">
        <v>162</v>
      </c>
      <c r="P326" s="44"/>
    </row>
    <row r="327" spans="1:16" ht="15" hidden="1">
      <c r="A327" s="44" t="s">
        <v>662</v>
      </c>
      <c r="B327" s="44" t="s">
        <v>661</v>
      </c>
      <c r="C327" s="44" t="s">
        <v>247</v>
      </c>
      <c r="D327" s="44" t="s">
        <v>246</v>
      </c>
      <c r="E327" s="44">
        <v>43.694199999999995</v>
      </c>
      <c r="F327" s="44">
        <v>43.457199999999993</v>
      </c>
      <c r="G327" s="45">
        <v>1.0326</v>
      </c>
      <c r="H327" s="45">
        <v>1.0222</v>
      </c>
      <c r="I327" s="45">
        <v>0.97959999999999992</v>
      </c>
      <c r="J327" s="45">
        <v>0.98599999999999999</v>
      </c>
      <c r="K327" s="44"/>
      <c r="L327" s="44"/>
      <c r="M327" s="44"/>
      <c r="N327" s="44" t="s">
        <v>162</v>
      </c>
      <c r="O327" s="44" t="s">
        <v>162</v>
      </c>
      <c r="P327" s="44"/>
    </row>
    <row r="328" spans="1:16" ht="15" hidden="1">
      <c r="A328" s="44" t="s">
        <v>660</v>
      </c>
      <c r="B328" s="44" t="s">
        <v>659</v>
      </c>
      <c r="C328" s="44" t="s">
        <v>211</v>
      </c>
      <c r="D328" s="44" t="s">
        <v>210</v>
      </c>
      <c r="E328" s="44">
        <v>33.330399999999997</v>
      </c>
      <c r="F328" s="44">
        <v>32.250699999999995</v>
      </c>
      <c r="G328" s="45">
        <v>0.78769999999999996</v>
      </c>
      <c r="H328" s="45">
        <v>0.84919999999999995</v>
      </c>
      <c r="I328" s="45"/>
      <c r="J328" s="45"/>
      <c r="K328" s="44"/>
      <c r="L328" s="44"/>
      <c r="M328" s="44"/>
      <c r="N328" s="44" t="s">
        <v>162</v>
      </c>
      <c r="O328" s="44" t="s">
        <v>162</v>
      </c>
      <c r="P328" s="44"/>
    </row>
    <row r="329" spans="1:16" ht="15" hidden="1">
      <c r="A329" s="44" t="s">
        <v>658</v>
      </c>
      <c r="B329" s="44" t="s">
        <v>657</v>
      </c>
      <c r="C329" s="44" t="s">
        <v>377</v>
      </c>
      <c r="D329" s="44" t="s">
        <v>376</v>
      </c>
      <c r="E329" s="44">
        <v>36.793599999999998</v>
      </c>
      <c r="F329" s="44">
        <v>35.760899999999999</v>
      </c>
      <c r="G329" s="45">
        <v>0.86949999999999994</v>
      </c>
      <c r="H329" s="45">
        <v>0.90869999999999995</v>
      </c>
      <c r="I329" s="45"/>
      <c r="J329" s="45"/>
      <c r="K329" s="44"/>
      <c r="L329" s="44"/>
      <c r="M329" s="44"/>
      <c r="N329" s="44" t="s">
        <v>162</v>
      </c>
      <c r="O329" s="44" t="s">
        <v>162</v>
      </c>
      <c r="P329" s="44"/>
    </row>
    <row r="330" spans="1:16" ht="15" hidden="1">
      <c r="A330" s="44" t="s">
        <v>658</v>
      </c>
      <c r="B330" s="44" t="s">
        <v>657</v>
      </c>
      <c r="C330" s="44" t="s">
        <v>211</v>
      </c>
      <c r="D330" s="44" t="s">
        <v>210</v>
      </c>
      <c r="E330" s="44">
        <v>36.793599999999998</v>
      </c>
      <c r="F330" s="44">
        <v>35.760899999999999</v>
      </c>
      <c r="G330" s="45"/>
      <c r="H330" s="45"/>
      <c r="I330" s="45">
        <v>0.79939999999999989</v>
      </c>
      <c r="J330" s="45">
        <v>0.8579</v>
      </c>
      <c r="K330" s="44"/>
      <c r="L330" s="44"/>
      <c r="M330" s="44"/>
      <c r="N330" s="44" t="s">
        <v>162</v>
      </c>
      <c r="O330" s="44" t="s">
        <v>162</v>
      </c>
      <c r="P330" s="44"/>
    </row>
    <row r="331" spans="1:16" ht="15" hidden="1">
      <c r="A331" s="44" t="s">
        <v>656</v>
      </c>
      <c r="B331" s="44" t="s">
        <v>655</v>
      </c>
      <c r="C331" s="44" t="s">
        <v>449</v>
      </c>
      <c r="D331" s="44" t="s">
        <v>448</v>
      </c>
      <c r="E331" s="44">
        <v>50.783699999999996</v>
      </c>
      <c r="F331" s="44">
        <v>49.273899999999998</v>
      </c>
      <c r="G331" s="45">
        <v>1.2000999999999999</v>
      </c>
      <c r="H331" s="45">
        <v>1.1329999999999998</v>
      </c>
      <c r="I331" s="45"/>
      <c r="J331" s="45"/>
      <c r="K331" s="44"/>
      <c r="L331" s="44"/>
      <c r="M331" s="44"/>
      <c r="N331" s="44" t="s">
        <v>162</v>
      </c>
      <c r="O331" s="44" t="s">
        <v>162</v>
      </c>
      <c r="P331" s="44"/>
    </row>
    <row r="332" spans="1:16" ht="15" hidden="1">
      <c r="A332" s="44" t="s">
        <v>654</v>
      </c>
      <c r="B332" s="44" t="s">
        <v>653</v>
      </c>
      <c r="C332" s="44" t="s">
        <v>219</v>
      </c>
      <c r="D332" s="44" t="s">
        <v>218</v>
      </c>
      <c r="E332" s="44">
        <v>37.312199999999997</v>
      </c>
      <c r="F332" s="44">
        <v>36.582799999999999</v>
      </c>
      <c r="G332" s="45">
        <v>0.88179999999999992</v>
      </c>
      <c r="H332" s="45">
        <v>0.91749999999999998</v>
      </c>
      <c r="I332" s="45"/>
      <c r="J332" s="45"/>
      <c r="K332" s="44"/>
      <c r="L332" s="44"/>
      <c r="M332" s="44"/>
      <c r="N332" s="44" t="s">
        <v>162</v>
      </c>
      <c r="O332" s="44" t="s">
        <v>162</v>
      </c>
      <c r="P332" s="44"/>
    </row>
    <row r="333" spans="1:16" ht="15" hidden="1">
      <c r="A333" s="44" t="s">
        <v>652</v>
      </c>
      <c r="B333" s="44" t="s">
        <v>651</v>
      </c>
      <c r="C333" s="44" t="s">
        <v>215</v>
      </c>
      <c r="D333" s="44" t="s">
        <v>214</v>
      </c>
      <c r="E333" s="44">
        <v>30.737399999999997</v>
      </c>
      <c r="F333" s="44">
        <v>31.257499999999997</v>
      </c>
      <c r="G333" s="45">
        <v>0.77239999999999998</v>
      </c>
      <c r="H333" s="45">
        <v>0.83789999999999998</v>
      </c>
      <c r="I333" s="45">
        <v>0.77239999999999998</v>
      </c>
      <c r="J333" s="45">
        <v>0.83789999999999998</v>
      </c>
      <c r="K333" s="44"/>
      <c r="L333" s="44" t="s">
        <v>131</v>
      </c>
      <c r="M333" s="44">
        <v>0.73129999999999995</v>
      </c>
      <c r="N333" s="44" t="s">
        <v>162</v>
      </c>
      <c r="O333" s="44" t="s">
        <v>131</v>
      </c>
      <c r="P333" s="44">
        <v>0.71859999999999991</v>
      </c>
    </row>
    <row r="334" spans="1:16" ht="15" hidden="1">
      <c r="A334" s="44" t="s">
        <v>650</v>
      </c>
      <c r="B334" s="44" t="s">
        <v>649</v>
      </c>
      <c r="C334" s="44" t="s">
        <v>172</v>
      </c>
      <c r="D334" s="44" t="s">
        <v>171</v>
      </c>
      <c r="E334" s="44">
        <v>42.256699999999995</v>
      </c>
      <c r="F334" s="44">
        <v>40.230899999999998</v>
      </c>
      <c r="G334" s="45">
        <v>0.99859999999999993</v>
      </c>
      <c r="H334" s="45">
        <v>0.999</v>
      </c>
      <c r="I334" s="45"/>
      <c r="J334" s="45"/>
      <c r="K334" s="44"/>
      <c r="L334" s="44"/>
      <c r="M334" s="44"/>
      <c r="N334" s="44" t="s">
        <v>162</v>
      </c>
      <c r="O334" s="44" t="s">
        <v>162</v>
      </c>
      <c r="P334" s="44"/>
    </row>
    <row r="335" spans="1:16" ht="15" hidden="1">
      <c r="A335" s="44" t="s">
        <v>648</v>
      </c>
      <c r="B335" s="44" t="s">
        <v>647</v>
      </c>
      <c r="C335" s="44" t="s">
        <v>257</v>
      </c>
      <c r="D335" s="44" t="s">
        <v>256</v>
      </c>
      <c r="E335" s="44">
        <v>36.294799999999995</v>
      </c>
      <c r="F335" s="44">
        <v>37.430299999999995</v>
      </c>
      <c r="G335" s="45">
        <v>0.85769999999999991</v>
      </c>
      <c r="H335" s="45">
        <v>0.90019999999999989</v>
      </c>
      <c r="I335" s="45"/>
      <c r="J335" s="45"/>
      <c r="K335" s="44"/>
      <c r="L335" s="44"/>
      <c r="M335" s="44"/>
      <c r="N335" s="44" t="s">
        <v>162</v>
      </c>
      <c r="O335" s="44" t="s">
        <v>162</v>
      </c>
      <c r="P335" s="44"/>
    </row>
    <row r="336" spans="1:16" ht="15" hidden="1">
      <c r="A336" s="44" t="s">
        <v>648</v>
      </c>
      <c r="B336" s="44" t="s">
        <v>647</v>
      </c>
      <c r="C336" s="44" t="s">
        <v>180</v>
      </c>
      <c r="D336" s="44" t="s">
        <v>179</v>
      </c>
      <c r="E336" s="44">
        <v>36.294799999999995</v>
      </c>
      <c r="F336" s="44">
        <v>37.430299999999995</v>
      </c>
      <c r="G336" s="45">
        <v>1.0254999999999999</v>
      </c>
      <c r="H336" s="45">
        <v>1.0173999999999999</v>
      </c>
      <c r="I336" s="45"/>
      <c r="J336" s="45"/>
      <c r="K336" s="44"/>
      <c r="L336" s="44" t="s">
        <v>131</v>
      </c>
      <c r="M336" s="44">
        <v>0.86349999999999993</v>
      </c>
      <c r="N336" s="44" t="s">
        <v>162</v>
      </c>
      <c r="O336" s="44" t="s">
        <v>162</v>
      </c>
      <c r="P336" s="44"/>
    </row>
    <row r="337" spans="1:16" ht="15" hidden="1">
      <c r="A337" s="44" t="s">
        <v>646</v>
      </c>
      <c r="B337" s="44" t="s">
        <v>645</v>
      </c>
      <c r="C337" s="44" t="s">
        <v>481</v>
      </c>
      <c r="D337" s="44" t="s">
        <v>480</v>
      </c>
      <c r="E337" s="44">
        <v>36.539599999999993</v>
      </c>
      <c r="F337" s="44">
        <v>35.6205</v>
      </c>
      <c r="G337" s="45">
        <v>0.86349999999999993</v>
      </c>
      <c r="H337" s="45">
        <v>0.90439999999999998</v>
      </c>
      <c r="I337" s="45"/>
      <c r="J337" s="45"/>
      <c r="K337" s="44"/>
      <c r="L337" s="44"/>
      <c r="M337" s="44"/>
      <c r="N337" s="44" t="s">
        <v>162</v>
      </c>
      <c r="O337" s="44" t="s">
        <v>162</v>
      </c>
      <c r="P337" s="44"/>
    </row>
    <row r="338" spans="1:16" ht="15" hidden="1">
      <c r="A338" s="44" t="s">
        <v>644</v>
      </c>
      <c r="B338" s="44" t="s">
        <v>643</v>
      </c>
      <c r="C338" s="44" t="s">
        <v>513</v>
      </c>
      <c r="D338" s="44" t="s">
        <v>512</v>
      </c>
      <c r="E338" s="44">
        <v>37.4422</v>
      </c>
      <c r="F338" s="44">
        <v>37.029999999999994</v>
      </c>
      <c r="G338" s="45">
        <v>0.88489999999999991</v>
      </c>
      <c r="H338" s="45">
        <v>0.91969999999999996</v>
      </c>
      <c r="I338" s="45">
        <v>0.86659999999999993</v>
      </c>
      <c r="J338" s="45">
        <v>0.90659999999999996</v>
      </c>
      <c r="K338" s="44"/>
      <c r="L338" s="44"/>
      <c r="M338" s="44"/>
      <c r="N338" s="44" t="s">
        <v>162</v>
      </c>
      <c r="O338" s="44" t="s">
        <v>162</v>
      </c>
      <c r="P338" s="44"/>
    </row>
    <row r="339" spans="1:16" ht="15" hidden="1">
      <c r="A339" s="44" t="s">
        <v>642</v>
      </c>
      <c r="B339" s="44" t="s">
        <v>641</v>
      </c>
      <c r="C339" s="44" t="s">
        <v>176</v>
      </c>
      <c r="D339" s="44" t="s">
        <v>175</v>
      </c>
      <c r="E339" s="44">
        <v>38.405999999999999</v>
      </c>
      <c r="F339" s="44">
        <v>37.186699999999995</v>
      </c>
      <c r="G339" s="45">
        <v>0.90879999999999994</v>
      </c>
      <c r="H339" s="45">
        <v>0.93659999999999999</v>
      </c>
      <c r="I339" s="45">
        <v>0.90879999999999994</v>
      </c>
      <c r="J339" s="45">
        <v>0.93659999999999999</v>
      </c>
      <c r="K339" s="44"/>
      <c r="L339" s="44"/>
      <c r="M339" s="44"/>
      <c r="N339" s="44" t="s">
        <v>162</v>
      </c>
      <c r="O339" s="44" t="s">
        <v>162</v>
      </c>
      <c r="P339" s="44"/>
    </row>
    <row r="340" spans="1:16" ht="15" hidden="1">
      <c r="A340" s="44" t="s">
        <v>640</v>
      </c>
      <c r="B340" s="44" t="s">
        <v>639</v>
      </c>
      <c r="C340" s="44" t="s">
        <v>349</v>
      </c>
      <c r="D340" s="44" t="s">
        <v>348</v>
      </c>
      <c r="E340" s="44">
        <v>40.264299999999999</v>
      </c>
      <c r="F340" s="44">
        <v>38.985199999999999</v>
      </c>
      <c r="G340" s="45">
        <v>0.9514999999999999</v>
      </c>
      <c r="H340" s="45">
        <v>0.96649999999999991</v>
      </c>
      <c r="I340" s="45">
        <v>0.9514999999999999</v>
      </c>
      <c r="J340" s="45">
        <v>0.96649999999999991</v>
      </c>
      <c r="K340" s="44"/>
      <c r="L340" s="44"/>
      <c r="M340" s="44"/>
      <c r="N340" s="44" t="s">
        <v>162</v>
      </c>
      <c r="O340" s="44" t="s">
        <v>162</v>
      </c>
      <c r="P340" s="44"/>
    </row>
    <row r="341" spans="1:16" ht="15" hidden="1">
      <c r="A341" s="44" t="s">
        <v>638</v>
      </c>
      <c r="B341" s="44" t="s">
        <v>637</v>
      </c>
      <c r="C341" s="44" t="s">
        <v>301</v>
      </c>
      <c r="D341" s="44" t="s">
        <v>300</v>
      </c>
      <c r="E341" s="44">
        <v>35.106899999999996</v>
      </c>
      <c r="F341" s="44">
        <v>34.058299999999996</v>
      </c>
      <c r="G341" s="45">
        <v>0.82959999999999989</v>
      </c>
      <c r="H341" s="45">
        <v>0.8798999999999999</v>
      </c>
      <c r="I341" s="45">
        <v>0.81599999999999995</v>
      </c>
      <c r="J341" s="45">
        <v>0.87</v>
      </c>
      <c r="K341" s="44"/>
      <c r="L341" s="44"/>
      <c r="M341" s="44"/>
      <c r="N341" s="44" t="s">
        <v>162</v>
      </c>
      <c r="O341" s="44" t="s">
        <v>162</v>
      </c>
      <c r="P341" s="44"/>
    </row>
    <row r="342" spans="1:16" ht="15" hidden="1">
      <c r="A342" s="44" t="s">
        <v>636</v>
      </c>
      <c r="B342" s="44" t="s">
        <v>635</v>
      </c>
      <c r="C342" s="44" t="s">
        <v>257</v>
      </c>
      <c r="D342" s="44" t="s">
        <v>256</v>
      </c>
      <c r="E342" s="44">
        <v>37.092699999999994</v>
      </c>
      <c r="F342" s="44">
        <v>36.672599999999996</v>
      </c>
      <c r="G342" s="45">
        <v>0.87659999999999993</v>
      </c>
      <c r="H342" s="45">
        <v>0.91379999999999995</v>
      </c>
      <c r="I342" s="45"/>
      <c r="J342" s="45"/>
      <c r="K342" s="44"/>
      <c r="L342" s="44"/>
      <c r="M342" s="44"/>
      <c r="N342" s="44" t="s">
        <v>162</v>
      </c>
      <c r="O342" s="44" t="s">
        <v>162</v>
      </c>
      <c r="P342" s="44"/>
    </row>
    <row r="343" spans="1:16" ht="15" hidden="1">
      <c r="A343" s="44" t="s">
        <v>636</v>
      </c>
      <c r="B343" s="44" t="s">
        <v>635</v>
      </c>
      <c r="C343" s="44" t="s">
        <v>403</v>
      </c>
      <c r="D343" s="44" t="s">
        <v>402</v>
      </c>
      <c r="E343" s="44">
        <v>37.092699999999994</v>
      </c>
      <c r="F343" s="44">
        <v>36.672599999999996</v>
      </c>
      <c r="G343" s="45">
        <v>0.89529999999999987</v>
      </c>
      <c r="H343" s="45">
        <v>0.92709999999999992</v>
      </c>
      <c r="I343" s="45"/>
      <c r="J343" s="45"/>
      <c r="K343" s="44"/>
      <c r="L343" s="44" t="s">
        <v>131</v>
      </c>
      <c r="M343" s="44">
        <v>0.88249999999999995</v>
      </c>
      <c r="N343" s="44" t="s">
        <v>162</v>
      </c>
      <c r="O343" s="44" t="s">
        <v>162</v>
      </c>
      <c r="P343" s="44"/>
    </row>
    <row r="344" spans="1:16" ht="15" hidden="1">
      <c r="A344" s="44" t="s">
        <v>634</v>
      </c>
      <c r="B344" s="44" t="s">
        <v>633</v>
      </c>
      <c r="C344" s="44" t="s">
        <v>211</v>
      </c>
      <c r="D344" s="44" t="s">
        <v>210</v>
      </c>
      <c r="E344" s="44">
        <v>33.321799999999996</v>
      </c>
      <c r="F344" s="44">
        <v>33.349999999999994</v>
      </c>
      <c r="G344" s="45">
        <v>0.78889999999999993</v>
      </c>
      <c r="H344" s="45">
        <v>0.85009999999999997</v>
      </c>
      <c r="I344" s="45">
        <v>0.78889999999999993</v>
      </c>
      <c r="J344" s="45">
        <v>0.85009999999999997</v>
      </c>
      <c r="K344" s="44"/>
      <c r="L344" s="44"/>
      <c r="M344" s="44"/>
      <c r="N344" s="44" t="s">
        <v>162</v>
      </c>
      <c r="O344" s="44" t="s">
        <v>162</v>
      </c>
      <c r="P344" s="44"/>
    </row>
    <row r="345" spans="1:16" ht="15" hidden="1">
      <c r="A345" s="44" t="s">
        <v>632</v>
      </c>
      <c r="B345" s="44" t="s">
        <v>631</v>
      </c>
      <c r="C345" s="44" t="s">
        <v>180</v>
      </c>
      <c r="D345" s="44" t="s">
        <v>179</v>
      </c>
      <c r="E345" s="44">
        <v>46.127199999999995</v>
      </c>
      <c r="F345" s="44">
        <v>46.696499999999993</v>
      </c>
      <c r="G345" s="45">
        <v>1.0900999999999998</v>
      </c>
      <c r="H345" s="45">
        <v>1.0609</v>
      </c>
      <c r="I345" s="45"/>
      <c r="J345" s="45"/>
      <c r="K345" s="44"/>
      <c r="L345" s="44"/>
      <c r="M345" s="44"/>
      <c r="N345" s="44" t="s">
        <v>162</v>
      </c>
      <c r="O345" s="44" t="s">
        <v>162</v>
      </c>
      <c r="P345" s="44"/>
    </row>
    <row r="346" spans="1:16" ht="15" hidden="1">
      <c r="A346" s="44" t="s">
        <v>630</v>
      </c>
      <c r="B346" s="44" t="s">
        <v>629</v>
      </c>
      <c r="C346" s="44" t="s">
        <v>168</v>
      </c>
      <c r="D346" s="44" t="s">
        <v>167</v>
      </c>
      <c r="E346" s="44">
        <v>53.125399999999999</v>
      </c>
      <c r="F346" s="44">
        <v>51.784899999999993</v>
      </c>
      <c r="G346" s="45">
        <v>1.2777999999999998</v>
      </c>
      <c r="H346" s="45">
        <v>1.1827999999999999</v>
      </c>
      <c r="I346" s="45">
        <v>1.2777999999999998</v>
      </c>
      <c r="J346" s="45">
        <v>1.1827999999999999</v>
      </c>
      <c r="K346" s="44"/>
      <c r="L346" s="44" t="s">
        <v>131</v>
      </c>
      <c r="M346" s="44">
        <v>1.2638999999999998</v>
      </c>
      <c r="N346" s="44" t="s">
        <v>162</v>
      </c>
      <c r="O346" s="44" t="s">
        <v>131</v>
      </c>
      <c r="P346" s="44">
        <v>1.2422</v>
      </c>
    </row>
    <row r="347" spans="1:16" ht="15" hidden="1">
      <c r="A347" s="44" t="s">
        <v>628</v>
      </c>
      <c r="B347" s="44" t="s">
        <v>627</v>
      </c>
      <c r="C347" s="44" t="s">
        <v>303</v>
      </c>
      <c r="D347" s="44" t="s">
        <v>302</v>
      </c>
      <c r="E347" s="44">
        <v>36.787199999999999</v>
      </c>
      <c r="F347" s="44">
        <v>36.347399999999993</v>
      </c>
      <c r="G347" s="45">
        <v>0.86939999999999995</v>
      </c>
      <c r="H347" s="45">
        <v>0.90859999999999996</v>
      </c>
      <c r="I347" s="45"/>
      <c r="J347" s="45"/>
      <c r="K347" s="44"/>
      <c r="L347" s="44"/>
      <c r="M347" s="44"/>
      <c r="N347" s="44" t="s">
        <v>162</v>
      </c>
      <c r="O347" s="44" t="s">
        <v>162</v>
      </c>
      <c r="P347" s="44"/>
    </row>
    <row r="348" spans="1:16" ht="15" hidden="1">
      <c r="A348" s="44" t="s">
        <v>628</v>
      </c>
      <c r="B348" s="44" t="s">
        <v>627</v>
      </c>
      <c r="C348" s="44" t="s">
        <v>513</v>
      </c>
      <c r="D348" s="44" t="s">
        <v>512</v>
      </c>
      <c r="E348" s="44">
        <v>36.787199999999999</v>
      </c>
      <c r="F348" s="44">
        <v>36.347399999999993</v>
      </c>
      <c r="G348" s="45">
        <v>0.86939999999999995</v>
      </c>
      <c r="H348" s="45">
        <v>0.90859999999999996</v>
      </c>
      <c r="I348" s="45">
        <v>0.85789999999999988</v>
      </c>
      <c r="J348" s="45">
        <v>0.90039999999999998</v>
      </c>
      <c r="K348" s="44"/>
      <c r="L348" s="44"/>
      <c r="M348" s="44"/>
      <c r="N348" s="44" t="s">
        <v>162</v>
      </c>
      <c r="O348" s="44" t="s">
        <v>162</v>
      </c>
      <c r="P348" s="44"/>
    </row>
    <row r="349" spans="1:16" ht="15" hidden="1">
      <c r="A349" s="44" t="s">
        <v>626</v>
      </c>
      <c r="B349" s="44" t="s">
        <v>625</v>
      </c>
      <c r="C349" s="44" t="s">
        <v>211</v>
      </c>
      <c r="D349" s="44" t="s">
        <v>210</v>
      </c>
      <c r="E349" s="44">
        <v>36.7104</v>
      </c>
      <c r="F349" s="44">
        <v>35.506699999999995</v>
      </c>
      <c r="G349" s="45">
        <v>0.86759999999999993</v>
      </c>
      <c r="H349" s="45">
        <v>0.9073</v>
      </c>
      <c r="I349" s="45">
        <v>0.86759999999999993</v>
      </c>
      <c r="J349" s="45">
        <v>0.9073</v>
      </c>
      <c r="K349" s="44"/>
      <c r="L349" s="44"/>
      <c r="M349" s="44"/>
      <c r="N349" s="44" t="s">
        <v>162</v>
      </c>
      <c r="O349" s="44" t="s">
        <v>162</v>
      </c>
      <c r="P349" s="44"/>
    </row>
    <row r="350" spans="1:16" ht="15" hidden="1">
      <c r="A350" s="44" t="s">
        <v>624</v>
      </c>
      <c r="B350" s="44" t="s">
        <v>623</v>
      </c>
      <c r="C350" s="44" t="s">
        <v>189</v>
      </c>
      <c r="D350" s="44" t="s">
        <v>188</v>
      </c>
      <c r="E350" s="44">
        <v>36.735799999999998</v>
      </c>
      <c r="F350" s="44">
        <v>36.555</v>
      </c>
      <c r="G350" s="45">
        <v>0.86819999999999997</v>
      </c>
      <c r="H350" s="45">
        <v>0.90779999999999994</v>
      </c>
      <c r="I350" s="45">
        <v>0.85189999999999988</v>
      </c>
      <c r="J350" s="45">
        <v>0.89599999999999991</v>
      </c>
      <c r="K350" s="44"/>
      <c r="L350" s="44"/>
      <c r="M350" s="44"/>
      <c r="N350" s="44" t="s">
        <v>162</v>
      </c>
      <c r="O350" s="44" t="s">
        <v>162</v>
      </c>
      <c r="P350" s="44"/>
    </row>
    <row r="351" spans="1:16" ht="15" hidden="1">
      <c r="A351" s="44" t="s">
        <v>622</v>
      </c>
      <c r="B351" s="44" t="s">
        <v>621</v>
      </c>
      <c r="C351" s="44" t="s">
        <v>251</v>
      </c>
      <c r="D351" s="44" t="s">
        <v>250</v>
      </c>
      <c r="E351" s="44">
        <v>39.823099999999997</v>
      </c>
      <c r="F351" s="44">
        <v>38.468899999999998</v>
      </c>
      <c r="G351" s="45">
        <v>0.94109999999999994</v>
      </c>
      <c r="H351" s="45">
        <v>0.95929999999999993</v>
      </c>
      <c r="I351" s="45">
        <v>0.89059999999999995</v>
      </c>
      <c r="J351" s="45">
        <v>0.92369999999999997</v>
      </c>
      <c r="K351" s="44"/>
      <c r="L351" s="44"/>
      <c r="M351" s="44"/>
      <c r="N351" s="44" t="s">
        <v>162</v>
      </c>
      <c r="O351" s="44" t="s">
        <v>162</v>
      </c>
      <c r="P351" s="44"/>
    </row>
    <row r="352" spans="1:16" ht="15" hidden="1">
      <c r="A352" s="44" t="s">
        <v>620</v>
      </c>
      <c r="B352" s="44" t="s">
        <v>619</v>
      </c>
      <c r="C352" s="44" t="s">
        <v>168</v>
      </c>
      <c r="D352" s="44" t="s">
        <v>167</v>
      </c>
      <c r="E352" s="44">
        <v>33.450699999999998</v>
      </c>
      <c r="F352" s="44">
        <v>33.0229</v>
      </c>
      <c r="G352" s="45">
        <v>1.2777999999999998</v>
      </c>
      <c r="H352" s="45">
        <v>1.1827999999999999</v>
      </c>
      <c r="I352" s="45"/>
      <c r="J352" s="45"/>
      <c r="K352" s="44"/>
      <c r="L352" s="44" t="s">
        <v>131</v>
      </c>
      <c r="M352" s="44">
        <v>0.79579999999999995</v>
      </c>
      <c r="N352" s="44" t="s">
        <v>162</v>
      </c>
      <c r="O352" s="44" t="s">
        <v>162</v>
      </c>
      <c r="P352" s="44"/>
    </row>
    <row r="353" spans="1:16" ht="15" hidden="1">
      <c r="A353" s="44" t="s">
        <v>618</v>
      </c>
      <c r="B353" s="44" t="s">
        <v>617</v>
      </c>
      <c r="C353" s="44" t="s">
        <v>231</v>
      </c>
      <c r="D353" s="44" t="s">
        <v>230</v>
      </c>
      <c r="E353" s="44">
        <v>46.799899999999994</v>
      </c>
      <c r="F353" s="44">
        <v>45.342499999999994</v>
      </c>
      <c r="G353" s="45">
        <v>1.1059999999999999</v>
      </c>
      <c r="H353" s="45">
        <v>1.0713999999999999</v>
      </c>
      <c r="I353" s="45">
        <v>1.0671999999999999</v>
      </c>
      <c r="J353" s="45">
        <v>1.0454999999999999</v>
      </c>
      <c r="K353" s="44"/>
      <c r="L353" s="44"/>
      <c r="M353" s="44"/>
      <c r="N353" s="44" t="s">
        <v>162</v>
      </c>
      <c r="O353" s="44" t="s">
        <v>162</v>
      </c>
      <c r="P353" s="44"/>
    </row>
    <row r="354" spans="1:16" ht="15" hidden="1">
      <c r="A354" s="44" t="s">
        <v>616</v>
      </c>
      <c r="B354" s="44" t="s">
        <v>615</v>
      </c>
      <c r="C354" s="44" t="s">
        <v>433</v>
      </c>
      <c r="D354" s="44" t="s">
        <v>432</v>
      </c>
      <c r="E354" s="44">
        <v>42.148099999999999</v>
      </c>
      <c r="F354" s="44">
        <v>41.376599999999996</v>
      </c>
      <c r="G354" s="45">
        <v>1.1487999999999998</v>
      </c>
      <c r="H354" s="45">
        <v>1.0996999999999999</v>
      </c>
      <c r="I354" s="45">
        <v>1.1487999999999998</v>
      </c>
      <c r="J354" s="45">
        <v>1.0996999999999999</v>
      </c>
      <c r="K354" s="44"/>
      <c r="L354" s="44" t="s">
        <v>131</v>
      </c>
      <c r="M354" s="44">
        <v>1.0026999999999999</v>
      </c>
      <c r="N354" s="44" t="s">
        <v>162</v>
      </c>
      <c r="O354" s="44" t="s">
        <v>131</v>
      </c>
      <c r="P354" s="44">
        <v>0.99109999999999987</v>
      </c>
    </row>
    <row r="355" spans="1:16" ht="15" hidden="1">
      <c r="A355" s="44" t="s">
        <v>614</v>
      </c>
      <c r="B355" s="44" t="s">
        <v>613</v>
      </c>
      <c r="C355" s="44" t="s">
        <v>219</v>
      </c>
      <c r="D355" s="44" t="s">
        <v>218</v>
      </c>
      <c r="E355" s="44">
        <v>34.848199999999999</v>
      </c>
      <c r="F355" s="44">
        <v>33.829699999999995</v>
      </c>
      <c r="G355" s="45">
        <v>0.82359999999999989</v>
      </c>
      <c r="H355" s="45">
        <v>0.87559999999999993</v>
      </c>
      <c r="I355" s="45"/>
      <c r="J355" s="45"/>
      <c r="K355" s="44"/>
      <c r="L355" s="44"/>
      <c r="M355" s="44"/>
      <c r="N355" s="44" t="s">
        <v>162</v>
      </c>
      <c r="O355" s="44" t="s">
        <v>162</v>
      </c>
      <c r="P355" s="44"/>
    </row>
    <row r="356" spans="1:16" ht="15" hidden="1">
      <c r="A356" s="44" t="s">
        <v>612</v>
      </c>
      <c r="B356" s="44" t="s">
        <v>611</v>
      </c>
      <c r="C356" s="44" t="s">
        <v>421</v>
      </c>
      <c r="D356" s="44" t="s">
        <v>420</v>
      </c>
      <c r="E356" s="44">
        <v>40.944299999999998</v>
      </c>
      <c r="F356" s="44">
        <v>38.7622</v>
      </c>
      <c r="G356" s="45">
        <v>0.9675999999999999</v>
      </c>
      <c r="H356" s="45">
        <v>0.9776999999999999</v>
      </c>
      <c r="I356" s="45"/>
      <c r="J356" s="45"/>
      <c r="K356" s="44"/>
      <c r="L356" s="44"/>
      <c r="M356" s="44"/>
      <c r="N356" s="44" t="s">
        <v>162</v>
      </c>
      <c r="O356" s="44" t="s">
        <v>162</v>
      </c>
      <c r="P356" s="44"/>
    </row>
    <row r="357" spans="1:16" ht="15" hidden="1">
      <c r="A357" s="44" t="s">
        <v>610</v>
      </c>
      <c r="B357" s="44" t="s">
        <v>609</v>
      </c>
      <c r="C357" s="44" t="s">
        <v>176</v>
      </c>
      <c r="D357" s="44" t="s">
        <v>175</v>
      </c>
      <c r="E357" s="44">
        <v>33.617299999999993</v>
      </c>
      <c r="F357" s="44">
        <v>32.823099999999997</v>
      </c>
      <c r="G357" s="45">
        <v>0.8012999999999999</v>
      </c>
      <c r="H357" s="45">
        <v>0.85919999999999996</v>
      </c>
      <c r="I357" s="45"/>
      <c r="J357" s="45"/>
      <c r="K357" s="44"/>
      <c r="L357" s="44" t="s">
        <v>131</v>
      </c>
      <c r="M357" s="44">
        <v>0.79979999999999996</v>
      </c>
      <c r="N357" s="44" t="s">
        <v>162</v>
      </c>
      <c r="O357" s="44" t="s">
        <v>162</v>
      </c>
      <c r="P357" s="44"/>
    </row>
    <row r="358" spans="1:16" ht="15" hidden="1">
      <c r="A358" s="44" t="s">
        <v>608</v>
      </c>
      <c r="B358" s="44" t="s">
        <v>607</v>
      </c>
      <c r="C358" s="44" t="s">
        <v>387</v>
      </c>
      <c r="D358" s="44" t="s">
        <v>386</v>
      </c>
      <c r="E358" s="44">
        <v>14.720199999999998</v>
      </c>
      <c r="F358" s="44">
        <v>14.763199999999999</v>
      </c>
      <c r="G358" s="45">
        <v>0.38449999999999995</v>
      </c>
      <c r="H358" s="45">
        <v>0.51969999999999994</v>
      </c>
      <c r="I358" s="45"/>
      <c r="J358" s="45"/>
      <c r="K358" s="44"/>
      <c r="L358" s="44" t="s">
        <v>131</v>
      </c>
      <c r="M358" s="44">
        <v>0.35019999999999996</v>
      </c>
      <c r="N358" s="44" t="s">
        <v>162</v>
      </c>
      <c r="O358" s="44" t="s">
        <v>162</v>
      </c>
      <c r="P358" s="44"/>
    </row>
    <row r="359" spans="1:16" ht="15" hidden="1">
      <c r="A359" s="44" t="s">
        <v>606</v>
      </c>
      <c r="B359" s="44" t="s">
        <v>605</v>
      </c>
      <c r="C359" s="44" t="s">
        <v>211</v>
      </c>
      <c r="D359" s="44" t="s">
        <v>210</v>
      </c>
      <c r="E359" s="44">
        <v>35.074999999999996</v>
      </c>
      <c r="F359" s="44">
        <v>33.6372</v>
      </c>
      <c r="G359" s="45">
        <v>0.82889999999999997</v>
      </c>
      <c r="H359" s="45">
        <v>0.87939999999999996</v>
      </c>
      <c r="I359" s="45"/>
      <c r="J359" s="45"/>
      <c r="K359" s="44"/>
      <c r="L359" s="44"/>
      <c r="M359" s="44"/>
      <c r="N359" s="44" t="s">
        <v>162</v>
      </c>
      <c r="O359" s="44" t="s">
        <v>162</v>
      </c>
      <c r="P359" s="44"/>
    </row>
    <row r="360" spans="1:16" ht="15" hidden="1">
      <c r="A360" s="44" t="s">
        <v>604</v>
      </c>
      <c r="B360" s="44" t="s">
        <v>603</v>
      </c>
      <c r="C360" s="44" t="s">
        <v>411</v>
      </c>
      <c r="D360" s="44" t="s">
        <v>410</v>
      </c>
      <c r="E360" s="44">
        <v>44.725699999999996</v>
      </c>
      <c r="F360" s="44">
        <v>45.289699999999996</v>
      </c>
      <c r="G360" s="45">
        <v>1.0721999999999998</v>
      </c>
      <c r="H360" s="45">
        <v>1.0488999999999999</v>
      </c>
      <c r="I360" s="45">
        <v>1.0721999999999998</v>
      </c>
      <c r="J360" s="45">
        <v>1.0488999999999999</v>
      </c>
      <c r="K360" s="44"/>
      <c r="L360" s="44" t="s">
        <v>131</v>
      </c>
      <c r="M360" s="44">
        <v>1.0640999999999998</v>
      </c>
      <c r="N360" s="44" t="s">
        <v>162</v>
      </c>
      <c r="O360" s="44" t="s">
        <v>131</v>
      </c>
      <c r="P360" s="44">
        <v>1.0435999999999999</v>
      </c>
    </row>
    <row r="361" spans="1:16" ht="15" hidden="1">
      <c r="A361" s="44" t="s">
        <v>602</v>
      </c>
      <c r="B361" s="44" t="s">
        <v>601</v>
      </c>
      <c r="C361" s="44" t="s">
        <v>301</v>
      </c>
      <c r="D361" s="44" t="s">
        <v>300</v>
      </c>
      <c r="E361" s="44">
        <v>37.084799999999994</v>
      </c>
      <c r="F361" s="44">
        <v>36.154699999999998</v>
      </c>
      <c r="G361" s="45">
        <v>0.87639999999999996</v>
      </c>
      <c r="H361" s="45">
        <v>0.91359999999999997</v>
      </c>
      <c r="I361" s="45">
        <v>0.85209999999999997</v>
      </c>
      <c r="J361" s="45">
        <v>0.8962</v>
      </c>
      <c r="K361" s="44"/>
      <c r="L361" s="44"/>
      <c r="M361" s="44"/>
      <c r="N361" s="44" t="s">
        <v>162</v>
      </c>
      <c r="O361" s="44" t="s">
        <v>162</v>
      </c>
      <c r="P361" s="44"/>
    </row>
    <row r="362" spans="1:16" ht="15" hidden="1">
      <c r="A362" s="44" t="s">
        <v>602</v>
      </c>
      <c r="B362" s="44" t="s">
        <v>601</v>
      </c>
      <c r="C362" s="44" t="s">
        <v>281</v>
      </c>
      <c r="D362" s="44" t="s">
        <v>280</v>
      </c>
      <c r="E362" s="44">
        <v>37.084799999999994</v>
      </c>
      <c r="F362" s="44">
        <v>36.154699999999998</v>
      </c>
      <c r="G362" s="45">
        <v>0.87639999999999996</v>
      </c>
      <c r="H362" s="45">
        <v>0.91359999999999997</v>
      </c>
      <c r="I362" s="45">
        <v>0.85209999999999997</v>
      </c>
      <c r="J362" s="45">
        <v>0.8962</v>
      </c>
      <c r="K362" s="44"/>
      <c r="L362" s="44"/>
      <c r="M362" s="44"/>
      <c r="N362" s="44" t="s">
        <v>162</v>
      </c>
      <c r="O362" s="44" t="s">
        <v>162</v>
      </c>
      <c r="P362" s="44"/>
    </row>
    <row r="363" spans="1:16" ht="15" hidden="1">
      <c r="A363" s="44" t="s">
        <v>602</v>
      </c>
      <c r="B363" s="44" t="s">
        <v>601</v>
      </c>
      <c r="C363" s="44" t="s">
        <v>552</v>
      </c>
      <c r="D363" s="44" t="s">
        <v>551</v>
      </c>
      <c r="E363" s="44">
        <v>37.084799999999994</v>
      </c>
      <c r="F363" s="44">
        <v>36.154699999999998</v>
      </c>
      <c r="G363" s="45">
        <v>0.87639999999999996</v>
      </c>
      <c r="H363" s="45">
        <v>0.91359999999999997</v>
      </c>
      <c r="I363" s="45">
        <v>0.85209999999999997</v>
      </c>
      <c r="J363" s="45">
        <v>0.8962</v>
      </c>
      <c r="K363" s="44"/>
      <c r="L363" s="44"/>
      <c r="M363" s="44"/>
      <c r="N363" s="44" t="s">
        <v>162</v>
      </c>
      <c r="O363" s="44" t="s">
        <v>162</v>
      </c>
      <c r="P363" s="44"/>
    </row>
    <row r="364" spans="1:16" ht="15" hidden="1">
      <c r="A364" s="44" t="s">
        <v>600</v>
      </c>
      <c r="B364" s="44" t="s">
        <v>599</v>
      </c>
      <c r="C364" s="44" t="s">
        <v>168</v>
      </c>
      <c r="D364" s="44" t="s">
        <v>167</v>
      </c>
      <c r="E364" s="44">
        <v>54.817299999999996</v>
      </c>
      <c r="F364" s="44">
        <v>53.719699999999996</v>
      </c>
      <c r="G364" s="45">
        <v>1.2953999999999999</v>
      </c>
      <c r="H364" s="45">
        <v>1.1939</v>
      </c>
      <c r="I364" s="45"/>
      <c r="J364" s="45"/>
      <c r="K364" s="44"/>
      <c r="L364" s="44"/>
      <c r="M364" s="44"/>
      <c r="N364" s="44" t="s">
        <v>162</v>
      </c>
      <c r="O364" s="44" t="s">
        <v>162</v>
      </c>
      <c r="P364" s="44"/>
    </row>
    <row r="365" spans="1:16" ht="15" hidden="1">
      <c r="A365" s="44" t="s">
        <v>598</v>
      </c>
      <c r="B365" s="44" t="s">
        <v>597</v>
      </c>
      <c r="C365" s="44" t="s">
        <v>223</v>
      </c>
      <c r="D365" s="44" t="s">
        <v>222</v>
      </c>
      <c r="E365" s="44">
        <v>39.547399999999996</v>
      </c>
      <c r="F365" s="44">
        <v>39.394199999999998</v>
      </c>
      <c r="G365" s="45">
        <v>0.93469999999999998</v>
      </c>
      <c r="H365" s="45">
        <v>0.95479999999999998</v>
      </c>
      <c r="I365" s="45">
        <v>0.93469999999999998</v>
      </c>
      <c r="J365" s="45">
        <v>0.95479999999999998</v>
      </c>
      <c r="K365" s="44"/>
      <c r="L365" s="44"/>
      <c r="M365" s="44"/>
      <c r="N365" s="44" t="s">
        <v>162</v>
      </c>
      <c r="O365" s="44" t="s">
        <v>162</v>
      </c>
      <c r="P365" s="44"/>
    </row>
    <row r="366" spans="1:16" ht="15" hidden="1">
      <c r="A366" s="44" t="s">
        <v>596</v>
      </c>
      <c r="B366" s="44" t="s">
        <v>595</v>
      </c>
      <c r="C366" s="44" t="s">
        <v>303</v>
      </c>
      <c r="D366" s="44" t="s">
        <v>302</v>
      </c>
      <c r="E366" s="44">
        <v>39.7211</v>
      </c>
      <c r="F366" s="44">
        <v>39.197299999999998</v>
      </c>
      <c r="G366" s="45">
        <v>0.93869999999999998</v>
      </c>
      <c r="H366" s="45">
        <v>0.9575999999999999</v>
      </c>
      <c r="I366" s="45"/>
      <c r="J366" s="45"/>
      <c r="K366" s="44"/>
      <c r="L366" s="44"/>
      <c r="M366" s="44"/>
      <c r="N366" s="44" t="s">
        <v>162</v>
      </c>
      <c r="O366" s="44" t="s">
        <v>162</v>
      </c>
      <c r="P366" s="44"/>
    </row>
    <row r="367" spans="1:16" ht="15" hidden="1">
      <c r="A367" s="44" t="s">
        <v>594</v>
      </c>
      <c r="B367" s="44" t="s">
        <v>593</v>
      </c>
      <c r="C367" s="44" t="s">
        <v>247</v>
      </c>
      <c r="D367" s="44" t="s">
        <v>246</v>
      </c>
      <c r="E367" s="44">
        <v>39.757299999999994</v>
      </c>
      <c r="F367" s="44">
        <v>37.197399999999995</v>
      </c>
      <c r="G367" s="45">
        <v>0.93959999999999988</v>
      </c>
      <c r="H367" s="45">
        <v>0.95819999999999994</v>
      </c>
      <c r="I367" s="45"/>
      <c r="J367" s="45"/>
      <c r="K367" s="44"/>
      <c r="L367" s="44"/>
      <c r="M367" s="44"/>
      <c r="N367" s="44" t="s">
        <v>162</v>
      </c>
      <c r="O367" s="44" t="s">
        <v>162</v>
      </c>
      <c r="P367" s="44"/>
    </row>
    <row r="368" spans="1:16" ht="15" hidden="1">
      <c r="A368" s="44" t="s">
        <v>592</v>
      </c>
      <c r="B368" s="44" t="s">
        <v>591</v>
      </c>
      <c r="C368" s="44" t="s">
        <v>211</v>
      </c>
      <c r="D368" s="44" t="s">
        <v>210</v>
      </c>
      <c r="E368" s="44">
        <v>37.725199999999994</v>
      </c>
      <c r="F368" s="44">
        <v>37.095099999999995</v>
      </c>
      <c r="G368" s="45">
        <v>0.89149999999999996</v>
      </c>
      <c r="H368" s="45">
        <v>0.9244</v>
      </c>
      <c r="I368" s="45">
        <v>0.89149999999999996</v>
      </c>
      <c r="J368" s="45">
        <v>0.9244</v>
      </c>
      <c r="K368" s="44"/>
      <c r="L368" s="44"/>
      <c r="M368" s="44"/>
      <c r="N368" s="44" t="s">
        <v>162</v>
      </c>
      <c r="O368" s="44" t="s">
        <v>162</v>
      </c>
      <c r="P368" s="44"/>
    </row>
    <row r="369" spans="1:16" ht="15" hidden="1">
      <c r="A369" s="44" t="s">
        <v>590</v>
      </c>
      <c r="B369" s="44" t="s">
        <v>589</v>
      </c>
      <c r="C369" s="44" t="s">
        <v>231</v>
      </c>
      <c r="D369" s="44" t="s">
        <v>230</v>
      </c>
      <c r="E369" s="44">
        <v>41.642499999999998</v>
      </c>
      <c r="F369" s="44">
        <v>40.7913</v>
      </c>
      <c r="G369" s="45">
        <v>0.98409999999999997</v>
      </c>
      <c r="H369" s="45">
        <v>0.98909999999999998</v>
      </c>
      <c r="I369" s="45">
        <v>0.98409999999999997</v>
      </c>
      <c r="J369" s="45">
        <v>0.98909999999999998</v>
      </c>
      <c r="K369" s="44"/>
      <c r="L369" s="44"/>
      <c r="M369" s="44"/>
      <c r="N369" s="44" t="s">
        <v>162</v>
      </c>
      <c r="O369" s="44" t="s">
        <v>162</v>
      </c>
      <c r="P369" s="44"/>
    </row>
    <row r="370" spans="1:16" ht="15" hidden="1">
      <c r="A370" s="44" t="s">
        <v>588</v>
      </c>
      <c r="B370" s="44" t="s">
        <v>587</v>
      </c>
      <c r="C370" s="44" t="s">
        <v>421</v>
      </c>
      <c r="D370" s="44" t="s">
        <v>420</v>
      </c>
      <c r="E370" s="44">
        <v>46.913899999999998</v>
      </c>
      <c r="F370" s="44">
        <v>45.547999999999995</v>
      </c>
      <c r="G370" s="45">
        <v>1.1085999999999998</v>
      </c>
      <c r="H370" s="45">
        <v>1.0731999999999999</v>
      </c>
      <c r="I370" s="45">
        <v>1.0862999999999998</v>
      </c>
      <c r="J370" s="45">
        <v>1.0582999999999998</v>
      </c>
      <c r="K370" s="44"/>
      <c r="L370" s="44"/>
      <c r="M370" s="44"/>
      <c r="N370" s="44" t="s">
        <v>162</v>
      </c>
      <c r="O370" s="44" t="s">
        <v>162</v>
      </c>
      <c r="P370" s="44"/>
    </row>
    <row r="371" spans="1:16" ht="15" hidden="1">
      <c r="A371" s="44" t="s">
        <v>588</v>
      </c>
      <c r="B371" s="44" t="s">
        <v>587</v>
      </c>
      <c r="C371" s="44" t="s">
        <v>231</v>
      </c>
      <c r="D371" s="44" t="s">
        <v>230</v>
      </c>
      <c r="E371" s="44">
        <v>46.913899999999998</v>
      </c>
      <c r="F371" s="44">
        <v>45.547999999999995</v>
      </c>
      <c r="G371" s="45">
        <v>1.1085999999999998</v>
      </c>
      <c r="H371" s="45">
        <v>1.0731999999999999</v>
      </c>
      <c r="I371" s="45">
        <v>1.0862999999999998</v>
      </c>
      <c r="J371" s="45">
        <v>1.0582999999999998</v>
      </c>
      <c r="K371" s="44"/>
      <c r="L371" s="44"/>
      <c r="M371" s="44"/>
      <c r="N371" s="44" t="s">
        <v>162</v>
      </c>
      <c r="O371" s="44" t="s">
        <v>162</v>
      </c>
      <c r="P371" s="44"/>
    </row>
    <row r="372" spans="1:16" ht="15" hidden="1">
      <c r="A372" s="44" t="s">
        <v>586</v>
      </c>
      <c r="B372" s="44" t="s">
        <v>585</v>
      </c>
      <c r="C372" s="44" t="s">
        <v>584</v>
      </c>
      <c r="D372" s="44" t="s">
        <v>583</v>
      </c>
      <c r="E372" s="44">
        <v>39.799399999999999</v>
      </c>
      <c r="F372" s="44">
        <v>38.605999999999995</v>
      </c>
      <c r="G372" s="45">
        <v>0.99999999999999989</v>
      </c>
      <c r="H372" s="45">
        <v>1</v>
      </c>
      <c r="I372" s="45">
        <v>0.99999999999999989</v>
      </c>
      <c r="J372" s="45">
        <v>1</v>
      </c>
      <c r="K372" s="44" t="s">
        <v>131</v>
      </c>
      <c r="L372" s="44"/>
      <c r="M372" s="44">
        <v>0.95259999999999989</v>
      </c>
      <c r="N372" s="44" t="s">
        <v>131</v>
      </c>
      <c r="O372" s="44" t="s">
        <v>162</v>
      </c>
      <c r="P372" s="44">
        <v>0.95259999999999989</v>
      </c>
    </row>
    <row r="373" spans="1:16" ht="15" hidden="1">
      <c r="A373" s="44" t="s">
        <v>582</v>
      </c>
      <c r="B373" s="44" t="s">
        <v>581</v>
      </c>
      <c r="C373" s="44" t="s">
        <v>285</v>
      </c>
      <c r="D373" s="44" t="s">
        <v>284</v>
      </c>
      <c r="E373" s="44">
        <v>31.303999999999998</v>
      </c>
      <c r="F373" s="44">
        <v>31.0459</v>
      </c>
      <c r="G373" s="45">
        <v>0.73969999999999991</v>
      </c>
      <c r="H373" s="45">
        <v>0.8133999999999999</v>
      </c>
      <c r="I373" s="45">
        <v>0.73969999999999991</v>
      </c>
      <c r="J373" s="45">
        <v>0.8133999999999999</v>
      </c>
      <c r="K373" s="44"/>
      <c r="L373" s="44"/>
      <c r="M373" s="44"/>
      <c r="N373" s="44" t="s">
        <v>162</v>
      </c>
      <c r="O373" s="44" t="s">
        <v>162</v>
      </c>
      <c r="P373" s="44"/>
    </row>
    <row r="374" spans="1:16" ht="15" hidden="1">
      <c r="A374" s="44" t="s">
        <v>580</v>
      </c>
      <c r="B374" s="44" t="s">
        <v>579</v>
      </c>
      <c r="C374" s="44" t="s">
        <v>168</v>
      </c>
      <c r="D374" s="44" t="s">
        <v>167</v>
      </c>
      <c r="E374" s="44">
        <v>51.846799999999995</v>
      </c>
      <c r="F374" s="44">
        <v>51.816799999999994</v>
      </c>
      <c r="G374" s="45">
        <v>1.2777999999999998</v>
      </c>
      <c r="H374" s="45">
        <v>1.1827999999999999</v>
      </c>
      <c r="I374" s="45"/>
      <c r="J374" s="45"/>
      <c r="K374" s="44"/>
      <c r="L374" s="44" t="s">
        <v>131</v>
      </c>
      <c r="M374" s="44">
        <v>1.2334999999999998</v>
      </c>
      <c r="N374" s="44" t="s">
        <v>162</v>
      </c>
      <c r="O374" s="44" t="s">
        <v>162</v>
      </c>
      <c r="P374" s="44"/>
    </row>
    <row r="375" spans="1:16" ht="15" hidden="1">
      <c r="A375" s="44" t="s">
        <v>578</v>
      </c>
      <c r="B375" s="44" t="s">
        <v>577</v>
      </c>
      <c r="C375" s="44" t="s">
        <v>301</v>
      </c>
      <c r="D375" s="44" t="s">
        <v>300</v>
      </c>
      <c r="E375" s="44">
        <v>34.621799999999993</v>
      </c>
      <c r="F375" s="44">
        <v>32.404399999999995</v>
      </c>
      <c r="G375" s="45"/>
      <c r="H375" s="45"/>
      <c r="I375" s="45">
        <v>0.79959999999999998</v>
      </c>
      <c r="J375" s="45">
        <v>0.85799999999999998</v>
      </c>
      <c r="K375" s="44"/>
      <c r="L375" s="44"/>
      <c r="M375" s="44"/>
      <c r="N375" s="44" t="s">
        <v>162</v>
      </c>
      <c r="O375" s="44" t="s">
        <v>162</v>
      </c>
      <c r="P375" s="44"/>
    </row>
    <row r="376" spans="1:16" ht="15" hidden="1">
      <c r="A376" s="44" t="s">
        <v>578</v>
      </c>
      <c r="B376" s="44" t="s">
        <v>577</v>
      </c>
      <c r="C376" s="44" t="s">
        <v>357</v>
      </c>
      <c r="D376" s="44" t="s">
        <v>356</v>
      </c>
      <c r="E376" s="44">
        <v>34.621799999999993</v>
      </c>
      <c r="F376" s="44">
        <v>32.404399999999995</v>
      </c>
      <c r="G376" s="45">
        <v>0.81819999999999993</v>
      </c>
      <c r="H376" s="45">
        <v>0.87159999999999993</v>
      </c>
      <c r="I376" s="45">
        <v>0.79959999999999998</v>
      </c>
      <c r="J376" s="45">
        <v>0.85799999999999998</v>
      </c>
      <c r="K376" s="44"/>
      <c r="L376" s="44"/>
      <c r="M376" s="44"/>
      <c r="N376" s="44" t="s">
        <v>162</v>
      </c>
      <c r="O376" s="44" t="s">
        <v>162</v>
      </c>
      <c r="P376" s="44"/>
    </row>
    <row r="377" spans="1:16" ht="15" hidden="1">
      <c r="A377" s="44" t="s">
        <v>576</v>
      </c>
      <c r="B377" s="44" t="s">
        <v>575</v>
      </c>
      <c r="C377" s="44" t="s">
        <v>247</v>
      </c>
      <c r="D377" s="44" t="s">
        <v>246</v>
      </c>
      <c r="E377" s="44">
        <v>34.582199999999993</v>
      </c>
      <c r="F377" s="44">
        <v>34.455299999999994</v>
      </c>
      <c r="G377" s="45">
        <v>0.83449999999999991</v>
      </c>
      <c r="H377" s="45">
        <v>0.88349999999999995</v>
      </c>
      <c r="I377" s="45"/>
      <c r="J377" s="45"/>
      <c r="K377" s="44"/>
      <c r="L377" s="44" t="s">
        <v>131</v>
      </c>
      <c r="M377" s="44">
        <v>0.82269999999999988</v>
      </c>
      <c r="N377" s="44" t="s">
        <v>162</v>
      </c>
      <c r="O377" s="44" t="s">
        <v>162</v>
      </c>
      <c r="P377" s="44"/>
    </row>
    <row r="378" spans="1:16" ht="15" hidden="1">
      <c r="A378" s="44" t="s">
        <v>574</v>
      </c>
      <c r="B378" s="44" t="s">
        <v>573</v>
      </c>
      <c r="C378" s="44" t="s">
        <v>285</v>
      </c>
      <c r="D378" s="44" t="s">
        <v>284</v>
      </c>
      <c r="E378" s="44">
        <v>30.657999999999998</v>
      </c>
      <c r="F378" s="44">
        <v>30.586399999999998</v>
      </c>
      <c r="G378" s="45">
        <v>0.72489999999999988</v>
      </c>
      <c r="H378" s="45">
        <v>0.8022999999999999</v>
      </c>
      <c r="I378" s="45">
        <v>0.72489999999999988</v>
      </c>
      <c r="J378" s="45">
        <v>0.8022999999999999</v>
      </c>
      <c r="K378" s="44"/>
      <c r="L378" s="44"/>
      <c r="M378" s="44"/>
      <c r="N378" s="44" t="s">
        <v>162</v>
      </c>
      <c r="O378" s="44" t="s">
        <v>162</v>
      </c>
      <c r="P378" s="44"/>
    </row>
    <row r="379" spans="1:16" ht="15" hidden="1">
      <c r="A379" s="44" t="s">
        <v>572</v>
      </c>
      <c r="B379" s="44" t="s">
        <v>571</v>
      </c>
      <c r="C379" s="44" t="s">
        <v>172</v>
      </c>
      <c r="D379" s="44" t="s">
        <v>171</v>
      </c>
      <c r="E379" s="44">
        <v>41.952499999999993</v>
      </c>
      <c r="F379" s="44">
        <v>41.409899999999993</v>
      </c>
      <c r="G379" s="45">
        <v>0.99139999999999995</v>
      </c>
      <c r="H379" s="45">
        <v>0.99409999999999998</v>
      </c>
      <c r="I379" s="45">
        <v>0.99139999999999995</v>
      </c>
      <c r="J379" s="45">
        <v>0.99409999999999998</v>
      </c>
      <c r="K379" s="44"/>
      <c r="L379" s="44"/>
      <c r="M379" s="44"/>
      <c r="N379" s="44" t="s">
        <v>162</v>
      </c>
      <c r="O379" s="44" t="s">
        <v>162</v>
      </c>
      <c r="P379" s="44"/>
    </row>
    <row r="380" spans="1:16" ht="15" hidden="1">
      <c r="A380" s="44" t="s">
        <v>570</v>
      </c>
      <c r="B380" s="44" t="s">
        <v>569</v>
      </c>
      <c r="C380" s="44" t="s">
        <v>195</v>
      </c>
      <c r="D380" s="44" t="s">
        <v>194</v>
      </c>
      <c r="E380" s="44">
        <v>33.346299999999999</v>
      </c>
      <c r="F380" s="44">
        <v>32.983199999999997</v>
      </c>
      <c r="G380" s="45">
        <v>0.78799999999999992</v>
      </c>
      <c r="H380" s="45">
        <v>0.84949999999999992</v>
      </c>
      <c r="I380" s="45">
        <v>0.78799999999999992</v>
      </c>
      <c r="J380" s="45">
        <v>0.84949999999999992</v>
      </c>
      <c r="K380" s="44"/>
      <c r="L380" s="44"/>
      <c r="M380" s="44"/>
      <c r="N380" s="44" t="s">
        <v>162</v>
      </c>
      <c r="O380" s="44" t="s">
        <v>162</v>
      </c>
      <c r="P380" s="44"/>
    </row>
    <row r="381" spans="1:16" ht="15" hidden="1">
      <c r="A381" s="44" t="s">
        <v>568</v>
      </c>
      <c r="B381" s="44" t="s">
        <v>567</v>
      </c>
      <c r="C381" s="44" t="s">
        <v>552</v>
      </c>
      <c r="D381" s="44" t="s">
        <v>551</v>
      </c>
      <c r="E381" s="44">
        <v>29.456799999999998</v>
      </c>
      <c r="F381" s="44">
        <v>29.4177</v>
      </c>
      <c r="G381" s="45">
        <v>0.7236999999999999</v>
      </c>
      <c r="H381" s="45">
        <v>0.80139999999999989</v>
      </c>
      <c r="I381" s="45"/>
      <c r="J381" s="45"/>
      <c r="K381" s="44"/>
      <c r="L381" s="44" t="s">
        <v>131</v>
      </c>
      <c r="M381" s="44">
        <v>0.70079999999999998</v>
      </c>
      <c r="N381" s="44" t="s">
        <v>162</v>
      </c>
      <c r="O381" s="44" t="s">
        <v>162</v>
      </c>
      <c r="P381" s="44"/>
    </row>
    <row r="382" spans="1:16" ht="15" hidden="1">
      <c r="A382" s="44" t="s">
        <v>566</v>
      </c>
      <c r="B382" s="44" t="s">
        <v>565</v>
      </c>
      <c r="C382" s="44" t="s">
        <v>180</v>
      </c>
      <c r="D382" s="44" t="s">
        <v>179</v>
      </c>
      <c r="E382" s="44">
        <v>42.515499999999996</v>
      </c>
      <c r="F382" s="44">
        <v>41.184299999999993</v>
      </c>
      <c r="G382" s="45">
        <v>1.0254999999999999</v>
      </c>
      <c r="H382" s="45">
        <v>1.0173999999999999</v>
      </c>
      <c r="I382" s="45"/>
      <c r="J382" s="45"/>
      <c r="K382" s="44"/>
      <c r="L382" s="44" t="s">
        <v>131</v>
      </c>
      <c r="M382" s="44">
        <v>1.0114999999999998</v>
      </c>
      <c r="N382" s="44" t="s">
        <v>162</v>
      </c>
      <c r="O382" s="44" t="s">
        <v>162</v>
      </c>
      <c r="P382" s="44"/>
    </row>
    <row r="383" spans="1:16" ht="15" hidden="1">
      <c r="A383" s="44" t="s">
        <v>564</v>
      </c>
      <c r="B383" s="44" t="s">
        <v>563</v>
      </c>
      <c r="C383" s="44" t="s">
        <v>303</v>
      </c>
      <c r="D383" s="44" t="s">
        <v>302</v>
      </c>
      <c r="E383" s="44">
        <v>43.516699999999993</v>
      </c>
      <c r="F383" s="44">
        <v>40.653299999999994</v>
      </c>
      <c r="G383" s="45">
        <v>1.0283999999999998</v>
      </c>
      <c r="H383" s="45">
        <v>1.0193999999999999</v>
      </c>
      <c r="I383" s="45">
        <v>1.0040999999999998</v>
      </c>
      <c r="J383" s="45">
        <v>1.0027999999999999</v>
      </c>
      <c r="K383" s="44"/>
      <c r="L383" s="44"/>
      <c r="M383" s="44"/>
      <c r="N383" s="44" t="s">
        <v>162</v>
      </c>
      <c r="O383" s="44" t="s">
        <v>162</v>
      </c>
      <c r="P383" s="44"/>
    </row>
    <row r="384" spans="1:16" ht="15" hidden="1">
      <c r="A384" s="44" t="s">
        <v>562</v>
      </c>
      <c r="B384" s="44" t="s">
        <v>561</v>
      </c>
      <c r="C384" s="44" t="s">
        <v>247</v>
      </c>
      <c r="D384" s="44" t="s">
        <v>246</v>
      </c>
      <c r="E384" s="44">
        <v>40.185599999999994</v>
      </c>
      <c r="F384" s="44">
        <v>38.851099999999995</v>
      </c>
      <c r="G384" s="45">
        <v>0.94959999999999989</v>
      </c>
      <c r="H384" s="45">
        <v>0.96519999999999995</v>
      </c>
      <c r="I384" s="45">
        <v>0.90829999999999989</v>
      </c>
      <c r="J384" s="45">
        <v>0.93629999999999991</v>
      </c>
      <c r="K384" s="44"/>
      <c r="L384" s="44"/>
      <c r="M384" s="44"/>
      <c r="N384" s="44" t="s">
        <v>162</v>
      </c>
      <c r="O384" s="44" t="s">
        <v>162</v>
      </c>
      <c r="P384" s="44"/>
    </row>
    <row r="385" spans="1:16" ht="15" hidden="1">
      <c r="A385" s="44" t="s">
        <v>560</v>
      </c>
      <c r="B385" s="44" t="s">
        <v>559</v>
      </c>
      <c r="C385" s="44" t="s">
        <v>193</v>
      </c>
      <c r="D385" s="44" t="s">
        <v>192</v>
      </c>
      <c r="E385" s="44">
        <v>34.831199999999995</v>
      </c>
      <c r="F385" s="44">
        <v>34.2136</v>
      </c>
      <c r="G385" s="45">
        <v>0.82319999999999993</v>
      </c>
      <c r="H385" s="45">
        <v>0.87529999999999997</v>
      </c>
      <c r="I385" s="45"/>
      <c r="J385" s="45"/>
      <c r="K385" s="44"/>
      <c r="L385" s="44"/>
      <c r="M385" s="44"/>
      <c r="N385" s="44" t="s">
        <v>162</v>
      </c>
      <c r="O385" s="44" t="s">
        <v>162</v>
      </c>
      <c r="P385" s="44"/>
    </row>
    <row r="386" spans="1:16" ht="15" hidden="1">
      <c r="A386" s="44" t="s">
        <v>560</v>
      </c>
      <c r="B386" s="44" t="s">
        <v>559</v>
      </c>
      <c r="C386" s="44" t="s">
        <v>315</v>
      </c>
      <c r="D386" s="44" t="s">
        <v>314</v>
      </c>
      <c r="E386" s="44">
        <v>34.831199999999995</v>
      </c>
      <c r="F386" s="44">
        <v>34.2136</v>
      </c>
      <c r="G386" s="45">
        <v>0.82319999999999993</v>
      </c>
      <c r="H386" s="45">
        <v>0.87529999999999997</v>
      </c>
      <c r="I386" s="45"/>
      <c r="J386" s="45"/>
      <c r="K386" s="44"/>
      <c r="L386" s="44"/>
      <c r="M386" s="44"/>
      <c r="N386" s="44" t="s">
        <v>162</v>
      </c>
      <c r="O386" s="44" t="s">
        <v>162</v>
      </c>
      <c r="P386" s="44"/>
    </row>
    <row r="387" spans="1:16" ht="15" hidden="1">
      <c r="A387" s="44" t="s">
        <v>558</v>
      </c>
      <c r="B387" s="44" t="s">
        <v>557</v>
      </c>
      <c r="C387" s="44" t="s">
        <v>168</v>
      </c>
      <c r="D387" s="44" t="s">
        <v>167</v>
      </c>
      <c r="E387" s="44">
        <v>62.263299999999994</v>
      </c>
      <c r="F387" s="44">
        <v>62.715899999999998</v>
      </c>
      <c r="G387" s="45">
        <v>1.4713999999999998</v>
      </c>
      <c r="H387" s="45">
        <v>1.3028</v>
      </c>
      <c r="I387" s="45"/>
      <c r="J387" s="45"/>
      <c r="K387" s="44"/>
      <c r="L387" s="44"/>
      <c r="M387" s="44"/>
      <c r="N387" s="44" t="s">
        <v>162</v>
      </c>
      <c r="O387" s="44" t="s">
        <v>162</v>
      </c>
      <c r="P387" s="44"/>
    </row>
    <row r="388" spans="1:16" ht="15" hidden="1">
      <c r="A388" s="44" t="s">
        <v>556</v>
      </c>
      <c r="B388" s="44" t="s">
        <v>555</v>
      </c>
      <c r="C388" s="44" t="s">
        <v>223</v>
      </c>
      <c r="D388" s="44" t="s">
        <v>222</v>
      </c>
      <c r="E388" s="44">
        <v>37.159699999999994</v>
      </c>
      <c r="F388" s="44">
        <v>36.196199999999997</v>
      </c>
      <c r="G388" s="45">
        <v>0.87819999999999998</v>
      </c>
      <c r="H388" s="45">
        <v>0.91489999999999994</v>
      </c>
      <c r="I388" s="45"/>
      <c r="J388" s="45"/>
      <c r="K388" s="44"/>
      <c r="L388" s="44"/>
      <c r="M388" s="44"/>
      <c r="N388" s="44" t="s">
        <v>162</v>
      </c>
      <c r="O388" s="44" t="s">
        <v>162</v>
      </c>
      <c r="P388" s="44"/>
    </row>
    <row r="389" spans="1:16" ht="15" hidden="1">
      <c r="A389" s="44" t="s">
        <v>554</v>
      </c>
      <c r="B389" s="44" t="s">
        <v>553</v>
      </c>
      <c r="C389" s="44" t="s">
        <v>513</v>
      </c>
      <c r="D389" s="44" t="s">
        <v>512</v>
      </c>
      <c r="E389" s="44">
        <v>37.308099999999996</v>
      </c>
      <c r="F389" s="44">
        <v>37.071599999999997</v>
      </c>
      <c r="G389" s="45"/>
      <c r="H389" s="45"/>
      <c r="I389" s="45">
        <v>0.86289999999999989</v>
      </c>
      <c r="J389" s="45">
        <v>0.90399999999999991</v>
      </c>
      <c r="K389" s="44"/>
      <c r="L389" s="44"/>
      <c r="M389" s="44"/>
      <c r="N389" s="44" t="s">
        <v>162</v>
      </c>
      <c r="O389" s="44" t="s">
        <v>162</v>
      </c>
      <c r="P389" s="44"/>
    </row>
    <row r="390" spans="1:16" ht="15" hidden="1">
      <c r="A390" s="44" t="s">
        <v>554</v>
      </c>
      <c r="B390" s="44" t="s">
        <v>553</v>
      </c>
      <c r="C390" s="44" t="s">
        <v>552</v>
      </c>
      <c r="D390" s="44" t="s">
        <v>551</v>
      </c>
      <c r="E390" s="44">
        <v>37.308099999999996</v>
      </c>
      <c r="F390" s="44">
        <v>37.071599999999997</v>
      </c>
      <c r="G390" s="45">
        <v>0.88169999999999993</v>
      </c>
      <c r="H390" s="45">
        <v>0.91739999999999999</v>
      </c>
      <c r="I390" s="45">
        <v>0.86289999999999989</v>
      </c>
      <c r="J390" s="45">
        <v>0.90399999999999991</v>
      </c>
      <c r="K390" s="44"/>
      <c r="L390" s="44"/>
      <c r="M390" s="44"/>
      <c r="N390" s="44" t="s">
        <v>162</v>
      </c>
      <c r="O390" s="44" t="s">
        <v>162</v>
      </c>
      <c r="P390" s="44"/>
    </row>
    <row r="391" spans="1:16" ht="15">
      <c r="A391" s="44" t="s">
        <v>550</v>
      </c>
      <c r="B391" s="44" t="s">
        <v>549</v>
      </c>
      <c r="C391" s="44" t="s">
        <v>187</v>
      </c>
      <c r="D391" s="44" t="s">
        <v>186</v>
      </c>
      <c r="E391" s="44">
        <v>54.679299999999998</v>
      </c>
      <c r="F391" s="44">
        <v>53.698499999999996</v>
      </c>
      <c r="G391" s="45"/>
      <c r="H391" s="45"/>
      <c r="I391" s="45">
        <v>1.3367999999999998</v>
      </c>
      <c r="J391" s="45">
        <v>1.2199</v>
      </c>
      <c r="K391" s="44"/>
      <c r="L391" s="44"/>
      <c r="M391" s="44"/>
      <c r="N391" s="44" t="s">
        <v>162</v>
      </c>
      <c r="O391" s="44" t="s">
        <v>162</v>
      </c>
      <c r="P391" s="44"/>
    </row>
    <row r="392" spans="1:16" ht="15" hidden="1">
      <c r="A392" s="44" t="s">
        <v>550</v>
      </c>
      <c r="B392" s="44" t="s">
        <v>549</v>
      </c>
      <c r="C392" s="44" t="s">
        <v>235</v>
      </c>
      <c r="D392" s="44" t="s">
        <v>234</v>
      </c>
      <c r="E392" s="44">
        <v>54.679299999999998</v>
      </c>
      <c r="F392" s="44">
        <v>53.698499999999996</v>
      </c>
      <c r="G392" s="45">
        <v>1.3367999999999998</v>
      </c>
      <c r="H392" s="45">
        <v>1.2199</v>
      </c>
      <c r="I392" s="45">
        <v>1.3367999999999998</v>
      </c>
      <c r="J392" s="45">
        <v>1.2199</v>
      </c>
      <c r="K392" s="44"/>
      <c r="L392" s="44"/>
      <c r="M392" s="44"/>
      <c r="N392" s="44" t="s">
        <v>162</v>
      </c>
      <c r="O392" s="44" t="s">
        <v>162</v>
      </c>
      <c r="P392" s="44"/>
    </row>
    <row r="393" spans="1:16" ht="15" hidden="1">
      <c r="A393" s="44" t="s">
        <v>548</v>
      </c>
      <c r="B393" s="44" t="s">
        <v>547</v>
      </c>
      <c r="C393" s="44" t="s">
        <v>201</v>
      </c>
      <c r="D393" s="44" t="s">
        <v>200</v>
      </c>
      <c r="E393" s="44">
        <v>48.331099999999999</v>
      </c>
      <c r="F393" s="44">
        <v>46.440799999999996</v>
      </c>
      <c r="G393" s="45">
        <v>1.1420999999999999</v>
      </c>
      <c r="H393" s="45">
        <v>1.0952999999999999</v>
      </c>
      <c r="I393" s="45"/>
      <c r="J393" s="45"/>
      <c r="K393" s="44"/>
      <c r="L393" s="44"/>
      <c r="M393" s="44"/>
      <c r="N393" s="44" t="s">
        <v>162</v>
      </c>
      <c r="O393" s="44" t="s">
        <v>162</v>
      </c>
      <c r="P393" s="44"/>
    </row>
    <row r="394" spans="1:16" ht="15" hidden="1">
      <c r="A394" s="44" t="s">
        <v>548</v>
      </c>
      <c r="B394" s="44" t="s">
        <v>547</v>
      </c>
      <c r="C394" s="44" t="s">
        <v>235</v>
      </c>
      <c r="D394" s="44" t="s">
        <v>234</v>
      </c>
      <c r="E394" s="44">
        <v>48.331099999999999</v>
      </c>
      <c r="F394" s="44">
        <v>46.440799999999996</v>
      </c>
      <c r="G394" s="45"/>
      <c r="H394" s="45"/>
      <c r="I394" s="45">
        <v>1.1291999999999998</v>
      </c>
      <c r="J394" s="45">
        <v>1.0868</v>
      </c>
      <c r="K394" s="44"/>
      <c r="L394" s="44"/>
      <c r="M394" s="44"/>
      <c r="N394" s="44" t="s">
        <v>162</v>
      </c>
      <c r="O394" s="44" t="s">
        <v>162</v>
      </c>
      <c r="P394" s="44"/>
    </row>
    <row r="395" spans="1:16" ht="15" hidden="1">
      <c r="A395" s="44" t="s">
        <v>548</v>
      </c>
      <c r="B395" s="44" t="s">
        <v>547</v>
      </c>
      <c r="C395" s="44" t="s">
        <v>172</v>
      </c>
      <c r="D395" s="44" t="s">
        <v>171</v>
      </c>
      <c r="E395" s="44">
        <v>48.331099999999999</v>
      </c>
      <c r="F395" s="44">
        <v>46.440799999999996</v>
      </c>
      <c r="G395" s="45">
        <v>1.1420999999999999</v>
      </c>
      <c r="H395" s="45">
        <v>1.0952999999999999</v>
      </c>
      <c r="I395" s="45">
        <v>1.1291999999999998</v>
      </c>
      <c r="J395" s="45">
        <v>1.0868</v>
      </c>
      <c r="K395" s="44"/>
      <c r="L395" s="44"/>
      <c r="M395" s="44"/>
      <c r="N395" s="44" t="s">
        <v>162</v>
      </c>
      <c r="O395" s="44" t="s">
        <v>162</v>
      </c>
      <c r="P395" s="44"/>
    </row>
    <row r="396" spans="1:16" ht="15" hidden="1">
      <c r="A396" s="44" t="s">
        <v>546</v>
      </c>
      <c r="B396" s="44" t="s">
        <v>545</v>
      </c>
      <c r="C396" s="44" t="s">
        <v>193</v>
      </c>
      <c r="D396" s="44" t="s">
        <v>192</v>
      </c>
      <c r="E396" s="44">
        <v>34.558699999999995</v>
      </c>
      <c r="F396" s="44">
        <v>34.874899999999997</v>
      </c>
      <c r="G396" s="45">
        <v>0.81669999999999998</v>
      </c>
      <c r="H396" s="45">
        <v>0.87049999999999994</v>
      </c>
      <c r="I396" s="45">
        <v>0.81669999999999998</v>
      </c>
      <c r="J396" s="45">
        <v>0.87049999999999994</v>
      </c>
      <c r="K396" s="44"/>
      <c r="L396" s="44"/>
      <c r="M396" s="44"/>
      <c r="N396" s="44" t="s">
        <v>162</v>
      </c>
      <c r="O396" s="44" t="s">
        <v>162</v>
      </c>
      <c r="P396" s="44"/>
    </row>
    <row r="397" spans="1:16" ht="15">
      <c r="A397" s="44" t="s">
        <v>124</v>
      </c>
      <c r="B397" s="44" t="s">
        <v>544</v>
      </c>
      <c r="C397" s="44" t="s">
        <v>187</v>
      </c>
      <c r="D397" s="44" t="s">
        <v>186</v>
      </c>
      <c r="E397" s="44">
        <v>50.295999999999999</v>
      </c>
      <c r="F397" s="44">
        <v>50.548699999999997</v>
      </c>
      <c r="G397" s="45">
        <v>1.1885999999999999</v>
      </c>
      <c r="H397" s="45">
        <v>1.1255999999999999</v>
      </c>
      <c r="I397" s="45">
        <v>1.1713999999999998</v>
      </c>
      <c r="J397" s="45">
        <v>1.1143999999999998</v>
      </c>
      <c r="K397" s="44"/>
      <c r="L397" s="44"/>
      <c r="M397" s="44"/>
      <c r="N397" s="44" t="s">
        <v>162</v>
      </c>
      <c r="O397" s="44" t="s">
        <v>162</v>
      </c>
      <c r="P397" s="44"/>
    </row>
    <row r="398" spans="1:16" ht="15" hidden="1">
      <c r="A398" s="44" t="s">
        <v>543</v>
      </c>
      <c r="B398" s="44" t="s">
        <v>542</v>
      </c>
      <c r="C398" s="44" t="s">
        <v>357</v>
      </c>
      <c r="D398" s="44" t="s">
        <v>356</v>
      </c>
      <c r="E398" s="44">
        <v>35.067399999999999</v>
      </c>
      <c r="F398" s="44">
        <v>34.678799999999995</v>
      </c>
      <c r="G398" s="45">
        <v>0.82869999999999988</v>
      </c>
      <c r="H398" s="45">
        <v>0.87929999999999997</v>
      </c>
      <c r="I398" s="45">
        <v>0.82869999999999988</v>
      </c>
      <c r="J398" s="45">
        <v>0.87929999999999997</v>
      </c>
      <c r="K398" s="44"/>
      <c r="L398" s="44"/>
      <c r="M398" s="44"/>
      <c r="N398" s="44" t="s">
        <v>162</v>
      </c>
      <c r="O398" s="44" t="s">
        <v>162</v>
      </c>
      <c r="P398" s="44"/>
    </row>
    <row r="399" spans="1:16" ht="15" hidden="1">
      <c r="A399" s="44" t="s">
        <v>541</v>
      </c>
      <c r="B399" s="44" t="s">
        <v>540</v>
      </c>
      <c r="C399" s="44" t="s">
        <v>201</v>
      </c>
      <c r="D399" s="44" t="s">
        <v>200</v>
      </c>
      <c r="E399" s="44">
        <v>54.487399999999994</v>
      </c>
      <c r="F399" s="44">
        <v>53.668899999999994</v>
      </c>
      <c r="G399" s="45">
        <v>1.2875999999999999</v>
      </c>
      <c r="H399" s="45">
        <v>1.1889999999999998</v>
      </c>
      <c r="I399" s="45">
        <v>1.2732999999999999</v>
      </c>
      <c r="J399" s="45">
        <v>1.1798999999999999</v>
      </c>
      <c r="K399" s="44"/>
      <c r="L399" s="44"/>
      <c r="M399" s="44"/>
      <c r="N399" s="44" t="s">
        <v>162</v>
      </c>
      <c r="O399" s="44" t="s">
        <v>162</v>
      </c>
      <c r="P399" s="44"/>
    </row>
    <row r="400" spans="1:16" ht="15" hidden="1">
      <c r="A400" s="44" t="s">
        <v>541</v>
      </c>
      <c r="B400" s="44" t="s">
        <v>540</v>
      </c>
      <c r="C400" s="44" t="s">
        <v>235</v>
      </c>
      <c r="D400" s="44" t="s">
        <v>234</v>
      </c>
      <c r="E400" s="44">
        <v>54.487399999999994</v>
      </c>
      <c r="F400" s="44">
        <v>53.668899999999994</v>
      </c>
      <c r="G400" s="45">
        <v>1.2875999999999999</v>
      </c>
      <c r="H400" s="45">
        <v>1.1889999999999998</v>
      </c>
      <c r="I400" s="45"/>
      <c r="J400" s="45"/>
      <c r="K400" s="44"/>
      <c r="L400" s="44"/>
      <c r="M400" s="44"/>
      <c r="N400" s="44" t="s">
        <v>162</v>
      </c>
      <c r="O400" s="44" t="s">
        <v>162</v>
      </c>
      <c r="P400" s="44"/>
    </row>
    <row r="401" spans="1:16" ht="15" hidden="1">
      <c r="A401" s="44" t="s">
        <v>539</v>
      </c>
      <c r="B401" s="44" t="s">
        <v>538</v>
      </c>
      <c r="C401" s="44" t="s">
        <v>247</v>
      </c>
      <c r="D401" s="44" t="s">
        <v>246</v>
      </c>
      <c r="E401" s="44">
        <v>34.768599999999999</v>
      </c>
      <c r="F401" s="44">
        <v>33.678099999999993</v>
      </c>
      <c r="G401" s="45">
        <v>0.83449999999999991</v>
      </c>
      <c r="H401" s="45">
        <v>0.88349999999999995</v>
      </c>
      <c r="I401" s="45"/>
      <c r="J401" s="45"/>
      <c r="K401" s="44"/>
      <c r="L401" s="44" t="s">
        <v>131</v>
      </c>
      <c r="M401" s="44">
        <v>0.82719999999999994</v>
      </c>
      <c r="N401" s="44" t="s">
        <v>162</v>
      </c>
      <c r="O401" s="44" t="s">
        <v>162</v>
      </c>
      <c r="P401" s="44"/>
    </row>
    <row r="402" spans="1:16" ht="15" hidden="1">
      <c r="A402" s="44" t="s">
        <v>537</v>
      </c>
      <c r="B402" s="44" t="s">
        <v>536</v>
      </c>
      <c r="C402" s="44" t="s">
        <v>223</v>
      </c>
      <c r="D402" s="44" t="s">
        <v>222</v>
      </c>
      <c r="E402" s="44">
        <v>41.261999999999993</v>
      </c>
      <c r="F402" s="44">
        <v>39.907399999999996</v>
      </c>
      <c r="G402" s="45">
        <v>0.97509999999999997</v>
      </c>
      <c r="H402" s="45">
        <v>0.9829</v>
      </c>
      <c r="I402" s="45">
        <v>0.9554999999999999</v>
      </c>
      <c r="J402" s="45">
        <v>0.96929999999999994</v>
      </c>
      <c r="K402" s="44"/>
      <c r="L402" s="44"/>
      <c r="M402" s="44"/>
      <c r="N402" s="44" t="s">
        <v>162</v>
      </c>
      <c r="O402" s="44" t="s">
        <v>162</v>
      </c>
      <c r="P402" s="44"/>
    </row>
    <row r="403" spans="1:16" ht="15">
      <c r="A403" s="44" t="s">
        <v>125</v>
      </c>
      <c r="B403" s="44" t="s">
        <v>129</v>
      </c>
      <c r="C403" s="44" t="s">
        <v>187</v>
      </c>
      <c r="D403" s="44" t="s">
        <v>186</v>
      </c>
      <c r="E403" s="44">
        <v>51.262999999999998</v>
      </c>
      <c r="F403" s="44">
        <v>49.409499999999994</v>
      </c>
      <c r="G403" s="45">
        <v>1.2114999999999998</v>
      </c>
      <c r="H403" s="45">
        <v>1.1403999999999999</v>
      </c>
      <c r="I403" s="45"/>
      <c r="J403" s="45"/>
      <c r="K403" s="44"/>
      <c r="L403" s="44"/>
      <c r="M403" s="44"/>
      <c r="N403" s="44" t="s">
        <v>162</v>
      </c>
      <c r="O403" s="44" t="s">
        <v>162</v>
      </c>
      <c r="P403" s="44"/>
    </row>
    <row r="404" spans="1:16" ht="15" hidden="1">
      <c r="A404" s="44" t="s">
        <v>535</v>
      </c>
      <c r="B404" s="44" t="s">
        <v>534</v>
      </c>
      <c r="C404" s="44" t="s">
        <v>168</v>
      </c>
      <c r="D404" s="44" t="s">
        <v>167</v>
      </c>
      <c r="E404" s="44">
        <v>70.328299999999999</v>
      </c>
      <c r="F404" s="44">
        <v>70.138299999999987</v>
      </c>
      <c r="G404" s="45">
        <v>1.6619999999999999</v>
      </c>
      <c r="H404" s="45">
        <v>1.4160999999999999</v>
      </c>
      <c r="I404" s="45">
        <v>1.6504999999999999</v>
      </c>
      <c r="J404" s="45">
        <v>1.4094</v>
      </c>
      <c r="K404" s="44"/>
      <c r="L404" s="44"/>
      <c r="M404" s="44"/>
      <c r="N404" s="44" t="s">
        <v>162</v>
      </c>
      <c r="O404" s="44" t="s">
        <v>162</v>
      </c>
      <c r="P404" s="44"/>
    </row>
    <row r="405" spans="1:16" ht="15" hidden="1">
      <c r="A405" s="44" t="s">
        <v>533</v>
      </c>
      <c r="B405" s="44" t="s">
        <v>532</v>
      </c>
      <c r="C405" s="44" t="s">
        <v>223</v>
      </c>
      <c r="D405" s="44" t="s">
        <v>222</v>
      </c>
      <c r="E405" s="44">
        <v>35.072099999999999</v>
      </c>
      <c r="F405" s="44">
        <v>34.244799999999998</v>
      </c>
      <c r="G405" s="45">
        <v>0.83009999999999995</v>
      </c>
      <c r="H405" s="45">
        <v>0.88029999999999997</v>
      </c>
      <c r="I405" s="45"/>
      <c r="J405" s="45"/>
      <c r="K405" s="44"/>
      <c r="L405" s="44" t="s">
        <v>131</v>
      </c>
      <c r="M405" s="44">
        <v>0.83439999999999992</v>
      </c>
      <c r="N405" s="44" t="s">
        <v>162</v>
      </c>
      <c r="O405" s="44" t="s">
        <v>162</v>
      </c>
      <c r="P405" s="44"/>
    </row>
    <row r="406" spans="1:16" ht="15" hidden="1">
      <c r="A406" s="44" t="s">
        <v>531</v>
      </c>
      <c r="B406" s="44" t="s">
        <v>530</v>
      </c>
      <c r="C406" s="44" t="s">
        <v>207</v>
      </c>
      <c r="D406" s="44" t="s">
        <v>206</v>
      </c>
      <c r="E406" s="44">
        <v>46.677</v>
      </c>
      <c r="F406" s="44">
        <v>44.923599999999993</v>
      </c>
      <c r="G406" s="45"/>
      <c r="H406" s="45"/>
      <c r="I406" s="45">
        <v>1.1205999999999998</v>
      </c>
      <c r="J406" s="45">
        <v>1.0810999999999999</v>
      </c>
      <c r="K406" s="44"/>
      <c r="L406" s="44"/>
      <c r="M406" s="44"/>
      <c r="N406" s="44" t="s">
        <v>162</v>
      </c>
      <c r="O406" s="44" t="s">
        <v>131</v>
      </c>
      <c r="P406" s="44">
        <v>1.0790999999999999</v>
      </c>
    </row>
    <row r="407" spans="1:16" ht="15" hidden="1">
      <c r="A407" s="44" t="s">
        <v>531</v>
      </c>
      <c r="B407" s="44" t="s">
        <v>530</v>
      </c>
      <c r="C407" s="44" t="s">
        <v>201</v>
      </c>
      <c r="D407" s="44" t="s">
        <v>200</v>
      </c>
      <c r="E407" s="44">
        <v>46.677</v>
      </c>
      <c r="F407" s="44">
        <v>44.923599999999993</v>
      </c>
      <c r="G407" s="45">
        <v>1.1141999999999999</v>
      </c>
      <c r="H407" s="45">
        <v>1.0769</v>
      </c>
      <c r="I407" s="45"/>
      <c r="J407" s="45"/>
      <c r="K407" s="44"/>
      <c r="L407" s="44" t="s">
        <v>131</v>
      </c>
      <c r="M407" s="44">
        <v>1.1104999999999998</v>
      </c>
      <c r="N407" s="44" t="s">
        <v>162</v>
      </c>
      <c r="O407" s="44" t="s">
        <v>162</v>
      </c>
      <c r="P407" s="44"/>
    </row>
    <row r="408" spans="1:16" ht="15" hidden="1">
      <c r="A408" s="44" t="s">
        <v>529</v>
      </c>
      <c r="B408" s="44" t="s">
        <v>528</v>
      </c>
      <c r="C408" s="44" t="s">
        <v>377</v>
      </c>
      <c r="D408" s="44" t="s">
        <v>376</v>
      </c>
      <c r="E408" s="44">
        <v>38.333999999999996</v>
      </c>
      <c r="F408" s="44">
        <v>37.7074</v>
      </c>
      <c r="G408" s="45"/>
      <c r="H408" s="45"/>
      <c r="I408" s="45">
        <v>0.90979999999999994</v>
      </c>
      <c r="J408" s="45">
        <v>0.93729999999999991</v>
      </c>
      <c r="K408" s="44"/>
      <c r="L408" s="44"/>
      <c r="M408" s="44"/>
      <c r="N408" s="44" t="s">
        <v>162</v>
      </c>
      <c r="O408" s="44" t="s">
        <v>162</v>
      </c>
      <c r="P408" s="44"/>
    </row>
    <row r="409" spans="1:16" ht="15" hidden="1">
      <c r="A409" s="44" t="s">
        <v>529</v>
      </c>
      <c r="B409" s="44" t="s">
        <v>528</v>
      </c>
      <c r="C409" s="44" t="s">
        <v>211</v>
      </c>
      <c r="D409" s="44" t="s">
        <v>210</v>
      </c>
      <c r="E409" s="44">
        <v>38.333999999999996</v>
      </c>
      <c r="F409" s="44">
        <v>37.7074</v>
      </c>
      <c r="G409" s="45">
        <v>0.90979999999999994</v>
      </c>
      <c r="H409" s="45">
        <v>0.93729999999999991</v>
      </c>
      <c r="I409" s="45">
        <v>0.90979999999999994</v>
      </c>
      <c r="J409" s="45">
        <v>0.93729999999999991</v>
      </c>
      <c r="K409" s="44"/>
      <c r="L409" s="44"/>
      <c r="M409" s="44"/>
      <c r="N409" s="44" t="s">
        <v>162</v>
      </c>
      <c r="O409" s="44" t="s">
        <v>162</v>
      </c>
      <c r="P409" s="44"/>
    </row>
    <row r="410" spans="1:16" ht="15" hidden="1">
      <c r="A410" s="44" t="s">
        <v>527</v>
      </c>
      <c r="B410" s="44" t="s">
        <v>526</v>
      </c>
      <c r="C410" s="44" t="s">
        <v>403</v>
      </c>
      <c r="D410" s="44" t="s">
        <v>402</v>
      </c>
      <c r="E410" s="44">
        <v>38.585099999999997</v>
      </c>
      <c r="F410" s="44">
        <v>37.780199999999994</v>
      </c>
      <c r="G410" s="45">
        <v>0.91189999999999993</v>
      </c>
      <c r="H410" s="45">
        <v>0.93879999999999997</v>
      </c>
      <c r="I410" s="45">
        <v>0.91189999999999993</v>
      </c>
      <c r="J410" s="45">
        <v>0.93879999999999997</v>
      </c>
      <c r="K410" s="44"/>
      <c r="L410" s="44"/>
      <c r="M410" s="44"/>
      <c r="N410" s="44" t="s">
        <v>162</v>
      </c>
      <c r="O410" s="44" t="s">
        <v>162</v>
      </c>
      <c r="P410" s="44"/>
    </row>
    <row r="411" spans="1:16" ht="15" hidden="1">
      <c r="A411" s="44" t="s">
        <v>525</v>
      </c>
      <c r="B411" s="44" t="s">
        <v>524</v>
      </c>
      <c r="C411" s="44" t="s">
        <v>215</v>
      </c>
      <c r="D411" s="44" t="s">
        <v>214</v>
      </c>
      <c r="E411" s="44">
        <v>38.007199999999997</v>
      </c>
      <c r="F411" s="44">
        <v>36.796999999999997</v>
      </c>
      <c r="G411" s="45">
        <v>0.89819999999999989</v>
      </c>
      <c r="H411" s="45">
        <v>0.92909999999999993</v>
      </c>
      <c r="I411" s="45">
        <v>0.8849999999999999</v>
      </c>
      <c r="J411" s="45">
        <v>0.91969999999999996</v>
      </c>
      <c r="K411" s="44"/>
      <c r="L411" s="44"/>
      <c r="M411" s="44"/>
      <c r="N411" s="44" t="s">
        <v>162</v>
      </c>
      <c r="O411" s="44" t="s">
        <v>162</v>
      </c>
      <c r="P411" s="44"/>
    </row>
    <row r="412" spans="1:16" ht="15" hidden="1">
      <c r="A412" s="44" t="s">
        <v>523</v>
      </c>
      <c r="B412" s="44" t="s">
        <v>522</v>
      </c>
      <c r="C412" s="44" t="s">
        <v>180</v>
      </c>
      <c r="D412" s="44" t="s">
        <v>179</v>
      </c>
      <c r="E412" s="44">
        <v>48.769799999999996</v>
      </c>
      <c r="F412" s="44">
        <v>48.541199999999996</v>
      </c>
      <c r="G412" s="45">
        <v>1.1525999999999998</v>
      </c>
      <c r="H412" s="45">
        <v>1.1020999999999999</v>
      </c>
      <c r="I412" s="45">
        <v>1.1525999999999998</v>
      </c>
      <c r="J412" s="45">
        <v>1.1020999999999999</v>
      </c>
      <c r="K412" s="44"/>
      <c r="L412" s="44"/>
      <c r="M412" s="44"/>
      <c r="N412" s="44" t="s">
        <v>162</v>
      </c>
      <c r="O412" s="44" t="s">
        <v>162</v>
      </c>
      <c r="P412" s="44"/>
    </row>
    <row r="413" spans="1:16" ht="15" hidden="1">
      <c r="A413" s="44" t="s">
        <v>521</v>
      </c>
      <c r="B413" s="44" t="s">
        <v>520</v>
      </c>
      <c r="C413" s="44" t="s">
        <v>239</v>
      </c>
      <c r="D413" s="44" t="s">
        <v>238</v>
      </c>
      <c r="E413" s="44">
        <v>39.395399999999995</v>
      </c>
      <c r="F413" s="44">
        <v>38.9467</v>
      </c>
      <c r="G413" s="45">
        <v>0.93089999999999995</v>
      </c>
      <c r="H413" s="45">
        <v>0.95209999999999995</v>
      </c>
      <c r="I413" s="45">
        <v>0.93089999999999995</v>
      </c>
      <c r="J413" s="45">
        <v>0.95209999999999995</v>
      </c>
      <c r="K413" s="44"/>
      <c r="L413" s="44"/>
      <c r="M413" s="44"/>
      <c r="N413" s="44" t="s">
        <v>162</v>
      </c>
      <c r="O413" s="44" t="s">
        <v>162</v>
      </c>
      <c r="P413" s="44"/>
    </row>
    <row r="414" spans="1:16" ht="15" hidden="1">
      <c r="A414" s="44" t="s">
        <v>521</v>
      </c>
      <c r="B414" s="44" t="s">
        <v>520</v>
      </c>
      <c r="C414" s="44" t="s">
        <v>349</v>
      </c>
      <c r="D414" s="44" t="s">
        <v>348</v>
      </c>
      <c r="E414" s="44">
        <v>39.395399999999995</v>
      </c>
      <c r="F414" s="44">
        <v>38.9467</v>
      </c>
      <c r="G414" s="45">
        <v>0.93089999999999995</v>
      </c>
      <c r="H414" s="45">
        <v>0.95209999999999995</v>
      </c>
      <c r="I414" s="45">
        <v>0.93089999999999995</v>
      </c>
      <c r="J414" s="45">
        <v>0.95209999999999995</v>
      </c>
      <c r="K414" s="44"/>
      <c r="L414" s="44"/>
      <c r="M414" s="44"/>
      <c r="N414" s="44" t="s">
        <v>162</v>
      </c>
      <c r="O414" s="44" t="s">
        <v>162</v>
      </c>
      <c r="P414" s="44"/>
    </row>
    <row r="415" spans="1:16" ht="15" hidden="1">
      <c r="A415" s="44" t="s">
        <v>519</v>
      </c>
      <c r="B415" s="44" t="s">
        <v>518</v>
      </c>
      <c r="C415" s="44" t="s">
        <v>223</v>
      </c>
      <c r="D415" s="44" t="s">
        <v>222</v>
      </c>
      <c r="E415" s="44">
        <v>37.886399999999995</v>
      </c>
      <c r="F415" s="44">
        <v>37.047399999999996</v>
      </c>
      <c r="G415" s="45">
        <v>0.89529999999999987</v>
      </c>
      <c r="H415" s="45">
        <v>0.92709999999999992</v>
      </c>
      <c r="I415" s="45">
        <v>0.87239999999999995</v>
      </c>
      <c r="J415" s="45">
        <v>0.91079999999999994</v>
      </c>
      <c r="K415" s="44"/>
      <c r="L415" s="44"/>
      <c r="M415" s="44"/>
      <c r="N415" s="44" t="s">
        <v>162</v>
      </c>
      <c r="O415" s="44" t="s">
        <v>162</v>
      </c>
      <c r="P415" s="44"/>
    </row>
    <row r="416" spans="1:16" ht="15" hidden="1">
      <c r="A416" s="44" t="s">
        <v>517</v>
      </c>
      <c r="B416" s="44" t="s">
        <v>516</v>
      </c>
      <c r="C416" s="44" t="s">
        <v>231</v>
      </c>
      <c r="D416" s="44" t="s">
        <v>230</v>
      </c>
      <c r="E416" s="44">
        <v>39.453199999999995</v>
      </c>
      <c r="F416" s="44">
        <v>38.568499999999993</v>
      </c>
      <c r="G416" s="45">
        <v>0.93229999999999991</v>
      </c>
      <c r="H416" s="45">
        <v>0.95309999999999995</v>
      </c>
      <c r="I416" s="45"/>
      <c r="J416" s="45"/>
      <c r="K416" s="44"/>
      <c r="L416" s="44"/>
      <c r="M416" s="44"/>
      <c r="N416" s="44" t="s">
        <v>162</v>
      </c>
      <c r="O416" s="44" t="s">
        <v>162</v>
      </c>
      <c r="P416" s="44"/>
    </row>
    <row r="417" spans="1:16" ht="15" hidden="1">
      <c r="A417" s="44" t="s">
        <v>515</v>
      </c>
      <c r="B417" s="44" t="s">
        <v>514</v>
      </c>
      <c r="C417" s="44" t="s">
        <v>513</v>
      </c>
      <c r="D417" s="44" t="s">
        <v>512</v>
      </c>
      <c r="E417" s="44">
        <v>34.141999999999996</v>
      </c>
      <c r="F417" s="44">
        <v>32.858699999999999</v>
      </c>
      <c r="G417" s="45">
        <v>0.80689999999999995</v>
      </c>
      <c r="H417" s="45">
        <v>0.86339999999999995</v>
      </c>
      <c r="I417" s="45"/>
      <c r="J417" s="45"/>
      <c r="K417" s="44"/>
      <c r="L417" s="44"/>
      <c r="M417" s="44"/>
      <c r="N417" s="44" t="s">
        <v>162</v>
      </c>
      <c r="O417" s="44" t="s">
        <v>162</v>
      </c>
      <c r="P417" s="44"/>
    </row>
    <row r="418" spans="1:16" ht="15" hidden="1">
      <c r="A418" s="44" t="s">
        <v>511</v>
      </c>
      <c r="B418" s="44" t="s">
        <v>510</v>
      </c>
      <c r="C418" s="44" t="s">
        <v>168</v>
      </c>
      <c r="D418" s="44" t="s">
        <v>167</v>
      </c>
      <c r="E418" s="44">
        <v>54.1556</v>
      </c>
      <c r="F418" s="44">
        <v>52.495799999999996</v>
      </c>
      <c r="G418" s="45">
        <v>1.3850999999999998</v>
      </c>
      <c r="H418" s="45">
        <v>1.2498999999999998</v>
      </c>
      <c r="I418" s="45">
        <v>1.3850999999999998</v>
      </c>
      <c r="J418" s="45">
        <v>1.2498999999999998</v>
      </c>
      <c r="K418" s="44"/>
      <c r="L418" s="44"/>
      <c r="M418" s="44"/>
      <c r="N418" s="44" t="s">
        <v>162</v>
      </c>
      <c r="O418" s="44" t="s">
        <v>162</v>
      </c>
      <c r="P418" s="44"/>
    </row>
    <row r="419" spans="1:16" ht="15" hidden="1">
      <c r="A419" s="44" t="s">
        <v>509</v>
      </c>
      <c r="B419" s="44" t="s">
        <v>508</v>
      </c>
      <c r="C419" s="44" t="s">
        <v>223</v>
      </c>
      <c r="D419" s="44" t="s">
        <v>222</v>
      </c>
      <c r="E419" s="44">
        <v>38.067099999999996</v>
      </c>
      <c r="F419" s="44">
        <v>36.923699999999997</v>
      </c>
      <c r="G419" s="45">
        <v>0.89959999999999996</v>
      </c>
      <c r="H419" s="45">
        <v>0.93009999999999993</v>
      </c>
      <c r="I419" s="45"/>
      <c r="J419" s="45"/>
      <c r="K419" s="44"/>
      <c r="L419" s="44"/>
      <c r="M419" s="44"/>
      <c r="N419" s="44" t="s">
        <v>162</v>
      </c>
      <c r="O419" s="44" t="s">
        <v>162</v>
      </c>
      <c r="P419" s="44"/>
    </row>
    <row r="420" spans="1:16" ht="15" hidden="1">
      <c r="A420" s="44" t="s">
        <v>507</v>
      </c>
      <c r="B420" s="44" t="s">
        <v>506</v>
      </c>
      <c r="C420" s="44" t="s">
        <v>223</v>
      </c>
      <c r="D420" s="44" t="s">
        <v>222</v>
      </c>
      <c r="E420" s="44">
        <v>33.010599999999997</v>
      </c>
      <c r="F420" s="44">
        <v>33.408499999999997</v>
      </c>
      <c r="G420" s="45">
        <v>0.83009999999999995</v>
      </c>
      <c r="H420" s="45">
        <v>0.88029999999999997</v>
      </c>
      <c r="I420" s="45"/>
      <c r="J420" s="45"/>
      <c r="K420" s="44"/>
      <c r="L420" s="44" t="s">
        <v>131</v>
      </c>
      <c r="M420" s="44">
        <v>0.78529999999999989</v>
      </c>
      <c r="N420" s="44" t="s">
        <v>162</v>
      </c>
      <c r="O420" s="44" t="s">
        <v>162</v>
      </c>
      <c r="P420" s="44"/>
    </row>
    <row r="421" spans="1:16" ht="15" hidden="1">
      <c r="A421" s="44" t="s">
        <v>505</v>
      </c>
      <c r="B421" s="44" t="s">
        <v>504</v>
      </c>
      <c r="C421" s="44" t="s">
        <v>195</v>
      </c>
      <c r="D421" s="44" t="s">
        <v>194</v>
      </c>
      <c r="E421" s="44">
        <v>28.945599999999999</v>
      </c>
      <c r="F421" s="44">
        <v>28.259999999999998</v>
      </c>
      <c r="G421" s="45">
        <v>0.73319999999999996</v>
      </c>
      <c r="H421" s="45">
        <v>0.8085</v>
      </c>
      <c r="I421" s="45"/>
      <c r="J421" s="45"/>
      <c r="K421" s="44"/>
      <c r="L421" s="44" t="s">
        <v>131</v>
      </c>
      <c r="M421" s="44">
        <v>0.68859999999999988</v>
      </c>
      <c r="N421" s="44" t="s">
        <v>162</v>
      </c>
      <c r="O421" s="44" t="s">
        <v>162</v>
      </c>
      <c r="P421" s="44"/>
    </row>
    <row r="422" spans="1:16" ht="15" hidden="1">
      <c r="A422" s="44" t="s">
        <v>503</v>
      </c>
      <c r="B422" s="44" t="s">
        <v>502</v>
      </c>
      <c r="C422" s="44" t="s">
        <v>285</v>
      </c>
      <c r="D422" s="44" t="s">
        <v>284</v>
      </c>
      <c r="E422" s="44">
        <v>34.632499999999993</v>
      </c>
      <c r="F422" s="44">
        <v>32.225499999999997</v>
      </c>
      <c r="G422" s="45"/>
      <c r="H422" s="45"/>
      <c r="I422" s="45">
        <v>0.81839999999999991</v>
      </c>
      <c r="J422" s="45">
        <v>0.87179999999999991</v>
      </c>
      <c r="K422" s="44"/>
      <c r="L422" s="44"/>
      <c r="M422" s="44"/>
      <c r="N422" s="44" t="s">
        <v>162</v>
      </c>
      <c r="O422" s="44" t="s">
        <v>162</v>
      </c>
      <c r="P422" s="44"/>
    </row>
    <row r="423" spans="1:16" ht="15" hidden="1">
      <c r="A423" s="44" t="s">
        <v>503</v>
      </c>
      <c r="B423" s="44" t="s">
        <v>502</v>
      </c>
      <c r="C423" s="44" t="s">
        <v>223</v>
      </c>
      <c r="D423" s="44" t="s">
        <v>222</v>
      </c>
      <c r="E423" s="44">
        <v>34.632499999999993</v>
      </c>
      <c r="F423" s="44">
        <v>32.225499999999997</v>
      </c>
      <c r="G423" s="45">
        <v>0.83009999999999995</v>
      </c>
      <c r="H423" s="45">
        <v>0.88029999999999997</v>
      </c>
      <c r="I423" s="45"/>
      <c r="J423" s="45"/>
      <c r="K423" s="44"/>
      <c r="L423" s="44" t="s">
        <v>131</v>
      </c>
      <c r="M423" s="44">
        <v>0.82389999999999997</v>
      </c>
      <c r="N423" s="44" t="s">
        <v>162</v>
      </c>
      <c r="O423" s="44" t="s">
        <v>162</v>
      </c>
      <c r="P423" s="44"/>
    </row>
    <row r="424" spans="1:16" ht="15" hidden="1">
      <c r="A424" s="44" t="s">
        <v>501</v>
      </c>
      <c r="B424" s="44" t="s">
        <v>500</v>
      </c>
      <c r="C424" s="44" t="s">
        <v>333</v>
      </c>
      <c r="D424" s="44" t="s">
        <v>332</v>
      </c>
      <c r="E424" s="44">
        <v>38.169599999999996</v>
      </c>
      <c r="F424" s="44">
        <v>36.720699999999994</v>
      </c>
      <c r="G424" s="45">
        <v>0.90199999999999991</v>
      </c>
      <c r="H424" s="45">
        <v>0.93179999999999996</v>
      </c>
      <c r="I424" s="45">
        <v>0.90199999999999991</v>
      </c>
      <c r="J424" s="45">
        <v>0.93179999999999996</v>
      </c>
      <c r="K424" s="44"/>
      <c r="L424" s="44"/>
      <c r="M424" s="44"/>
      <c r="N424" s="44" t="s">
        <v>162</v>
      </c>
      <c r="O424" s="44" t="s">
        <v>162</v>
      </c>
      <c r="P424" s="44"/>
    </row>
    <row r="425" spans="1:16" ht="15" hidden="1">
      <c r="A425" s="44" t="s">
        <v>499</v>
      </c>
      <c r="B425" s="44" t="s">
        <v>498</v>
      </c>
      <c r="C425" s="44" t="s">
        <v>201</v>
      </c>
      <c r="D425" s="44" t="s">
        <v>200</v>
      </c>
      <c r="E425" s="44">
        <v>45.791099999999993</v>
      </c>
      <c r="F425" s="44">
        <v>45.365799999999993</v>
      </c>
      <c r="G425" s="45"/>
      <c r="H425" s="45"/>
      <c r="I425" s="45">
        <v>1.1141999999999999</v>
      </c>
      <c r="J425" s="45">
        <v>1.0769</v>
      </c>
      <c r="K425" s="44"/>
      <c r="L425" s="44"/>
      <c r="M425" s="44"/>
      <c r="N425" s="44" t="s">
        <v>162</v>
      </c>
      <c r="O425" s="44" t="s">
        <v>131</v>
      </c>
      <c r="P425" s="44">
        <v>1.0782999999999998</v>
      </c>
    </row>
    <row r="426" spans="1:16" ht="15" hidden="1">
      <c r="A426" s="44" t="s">
        <v>499</v>
      </c>
      <c r="B426" s="44" t="s">
        <v>498</v>
      </c>
      <c r="C426" s="44" t="s">
        <v>172</v>
      </c>
      <c r="D426" s="44" t="s">
        <v>171</v>
      </c>
      <c r="E426" s="44">
        <v>45.791099999999993</v>
      </c>
      <c r="F426" s="44">
        <v>45.365799999999993</v>
      </c>
      <c r="G426" s="45">
        <v>1.0820999999999998</v>
      </c>
      <c r="H426" s="45">
        <v>1.0554999999999999</v>
      </c>
      <c r="I426" s="45">
        <v>1.0710999999999999</v>
      </c>
      <c r="J426" s="45">
        <v>1.0481999999999998</v>
      </c>
      <c r="K426" s="44"/>
      <c r="L426" s="44"/>
      <c r="M426" s="44"/>
      <c r="N426" s="44" t="s">
        <v>162</v>
      </c>
      <c r="O426" s="44" t="s">
        <v>162</v>
      </c>
      <c r="P426" s="44"/>
    </row>
    <row r="427" spans="1:16" ht="15" hidden="1">
      <c r="A427" s="44" t="s">
        <v>497</v>
      </c>
      <c r="B427" s="44" t="s">
        <v>496</v>
      </c>
      <c r="C427" s="44" t="s">
        <v>164</v>
      </c>
      <c r="D427" s="44" t="s">
        <v>163</v>
      </c>
      <c r="E427" s="44">
        <v>42.9499</v>
      </c>
      <c r="F427" s="44">
        <v>42.351999999999997</v>
      </c>
      <c r="G427" s="45">
        <v>1.0234999999999999</v>
      </c>
      <c r="H427" s="45">
        <v>1.0159999999999998</v>
      </c>
      <c r="I427" s="45">
        <v>1.0234999999999999</v>
      </c>
      <c r="J427" s="45">
        <v>1.0159999999999998</v>
      </c>
      <c r="K427" s="44"/>
      <c r="L427" s="44" t="s">
        <v>131</v>
      </c>
      <c r="M427" s="44">
        <v>1.0217999999999998</v>
      </c>
      <c r="N427" s="44" t="s">
        <v>162</v>
      </c>
      <c r="O427" s="44" t="s">
        <v>131</v>
      </c>
      <c r="P427" s="44">
        <v>0.98889999999999989</v>
      </c>
    </row>
    <row r="428" spans="1:16" ht="15" hidden="1">
      <c r="A428" s="44" t="s">
        <v>495</v>
      </c>
      <c r="B428" s="44" t="s">
        <v>494</v>
      </c>
      <c r="C428" s="44" t="s">
        <v>301</v>
      </c>
      <c r="D428" s="44" t="s">
        <v>300</v>
      </c>
      <c r="E428" s="44">
        <v>33.398399999999995</v>
      </c>
      <c r="F428" s="44">
        <v>32.851099999999995</v>
      </c>
      <c r="G428" s="45">
        <v>0.78929999999999989</v>
      </c>
      <c r="H428" s="45">
        <v>0.85039999999999993</v>
      </c>
      <c r="I428" s="45"/>
      <c r="J428" s="45"/>
      <c r="K428" s="44"/>
      <c r="L428" s="44"/>
      <c r="M428" s="44"/>
      <c r="N428" s="44" t="s">
        <v>162</v>
      </c>
      <c r="O428" s="44" t="s">
        <v>162</v>
      </c>
      <c r="P428" s="44"/>
    </row>
    <row r="429" spans="1:16" ht="15" hidden="1">
      <c r="A429" s="44" t="s">
        <v>493</v>
      </c>
      <c r="B429" s="44" t="s">
        <v>492</v>
      </c>
      <c r="C429" s="44" t="s">
        <v>172</v>
      </c>
      <c r="D429" s="44" t="s">
        <v>171</v>
      </c>
      <c r="E429" s="44">
        <v>36.849399999999996</v>
      </c>
      <c r="F429" s="44">
        <v>35.6967</v>
      </c>
      <c r="G429" s="45">
        <v>0.87079999999999991</v>
      </c>
      <c r="H429" s="45">
        <v>0.90959999999999996</v>
      </c>
      <c r="I429" s="45">
        <v>0.84519999999999995</v>
      </c>
      <c r="J429" s="45">
        <v>0.89119999999999999</v>
      </c>
      <c r="K429" s="44"/>
      <c r="L429" s="44"/>
      <c r="M429" s="44"/>
      <c r="N429" s="44" t="s">
        <v>162</v>
      </c>
      <c r="O429" s="44" t="s">
        <v>162</v>
      </c>
      <c r="P429" s="44"/>
    </row>
    <row r="430" spans="1:16" ht="15" hidden="1">
      <c r="A430" s="44" t="s">
        <v>493</v>
      </c>
      <c r="B430" s="44" t="s">
        <v>492</v>
      </c>
      <c r="C430" s="44" t="s">
        <v>195</v>
      </c>
      <c r="D430" s="44" t="s">
        <v>194</v>
      </c>
      <c r="E430" s="44">
        <v>36.849399999999996</v>
      </c>
      <c r="F430" s="44">
        <v>35.6967</v>
      </c>
      <c r="G430" s="45"/>
      <c r="H430" s="45"/>
      <c r="I430" s="45">
        <v>0.84519999999999995</v>
      </c>
      <c r="J430" s="45">
        <v>0.89119999999999999</v>
      </c>
      <c r="K430" s="44"/>
      <c r="L430" s="44"/>
      <c r="M430" s="44"/>
      <c r="N430" s="44" t="s">
        <v>162</v>
      </c>
      <c r="O430" s="44" t="s">
        <v>162</v>
      </c>
      <c r="P430" s="44"/>
    </row>
    <row r="431" spans="1:16" ht="15" hidden="1">
      <c r="A431" s="44" t="s">
        <v>491</v>
      </c>
      <c r="B431" s="44" t="s">
        <v>490</v>
      </c>
      <c r="C431" s="44" t="s">
        <v>184</v>
      </c>
      <c r="D431" s="44" t="s">
        <v>183</v>
      </c>
      <c r="E431" s="44">
        <v>45.752299999999998</v>
      </c>
      <c r="F431" s="44">
        <v>44.906899999999993</v>
      </c>
      <c r="G431" s="45">
        <v>1.2429999999999999</v>
      </c>
      <c r="H431" s="45">
        <v>1.1605999999999999</v>
      </c>
      <c r="I431" s="45"/>
      <c r="J431" s="45"/>
      <c r="K431" s="44"/>
      <c r="L431" s="44" t="s">
        <v>131</v>
      </c>
      <c r="M431" s="44">
        <v>1.0884999999999998</v>
      </c>
      <c r="N431" s="44" t="s">
        <v>162</v>
      </c>
      <c r="O431" s="44" t="s">
        <v>162</v>
      </c>
      <c r="P431" s="44"/>
    </row>
    <row r="432" spans="1:16" ht="15" hidden="1">
      <c r="A432" s="44" t="s">
        <v>491</v>
      </c>
      <c r="B432" s="44" t="s">
        <v>490</v>
      </c>
      <c r="C432" s="44" t="s">
        <v>489</v>
      </c>
      <c r="D432" s="44" t="s">
        <v>488</v>
      </c>
      <c r="E432" s="44">
        <v>45.752299999999998</v>
      </c>
      <c r="F432" s="44">
        <v>44.906899999999993</v>
      </c>
      <c r="G432" s="45"/>
      <c r="H432" s="45"/>
      <c r="I432" s="45">
        <v>1.0489999999999999</v>
      </c>
      <c r="J432" s="45">
        <v>1.0332999999999999</v>
      </c>
      <c r="K432" s="44"/>
      <c r="L432" s="44"/>
      <c r="M432" s="44"/>
      <c r="N432" s="44" t="s">
        <v>162</v>
      </c>
      <c r="O432" s="44" t="s">
        <v>162</v>
      </c>
      <c r="P432" s="44"/>
    </row>
    <row r="433" spans="1:16" ht="15" hidden="1">
      <c r="A433" s="44" t="s">
        <v>487</v>
      </c>
      <c r="B433" s="44" t="s">
        <v>486</v>
      </c>
      <c r="C433" s="44" t="s">
        <v>257</v>
      </c>
      <c r="D433" s="44" t="s">
        <v>256</v>
      </c>
      <c r="E433" s="44">
        <v>36.3842</v>
      </c>
      <c r="F433" s="44">
        <v>37.998799999999996</v>
      </c>
      <c r="G433" s="45">
        <v>0.89069999999999994</v>
      </c>
      <c r="H433" s="45">
        <v>0.92379999999999995</v>
      </c>
      <c r="I433" s="45">
        <v>0.89069999999999994</v>
      </c>
      <c r="J433" s="45">
        <v>0.92379999999999995</v>
      </c>
      <c r="K433" s="44"/>
      <c r="L433" s="44"/>
      <c r="M433" s="44"/>
      <c r="N433" s="44" t="s">
        <v>162</v>
      </c>
      <c r="O433" s="44" t="s">
        <v>162</v>
      </c>
      <c r="P433" s="44"/>
    </row>
    <row r="434" spans="1:16" ht="15" hidden="1">
      <c r="A434" s="44" t="s">
        <v>485</v>
      </c>
      <c r="B434" s="44" t="s">
        <v>484</v>
      </c>
      <c r="C434" s="44" t="s">
        <v>387</v>
      </c>
      <c r="D434" s="44" t="s">
        <v>386</v>
      </c>
      <c r="E434" s="44">
        <v>17.657499999999999</v>
      </c>
      <c r="F434" s="44">
        <v>17.680899999999998</v>
      </c>
      <c r="G434" s="45">
        <v>0.41729999999999995</v>
      </c>
      <c r="H434" s="45">
        <v>0.54959999999999998</v>
      </c>
      <c r="I434" s="45"/>
      <c r="J434" s="45"/>
      <c r="K434" s="44"/>
      <c r="L434" s="44"/>
      <c r="M434" s="44"/>
      <c r="N434" s="44" t="s">
        <v>162</v>
      </c>
      <c r="O434" s="44" t="s">
        <v>162</v>
      </c>
      <c r="P434" s="44"/>
    </row>
    <row r="435" spans="1:16" ht="15" hidden="1">
      <c r="A435" s="44" t="s">
        <v>483</v>
      </c>
      <c r="B435" s="44" t="s">
        <v>482</v>
      </c>
      <c r="C435" s="44" t="s">
        <v>481</v>
      </c>
      <c r="D435" s="44" t="s">
        <v>480</v>
      </c>
      <c r="E435" s="44">
        <v>43.312099999999994</v>
      </c>
      <c r="F435" s="44">
        <v>42.614399999999996</v>
      </c>
      <c r="G435" s="45">
        <v>1.0234999999999999</v>
      </c>
      <c r="H435" s="45">
        <v>1.0159999999999998</v>
      </c>
      <c r="I435" s="45">
        <v>0.9625999999999999</v>
      </c>
      <c r="J435" s="45">
        <v>0.97419999999999995</v>
      </c>
      <c r="K435" s="44"/>
      <c r="L435" s="44"/>
      <c r="M435" s="44"/>
      <c r="N435" s="44" t="s">
        <v>162</v>
      </c>
      <c r="O435" s="44" t="s">
        <v>162</v>
      </c>
      <c r="P435" s="44"/>
    </row>
    <row r="436" spans="1:16" ht="15" hidden="1">
      <c r="A436" s="44" t="s">
        <v>479</v>
      </c>
      <c r="B436" s="44" t="s">
        <v>478</v>
      </c>
      <c r="C436" s="44" t="s">
        <v>411</v>
      </c>
      <c r="D436" s="44" t="s">
        <v>410</v>
      </c>
      <c r="E436" s="44">
        <v>49.695799999999998</v>
      </c>
      <c r="F436" s="44">
        <v>49.190199999999997</v>
      </c>
      <c r="G436" s="45">
        <v>1.1743999999999999</v>
      </c>
      <c r="H436" s="45">
        <v>1.1163999999999998</v>
      </c>
      <c r="I436" s="45">
        <v>1.1617</v>
      </c>
      <c r="J436" s="45">
        <v>1.1080999999999999</v>
      </c>
      <c r="K436" s="44"/>
      <c r="L436" s="44"/>
      <c r="M436" s="44"/>
      <c r="N436" s="44" t="s">
        <v>162</v>
      </c>
      <c r="O436" s="44" t="s">
        <v>162</v>
      </c>
      <c r="P436" s="44"/>
    </row>
    <row r="437" spans="1:16" ht="15" hidden="1">
      <c r="A437" s="44" t="s">
        <v>479</v>
      </c>
      <c r="B437" s="44" t="s">
        <v>478</v>
      </c>
      <c r="C437" s="44" t="s">
        <v>180</v>
      </c>
      <c r="D437" s="44" t="s">
        <v>179</v>
      </c>
      <c r="E437" s="44">
        <v>49.695799999999998</v>
      </c>
      <c r="F437" s="44">
        <v>49.190199999999997</v>
      </c>
      <c r="G437" s="45">
        <v>1.1743999999999999</v>
      </c>
      <c r="H437" s="45">
        <v>1.1163999999999998</v>
      </c>
      <c r="I437" s="45">
        <v>1.1617</v>
      </c>
      <c r="J437" s="45">
        <v>1.1080999999999999</v>
      </c>
      <c r="K437" s="44"/>
      <c r="L437" s="44"/>
      <c r="M437" s="44"/>
      <c r="N437" s="44" t="s">
        <v>162</v>
      </c>
      <c r="O437" s="44" t="s">
        <v>162</v>
      </c>
      <c r="P437" s="44"/>
    </row>
    <row r="438" spans="1:16" ht="15" hidden="1">
      <c r="A438" s="44" t="s">
        <v>477</v>
      </c>
      <c r="B438" s="44" t="s">
        <v>476</v>
      </c>
      <c r="C438" s="44" t="s">
        <v>223</v>
      </c>
      <c r="D438" s="44" t="s">
        <v>222</v>
      </c>
      <c r="E438" s="44">
        <v>38.229799999999997</v>
      </c>
      <c r="F438" s="44">
        <v>38.037699999999994</v>
      </c>
      <c r="G438" s="45">
        <v>0.90339999999999998</v>
      </c>
      <c r="H438" s="45">
        <v>0.93279999999999996</v>
      </c>
      <c r="I438" s="45">
        <v>0.90339999999999998</v>
      </c>
      <c r="J438" s="45">
        <v>0.93279999999999996</v>
      </c>
      <c r="K438" s="44"/>
      <c r="L438" s="44"/>
      <c r="M438" s="44"/>
      <c r="N438" s="44" t="s">
        <v>162</v>
      </c>
      <c r="O438" s="44" t="s">
        <v>162</v>
      </c>
      <c r="P438" s="44"/>
    </row>
    <row r="439" spans="1:16" ht="15" hidden="1">
      <c r="A439" s="44" t="s">
        <v>475</v>
      </c>
      <c r="B439" s="44" t="s">
        <v>474</v>
      </c>
      <c r="C439" s="44" t="s">
        <v>164</v>
      </c>
      <c r="D439" s="44" t="s">
        <v>163</v>
      </c>
      <c r="E439" s="44">
        <v>42.751599999999996</v>
      </c>
      <c r="F439" s="44">
        <v>43.219299999999997</v>
      </c>
      <c r="G439" s="45">
        <v>1.071</v>
      </c>
      <c r="H439" s="45">
        <v>1.0480999999999998</v>
      </c>
      <c r="I439" s="45">
        <v>1.071</v>
      </c>
      <c r="J439" s="45">
        <v>1.0480999999999998</v>
      </c>
      <c r="K439" s="44"/>
      <c r="L439" s="44"/>
      <c r="M439" s="44"/>
      <c r="N439" s="44" t="s">
        <v>162</v>
      </c>
      <c r="O439" s="44" t="s">
        <v>162</v>
      </c>
      <c r="P439" s="44"/>
    </row>
    <row r="440" spans="1:16" ht="15" hidden="1">
      <c r="A440" s="44" t="s">
        <v>473</v>
      </c>
      <c r="B440" s="44" t="s">
        <v>472</v>
      </c>
      <c r="C440" s="44" t="s">
        <v>184</v>
      </c>
      <c r="D440" s="44" t="s">
        <v>183</v>
      </c>
      <c r="E440" s="44">
        <v>44.913399999999996</v>
      </c>
      <c r="F440" s="44">
        <v>43.726399999999998</v>
      </c>
      <c r="G440" s="45">
        <v>1.2429999999999999</v>
      </c>
      <c r="H440" s="45">
        <v>1.1605999999999999</v>
      </c>
      <c r="I440" s="45"/>
      <c r="J440" s="45"/>
      <c r="K440" s="44"/>
      <c r="L440" s="44" t="s">
        <v>131</v>
      </c>
      <c r="M440" s="44">
        <v>1.0684999999999998</v>
      </c>
      <c r="N440" s="44" t="s">
        <v>162</v>
      </c>
      <c r="O440" s="44" t="s">
        <v>162</v>
      </c>
      <c r="P440" s="44"/>
    </row>
    <row r="441" spans="1:16" ht="15" hidden="1">
      <c r="A441" s="44" t="s">
        <v>473</v>
      </c>
      <c r="B441" s="44" t="s">
        <v>472</v>
      </c>
      <c r="C441" s="44" t="s">
        <v>471</v>
      </c>
      <c r="D441" s="44" t="s">
        <v>470</v>
      </c>
      <c r="E441" s="44">
        <v>44.913399999999996</v>
      </c>
      <c r="F441" s="44">
        <v>43.726399999999998</v>
      </c>
      <c r="G441" s="45">
        <v>1.1444999999999999</v>
      </c>
      <c r="H441" s="45">
        <v>1.0968</v>
      </c>
      <c r="I441" s="45"/>
      <c r="J441" s="45"/>
      <c r="K441" s="44"/>
      <c r="L441" s="44" t="s">
        <v>131</v>
      </c>
      <c r="M441" s="44">
        <v>1.0684999999999998</v>
      </c>
      <c r="N441" s="44" t="s">
        <v>162</v>
      </c>
      <c r="O441" s="44" t="s">
        <v>162</v>
      </c>
      <c r="P441" s="44"/>
    </row>
    <row r="442" spans="1:16" ht="15" hidden="1">
      <c r="A442" s="44" t="s">
        <v>469</v>
      </c>
      <c r="B442" s="44" t="s">
        <v>468</v>
      </c>
      <c r="C442" s="44" t="s">
        <v>403</v>
      </c>
      <c r="D442" s="44" t="s">
        <v>402</v>
      </c>
      <c r="E442" s="44">
        <v>39.988</v>
      </c>
      <c r="F442" s="44">
        <v>39.079299999999996</v>
      </c>
      <c r="G442" s="45">
        <v>0.94489999999999996</v>
      </c>
      <c r="H442" s="45">
        <v>0.96189999999999998</v>
      </c>
      <c r="I442" s="45">
        <v>0.94489999999999996</v>
      </c>
      <c r="J442" s="45">
        <v>0.96189999999999998</v>
      </c>
      <c r="K442" s="44"/>
      <c r="L442" s="44"/>
      <c r="M442" s="44"/>
      <c r="N442" s="44" t="s">
        <v>162</v>
      </c>
      <c r="O442" s="44" t="s">
        <v>162</v>
      </c>
      <c r="P442" s="44"/>
    </row>
    <row r="443" spans="1:16" ht="15" hidden="1">
      <c r="A443" s="44" t="s">
        <v>467</v>
      </c>
      <c r="B443" s="44" t="s">
        <v>466</v>
      </c>
      <c r="C443" s="44" t="s">
        <v>465</v>
      </c>
      <c r="D443" s="44" t="s">
        <v>464</v>
      </c>
      <c r="E443" s="44">
        <v>35.365199999999994</v>
      </c>
      <c r="F443" s="44">
        <v>33.971499999999999</v>
      </c>
      <c r="G443" s="45">
        <v>0.99129999999999996</v>
      </c>
      <c r="H443" s="45">
        <v>0.99399999999999999</v>
      </c>
      <c r="I443" s="45"/>
      <c r="J443" s="45"/>
      <c r="K443" s="44"/>
      <c r="L443" s="44" t="s">
        <v>131</v>
      </c>
      <c r="M443" s="44">
        <v>0.84139999999999993</v>
      </c>
      <c r="N443" s="44" t="s">
        <v>162</v>
      </c>
      <c r="O443" s="44" t="s">
        <v>162</v>
      </c>
      <c r="P443" s="44"/>
    </row>
    <row r="444" spans="1:16" ht="15" hidden="1">
      <c r="A444" s="44" t="s">
        <v>463</v>
      </c>
      <c r="B444" s="44" t="s">
        <v>462</v>
      </c>
      <c r="C444" s="44" t="s">
        <v>223</v>
      </c>
      <c r="D444" s="44" t="s">
        <v>222</v>
      </c>
      <c r="E444" s="44">
        <v>37.513599999999997</v>
      </c>
      <c r="F444" s="44">
        <v>37.166999999999994</v>
      </c>
      <c r="G444" s="45">
        <v>0.88649999999999995</v>
      </c>
      <c r="H444" s="45">
        <v>0.92079999999999995</v>
      </c>
      <c r="I444" s="45"/>
      <c r="J444" s="45"/>
      <c r="K444" s="44"/>
      <c r="L444" s="44"/>
      <c r="M444" s="44"/>
      <c r="N444" s="44" t="s">
        <v>162</v>
      </c>
      <c r="O444" s="44" t="s">
        <v>162</v>
      </c>
      <c r="P444" s="44"/>
    </row>
    <row r="445" spans="1:16" ht="15" hidden="1">
      <c r="A445" s="44" t="s">
        <v>461</v>
      </c>
      <c r="B445" s="44" t="s">
        <v>460</v>
      </c>
      <c r="C445" s="44" t="s">
        <v>231</v>
      </c>
      <c r="D445" s="44" t="s">
        <v>230</v>
      </c>
      <c r="E445" s="44">
        <v>37.695499999999996</v>
      </c>
      <c r="F445" s="44">
        <v>39.363899999999994</v>
      </c>
      <c r="G445" s="45">
        <v>0.92959999999999987</v>
      </c>
      <c r="H445" s="45">
        <v>0.95119999999999993</v>
      </c>
      <c r="I445" s="45"/>
      <c r="J445" s="45"/>
      <c r="K445" s="44"/>
      <c r="L445" s="44" t="s">
        <v>131</v>
      </c>
      <c r="M445" s="44">
        <v>0.89679999999999993</v>
      </c>
      <c r="N445" s="44" t="s">
        <v>162</v>
      </c>
      <c r="O445" s="44" t="s">
        <v>162</v>
      </c>
      <c r="P445" s="44"/>
    </row>
    <row r="446" spans="1:16" ht="15" hidden="1">
      <c r="A446" s="44" t="s">
        <v>459</v>
      </c>
      <c r="B446" s="44" t="s">
        <v>458</v>
      </c>
      <c r="C446" s="44" t="s">
        <v>193</v>
      </c>
      <c r="D446" s="44" t="s">
        <v>192</v>
      </c>
      <c r="E446" s="44">
        <v>39.560699999999997</v>
      </c>
      <c r="F446" s="44">
        <v>39.191099999999999</v>
      </c>
      <c r="G446" s="45">
        <v>0.93489999999999995</v>
      </c>
      <c r="H446" s="45">
        <v>0.95489999999999997</v>
      </c>
      <c r="I446" s="45">
        <v>0.8889999999999999</v>
      </c>
      <c r="J446" s="45">
        <v>0.92259999999999998</v>
      </c>
      <c r="K446" s="44"/>
      <c r="L446" s="44"/>
      <c r="M446" s="44"/>
      <c r="N446" s="44" t="s">
        <v>162</v>
      </c>
      <c r="O446" s="44" t="s">
        <v>162</v>
      </c>
      <c r="P446" s="44"/>
    </row>
    <row r="447" spans="1:16" ht="15" hidden="1">
      <c r="A447" s="44" t="s">
        <v>457</v>
      </c>
      <c r="B447" s="44" t="s">
        <v>456</v>
      </c>
      <c r="C447" s="44" t="s">
        <v>343</v>
      </c>
      <c r="D447" s="44" t="s">
        <v>342</v>
      </c>
      <c r="E447" s="44">
        <v>39.145299999999999</v>
      </c>
      <c r="F447" s="44">
        <v>38.374599999999994</v>
      </c>
      <c r="G447" s="45">
        <v>0.99999999999999989</v>
      </c>
      <c r="H447" s="45">
        <v>1</v>
      </c>
      <c r="I447" s="45"/>
      <c r="J447" s="45"/>
      <c r="K447" s="44" t="s">
        <v>131</v>
      </c>
      <c r="L447" s="44"/>
      <c r="M447" s="44">
        <v>0.93129999999999991</v>
      </c>
      <c r="N447" s="44" t="s">
        <v>162</v>
      </c>
      <c r="O447" s="44" t="s">
        <v>162</v>
      </c>
      <c r="P447" s="44"/>
    </row>
    <row r="448" spans="1:16" ht="15" hidden="1">
      <c r="A448" s="44" t="s">
        <v>455</v>
      </c>
      <c r="B448" s="44" t="s">
        <v>454</v>
      </c>
      <c r="C448" s="44" t="s">
        <v>172</v>
      </c>
      <c r="D448" s="44" t="s">
        <v>171</v>
      </c>
      <c r="E448" s="44">
        <v>39.9589</v>
      </c>
      <c r="F448" s="44">
        <v>38.806999999999995</v>
      </c>
      <c r="G448" s="45">
        <v>0.94439999999999991</v>
      </c>
      <c r="H448" s="45">
        <v>0.9615999999999999</v>
      </c>
      <c r="I448" s="45">
        <v>0.94439999999999991</v>
      </c>
      <c r="J448" s="45">
        <v>0.9615999999999999</v>
      </c>
      <c r="K448" s="44"/>
      <c r="L448" s="44"/>
      <c r="M448" s="44"/>
      <c r="N448" s="44" t="s">
        <v>162</v>
      </c>
      <c r="O448" s="44" t="s">
        <v>162</v>
      </c>
      <c r="P448" s="44"/>
    </row>
    <row r="449" spans="1:16" ht="15" hidden="1">
      <c r="A449" s="44" t="s">
        <v>453</v>
      </c>
      <c r="B449" s="44" t="s">
        <v>452</v>
      </c>
      <c r="C449" s="44" t="s">
        <v>168</v>
      </c>
      <c r="D449" s="44" t="s">
        <v>167</v>
      </c>
      <c r="E449" s="44">
        <v>60.473099999999995</v>
      </c>
      <c r="F449" s="44">
        <v>59.677699999999994</v>
      </c>
      <c r="G449" s="45">
        <v>1.4290999999999998</v>
      </c>
      <c r="H449" s="45">
        <v>1.2769999999999999</v>
      </c>
      <c r="I449" s="45">
        <v>1.3889999999999998</v>
      </c>
      <c r="J449" s="45">
        <v>1.2523</v>
      </c>
      <c r="K449" s="44"/>
      <c r="L449" s="44"/>
      <c r="M449" s="44"/>
      <c r="N449" s="44" t="s">
        <v>162</v>
      </c>
      <c r="O449" s="44" t="s">
        <v>162</v>
      </c>
      <c r="P449" s="44"/>
    </row>
    <row r="450" spans="1:16" ht="15" hidden="1">
      <c r="A450" s="44" t="s">
        <v>451</v>
      </c>
      <c r="B450" s="44" t="s">
        <v>450</v>
      </c>
      <c r="C450" s="44" t="s">
        <v>449</v>
      </c>
      <c r="D450" s="44" t="s">
        <v>448</v>
      </c>
      <c r="E450" s="44">
        <v>38.892499999999998</v>
      </c>
      <c r="F450" s="44">
        <v>38.423099999999998</v>
      </c>
      <c r="G450" s="45">
        <v>0.99999999999999989</v>
      </c>
      <c r="H450" s="45">
        <v>1</v>
      </c>
      <c r="I450" s="45"/>
      <c r="J450" s="45"/>
      <c r="K450" s="44" t="s">
        <v>131</v>
      </c>
      <c r="L450" s="44"/>
      <c r="M450" s="44">
        <v>0.9252999999999999</v>
      </c>
      <c r="N450" s="44" t="s">
        <v>162</v>
      </c>
      <c r="O450" s="44" t="s">
        <v>162</v>
      </c>
      <c r="P450" s="44"/>
    </row>
    <row r="451" spans="1:16" ht="15" hidden="1">
      <c r="A451" s="44" t="s">
        <v>447</v>
      </c>
      <c r="B451" s="44" t="s">
        <v>446</v>
      </c>
      <c r="C451" s="44" t="s">
        <v>189</v>
      </c>
      <c r="D451" s="44" t="s">
        <v>188</v>
      </c>
      <c r="E451" s="44">
        <v>38.081799999999994</v>
      </c>
      <c r="F451" s="44">
        <v>37.802499999999995</v>
      </c>
      <c r="G451" s="45">
        <v>0.89999999999999991</v>
      </c>
      <c r="H451" s="45">
        <v>0.93039999999999989</v>
      </c>
      <c r="I451" s="45">
        <v>0.89999999999999991</v>
      </c>
      <c r="J451" s="45">
        <v>0.93039999999999989</v>
      </c>
      <c r="K451" s="44"/>
      <c r="L451" s="44"/>
      <c r="M451" s="44"/>
      <c r="N451" s="44" t="s">
        <v>162</v>
      </c>
      <c r="O451" s="44" t="s">
        <v>162</v>
      </c>
      <c r="P451" s="44"/>
    </row>
    <row r="452" spans="1:16" ht="15" hidden="1">
      <c r="A452" s="44" t="s">
        <v>445</v>
      </c>
      <c r="B452" s="44" t="s">
        <v>444</v>
      </c>
      <c r="C452" s="44" t="s">
        <v>164</v>
      </c>
      <c r="D452" s="44" t="s">
        <v>163</v>
      </c>
      <c r="E452" s="44">
        <v>48.842299999999994</v>
      </c>
      <c r="F452" s="44">
        <v>47.340399999999995</v>
      </c>
      <c r="G452" s="45"/>
      <c r="H452" s="45"/>
      <c r="I452" s="45">
        <v>1.1541999999999999</v>
      </c>
      <c r="J452" s="45">
        <v>1.1032</v>
      </c>
      <c r="K452" s="44"/>
      <c r="L452" s="44"/>
      <c r="M452" s="44"/>
      <c r="N452" s="44" t="s">
        <v>162</v>
      </c>
      <c r="O452" s="44" t="s">
        <v>162</v>
      </c>
      <c r="P452" s="44"/>
    </row>
    <row r="453" spans="1:16" ht="15" hidden="1">
      <c r="A453" s="44" t="s">
        <v>445</v>
      </c>
      <c r="B453" s="44" t="s">
        <v>444</v>
      </c>
      <c r="C453" s="44" t="s">
        <v>168</v>
      </c>
      <c r="D453" s="44" t="s">
        <v>167</v>
      </c>
      <c r="E453" s="44">
        <v>48.842299999999994</v>
      </c>
      <c r="F453" s="44">
        <v>47.340399999999995</v>
      </c>
      <c r="G453" s="45">
        <v>1.2777999999999998</v>
      </c>
      <c r="H453" s="45">
        <v>1.1827999999999999</v>
      </c>
      <c r="I453" s="45"/>
      <c r="J453" s="45"/>
      <c r="K453" s="44"/>
      <c r="L453" s="44" t="s">
        <v>131</v>
      </c>
      <c r="M453" s="44">
        <v>1.1619999999999999</v>
      </c>
      <c r="N453" s="44" t="s">
        <v>162</v>
      </c>
      <c r="O453" s="44" t="s">
        <v>162</v>
      </c>
      <c r="P453" s="44"/>
    </row>
    <row r="454" spans="1:16" ht="15" hidden="1">
      <c r="A454" s="44" t="s">
        <v>443</v>
      </c>
      <c r="B454" s="44" t="s">
        <v>442</v>
      </c>
      <c r="C454" s="44" t="s">
        <v>189</v>
      </c>
      <c r="D454" s="44" t="s">
        <v>188</v>
      </c>
      <c r="E454" s="44">
        <v>38.000699999999995</v>
      </c>
      <c r="F454" s="44">
        <v>37.495099999999994</v>
      </c>
      <c r="G454" s="45">
        <v>0.8980999999999999</v>
      </c>
      <c r="H454" s="45">
        <v>0.92899999999999994</v>
      </c>
      <c r="I454" s="45">
        <v>0.88249999999999995</v>
      </c>
      <c r="J454" s="45">
        <v>0.91799999999999993</v>
      </c>
      <c r="K454" s="44"/>
      <c r="L454" s="44"/>
      <c r="M454" s="44"/>
      <c r="N454" s="44" t="s">
        <v>162</v>
      </c>
      <c r="O454" s="44" t="s">
        <v>162</v>
      </c>
      <c r="P454" s="44"/>
    </row>
    <row r="455" spans="1:16" ht="15" hidden="1">
      <c r="A455" s="44" t="s">
        <v>443</v>
      </c>
      <c r="B455" s="44" t="s">
        <v>442</v>
      </c>
      <c r="C455" s="44" t="s">
        <v>195</v>
      </c>
      <c r="D455" s="44" t="s">
        <v>194</v>
      </c>
      <c r="E455" s="44">
        <v>38.000699999999995</v>
      </c>
      <c r="F455" s="44">
        <v>37.495099999999994</v>
      </c>
      <c r="G455" s="45"/>
      <c r="H455" s="45"/>
      <c r="I455" s="45">
        <v>0.88249999999999995</v>
      </c>
      <c r="J455" s="45">
        <v>0.91799999999999993</v>
      </c>
      <c r="K455" s="44"/>
      <c r="L455" s="44"/>
      <c r="M455" s="44"/>
      <c r="N455" s="44" t="s">
        <v>162</v>
      </c>
      <c r="O455" s="44" t="s">
        <v>162</v>
      </c>
      <c r="P455" s="44"/>
    </row>
    <row r="456" spans="1:16" ht="15" hidden="1">
      <c r="A456" s="44" t="s">
        <v>441</v>
      </c>
      <c r="B456" s="44" t="s">
        <v>440</v>
      </c>
      <c r="C456" s="44" t="s">
        <v>421</v>
      </c>
      <c r="D456" s="44" t="s">
        <v>420</v>
      </c>
      <c r="E456" s="44">
        <v>47.952499999999993</v>
      </c>
      <c r="F456" s="44">
        <v>46.1693</v>
      </c>
      <c r="G456" s="45">
        <v>1.1331999999999998</v>
      </c>
      <c r="H456" s="45">
        <v>1.0893999999999999</v>
      </c>
      <c r="I456" s="45">
        <v>1.1166999999999998</v>
      </c>
      <c r="J456" s="45">
        <v>1.0784999999999998</v>
      </c>
      <c r="K456" s="44"/>
      <c r="L456" s="44"/>
      <c r="M456" s="44"/>
      <c r="N456" s="44" t="s">
        <v>162</v>
      </c>
      <c r="O456" s="44" t="s">
        <v>162</v>
      </c>
      <c r="P456" s="44"/>
    </row>
    <row r="457" spans="1:16" ht="15" hidden="1">
      <c r="A457" s="44" t="s">
        <v>441</v>
      </c>
      <c r="B457" s="44" t="s">
        <v>440</v>
      </c>
      <c r="C457" s="44" t="s">
        <v>231</v>
      </c>
      <c r="D457" s="44" t="s">
        <v>230</v>
      </c>
      <c r="E457" s="44">
        <v>47.952499999999993</v>
      </c>
      <c r="F457" s="44">
        <v>46.1693</v>
      </c>
      <c r="G457" s="45"/>
      <c r="H457" s="45"/>
      <c r="I457" s="45">
        <v>1.1166999999999998</v>
      </c>
      <c r="J457" s="45">
        <v>1.0784999999999998</v>
      </c>
      <c r="K457" s="44"/>
      <c r="L457" s="44"/>
      <c r="M457" s="44"/>
      <c r="N457" s="44" t="s">
        <v>162</v>
      </c>
      <c r="O457" s="44" t="s">
        <v>162</v>
      </c>
      <c r="P457" s="44"/>
    </row>
    <row r="458" spans="1:16" ht="15" hidden="1">
      <c r="A458" s="44" t="s">
        <v>439</v>
      </c>
      <c r="B458" s="44" t="s">
        <v>438</v>
      </c>
      <c r="C458" s="44" t="s">
        <v>235</v>
      </c>
      <c r="D458" s="44" t="s">
        <v>234</v>
      </c>
      <c r="E458" s="44">
        <v>37.138599999999997</v>
      </c>
      <c r="F458" s="44">
        <v>35.769699999999993</v>
      </c>
      <c r="G458" s="45">
        <v>0.87769999999999992</v>
      </c>
      <c r="H458" s="45">
        <v>0.91449999999999998</v>
      </c>
      <c r="I458" s="45">
        <v>0.87769999999999992</v>
      </c>
      <c r="J458" s="45">
        <v>0.91449999999999998</v>
      </c>
      <c r="K458" s="44"/>
      <c r="L458" s="44"/>
      <c r="M458" s="44"/>
      <c r="N458" s="44" t="s">
        <v>162</v>
      </c>
      <c r="O458" s="44" t="s">
        <v>162</v>
      </c>
      <c r="P458" s="44"/>
    </row>
    <row r="459" spans="1:16" ht="15" hidden="1">
      <c r="A459" s="44" t="s">
        <v>437</v>
      </c>
      <c r="B459" s="44" t="s">
        <v>436</v>
      </c>
      <c r="C459" s="44" t="s">
        <v>333</v>
      </c>
      <c r="D459" s="44" t="s">
        <v>332</v>
      </c>
      <c r="E459" s="44">
        <v>42.113299999999995</v>
      </c>
      <c r="F459" s="44">
        <v>41.111599999999996</v>
      </c>
      <c r="G459" s="45">
        <v>0.99519999999999997</v>
      </c>
      <c r="H459" s="45">
        <v>0.99669999999999992</v>
      </c>
      <c r="I459" s="45">
        <v>0.97459999999999991</v>
      </c>
      <c r="J459" s="45">
        <v>0.98249999999999993</v>
      </c>
      <c r="K459" s="44"/>
      <c r="L459" s="44"/>
      <c r="M459" s="44"/>
      <c r="N459" s="44" t="s">
        <v>162</v>
      </c>
      <c r="O459" s="44" t="s">
        <v>162</v>
      </c>
      <c r="P459" s="44"/>
    </row>
    <row r="460" spans="1:16" ht="15" hidden="1">
      <c r="A460" s="44" t="s">
        <v>435</v>
      </c>
      <c r="B460" s="44" t="s">
        <v>434</v>
      </c>
      <c r="C460" s="44" t="s">
        <v>433</v>
      </c>
      <c r="D460" s="44" t="s">
        <v>432</v>
      </c>
      <c r="E460" s="44">
        <v>41.147299999999994</v>
      </c>
      <c r="F460" s="44">
        <v>40.557799999999993</v>
      </c>
      <c r="G460" s="45">
        <v>1.1487999999999998</v>
      </c>
      <c r="H460" s="45">
        <v>1.0996999999999999</v>
      </c>
      <c r="I460" s="45"/>
      <c r="J460" s="45"/>
      <c r="K460" s="44"/>
      <c r="L460" s="44" t="s">
        <v>131</v>
      </c>
      <c r="M460" s="44">
        <v>0.97889999999999988</v>
      </c>
      <c r="N460" s="44" t="s">
        <v>162</v>
      </c>
      <c r="O460" s="44" t="s">
        <v>162</v>
      </c>
      <c r="P460" s="44"/>
    </row>
    <row r="461" spans="1:16" ht="15" hidden="1">
      <c r="A461" s="44" t="s">
        <v>431</v>
      </c>
      <c r="B461" s="44" t="s">
        <v>430</v>
      </c>
      <c r="C461" s="44" t="s">
        <v>193</v>
      </c>
      <c r="D461" s="44" t="s">
        <v>192</v>
      </c>
      <c r="E461" s="44">
        <v>36.480999999999995</v>
      </c>
      <c r="F461" s="44">
        <v>36.561299999999996</v>
      </c>
      <c r="G461" s="45">
        <v>0.86209999999999998</v>
      </c>
      <c r="H461" s="45">
        <v>0.90339999999999998</v>
      </c>
      <c r="I461" s="45">
        <v>0.84009999999999996</v>
      </c>
      <c r="J461" s="45">
        <v>0.88749999999999996</v>
      </c>
      <c r="K461" s="44"/>
      <c r="L461" s="44"/>
      <c r="M461" s="44"/>
      <c r="N461" s="44" t="s">
        <v>162</v>
      </c>
      <c r="O461" s="44" t="s">
        <v>162</v>
      </c>
      <c r="P461" s="44"/>
    </row>
    <row r="462" spans="1:16" ht="15" hidden="1">
      <c r="A462" s="44" t="s">
        <v>429</v>
      </c>
      <c r="B462" s="44" t="s">
        <v>428</v>
      </c>
      <c r="C462" s="44" t="s">
        <v>251</v>
      </c>
      <c r="D462" s="44" t="s">
        <v>250</v>
      </c>
      <c r="E462" s="44">
        <v>37.175699999999999</v>
      </c>
      <c r="F462" s="44">
        <v>35.746499999999997</v>
      </c>
      <c r="G462" s="45">
        <v>0.87849999999999995</v>
      </c>
      <c r="H462" s="45">
        <v>0.91509999999999991</v>
      </c>
      <c r="I462" s="45">
        <v>0.87849999999999995</v>
      </c>
      <c r="J462" s="45">
        <v>0.91509999999999991</v>
      </c>
      <c r="K462" s="44"/>
      <c r="L462" s="44"/>
      <c r="M462" s="44"/>
      <c r="N462" s="44" t="s">
        <v>162</v>
      </c>
      <c r="O462" s="44" t="s">
        <v>162</v>
      </c>
      <c r="P462" s="44"/>
    </row>
    <row r="463" spans="1:16" ht="15" hidden="1">
      <c r="A463" s="44" t="s">
        <v>427</v>
      </c>
      <c r="B463" s="44" t="s">
        <v>426</v>
      </c>
      <c r="C463" s="44" t="s">
        <v>168</v>
      </c>
      <c r="D463" s="44" t="s">
        <v>167</v>
      </c>
      <c r="E463" s="44">
        <v>66.863499999999988</v>
      </c>
      <c r="F463" s="44">
        <v>65.600999999999999</v>
      </c>
      <c r="G463" s="45">
        <v>1.5800999999999998</v>
      </c>
      <c r="H463" s="45">
        <v>1.3678999999999999</v>
      </c>
      <c r="I463" s="45">
        <v>1.5800999999999998</v>
      </c>
      <c r="J463" s="45">
        <v>1.3678999999999999</v>
      </c>
      <c r="K463" s="44"/>
      <c r="L463" s="44"/>
      <c r="M463" s="44"/>
      <c r="N463" s="44" t="s">
        <v>162</v>
      </c>
      <c r="O463" s="44" t="s">
        <v>162</v>
      </c>
      <c r="P463" s="44"/>
    </row>
    <row r="464" spans="1:16" ht="15" hidden="1">
      <c r="A464" s="44" t="s">
        <v>425</v>
      </c>
      <c r="B464" s="44" t="s">
        <v>424</v>
      </c>
      <c r="C464" s="44" t="s">
        <v>247</v>
      </c>
      <c r="D464" s="44" t="s">
        <v>246</v>
      </c>
      <c r="E464" s="44">
        <v>38.040099999999995</v>
      </c>
      <c r="F464" s="44">
        <v>36.994</v>
      </c>
      <c r="G464" s="45">
        <v>0.89899999999999991</v>
      </c>
      <c r="H464" s="45">
        <v>0.92969999999999997</v>
      </c>
      <c r="I464" s="45"/>
      <c r="J464" s="45"/>
      <c r="K464" s="44"/>
      <c r="L464" s="44"/>
      <c r="M464" s="44"/>
      <c r="N464" s="44" t="s">
        <v>162</v>
      </c>
      <c r="O464" s="44" t="s">
        <v>162</v>
      </c>
      <c r="P464" s="44"/>
    </row>
    <row r="465" spans="1:16" ht="15" hidden="1">
      <c r="A465" s="44" t="s">
        <v>423</v>
      </c>
      <c r="B465" s="44" t="s">
        <v>422</v>
      </c>
      <c r="C465" s="44" t="s">
        <v>421</v>
      </c>
      <c r="D465" s="44" t="s">
        <v>420</v>
      </c>
      <c r="E465" s="44">
        <v>43.486699999999999</v>
      </c>
      <c r="F465" s="44">
        <v>43.245899999999999</v>
      </c>
      <c r="G465" s="45">
        <v>1.0276999999999998</v>
      </c>
      <c r="H465" s="45">
        <v>1.0188999999999999</v>
      </c>
      <c r="I465" s="45">
        <v>1.0276999999999998</v>
      </c>
      <c r="J465" s="45">
        <v>1.0188999999999999</v>
      </c>
      <c r="K465" s="44"/>
      <c r="L465" s="44"/>
      <c r="M465" s="44"/>
      <c r="N465" s="44" t="s">
        <v>162</v>
      </c>
      <c r="O465" s="44" t="s">
        <v>162</v>
      </c>
      <c r="P465" s="44"/>
    </row>
    <row r="466" spans="1:16" ht="15" hidden="1">
      <c r="A466" s="44" t="s">
        <v>419</v>
      </c>
      <c r="B466" s="44" t="s">
        <v>418</v>
      </c>
      <c r="C466" s="44" t="s">
        <v>403</v>
      </c>
      <c r="D466" s="44" t="s">
        <v>402</v>
      </c>
      <c r="E466" s="44">
        <v>40.265099999999997</v>
      </c>
      <c r="F466" s="44">
        <v>39.794499999999999</v>
      </c>
      <c r="G466" s="45">
        <v>0.9514999999999999</v>
      </c>
      <c r="H466" s="45">
        <v>0.96649999999999991</v>
      </c>
      <c r="I466" s="45">
        <v>0.9514999999999999</v>
      </c>
      <c r="J466" s="45">
        <v>0.96649999999999991</v>
      </c>
      <c r="K466" s="44"/>
      <c r="L466" s="44"/>
      <c r="M466" s="44"/>
      <c r="N466" s="44" t="s">
        <v>162</v>
      </c>
      <c r="O466" s="44" t="s">
        <v>162</v>
      </c>
      <c r="P466" s="44"/>
    </row>
    <row r="467" spans="1:16" ht="15" hidden="1">
      <c r="A467" s="44" t="s">
        <v>417</v>
      </c>
      <c r="B467" s="44" t="s">
        <v>416</v>
      </c>
      <c r="C467" s="44" t="s">
        <v>219</v>
      </c>
      <c r="D467" s="44" t="s">
        <v>218</v>
      </c>
      <c r="E467" s="44">
        <v>41.196599999999997</v>
      </c>
      <c r="F467" s="44">
        <v>40.360599999999998</v>
      </c>
      <c r="G467" s="45">
        <v>0.97359999999999991</v>
      </c>
      <c r="H467" s="45">
        <v>0.9817999999999999</v>
      </c>
      <c r="I467" s="45"/>
      <c r="J467" s="45"/>
      <c r="K467" s="44"/>
      <c r="L467" s="44"/>
      <c r="M467" s="44"/>
      <c r="N467" s="44" t="s">
        <v>162</v>
      </c>
      <c r="O467" s="44" t="s">
        <v>162</v>
      </c>
      <c r="P467" s="44"/>
    </row>
    <row r="468" spans="1:16" ht="15" hidden="1">
      <c r="A468" s="44" t="s">
        <v>417</v>
      </c>
      <c r="B468" s="44" t="s">
        <v>416</v>
      </c>
      <c r="C468" s="44" t="s">
        <v>327</v>
      </c>
      <c r="D468" s="44" t="s">
        <v>326</v>
      </c>
      <c r="E468" s="44">
        <v>41.196599999999997</v>
      </c>
      <c r="F468" s="44">
        <v>40.360599999999998</v>
      </c>
      <c r="G468" s="45">
        <v>0.97359999999999991</v>
      </c>
      <c r="H468" s="45">
        <v>0.9817999999999999</v>
      </c>
      <c r="I468" s="45">
        <v>0.97359999999999991</v>
      </c>
      <c r="J468" s="45">
        <v>0.9817999999999999</v>
      </c>
      <c r="K468" s="44"/>
      <c r="L468" s="44"/>
      <c r="M468" s="44"/>
      <c r="N468" s="44" t="s">
        <v>162</v>
      </c>
      <c r="O468" s="44" t="s">
        <v>162</v>
      </c>
      <c r="P468" s="44"/>
    </row>
    <row r="469" spans="1:16" ht="15" hidden="1">
      <c r="A469" s="44" t="s">
        <v>415</v>
      </c>
      <c r="B469" s="44" t="s">
        <v>414</v>
      </c>
      <c r="C469" s="44" t="s">
        <v>333</v>
      </c>
      <c r="D469" s="44" t="s">
        <v>332</v>
      </c>
      <c r="E469" s="44">
        <v>38.132499999999993</v>
      </c>
      <c r="F469" s="44">
        <v>37.356299999999997</v>
      </c>
      <c r="G469" s="45">
        <v>0.9010999999999999</v>
      </c>
      <c r="H469" s="45">
        <v>0.93119999999999992</v>
      </c>
      <c r="I469" s="45">
        <v>0.9010999999999999</v>
      </c>
      <c r="J469" s="45">
        <v>0.93119999999999992</v>
      </c>
      <c r="K469" s="44"/>
      <c r="L469" s="44"/>
      <c r="M469" s="44"/>
      <c r="N469" s="44" t="s">
        <v>162</v>
      </c>
      <c r="O469" s="44" t="s">
        <v>162</v>
      </c>
      <c r="P469" s="44"/>
    </row>
    <row r="470" spans="1:16" ht="15" hidden="1">
      <c r="A470" s="44" t="s">
        <v>415</v>
      </c>
      <c r="B470" s="44" t="s">
        <v>414</v>
      </c>
      <c r="C470" s="44" t="s">
        <v>327</v>
      </c>
      <c r="D470" s="44" t="s">
        <v>326</v>
      </c>
      <c r="E470" s="44">
        <v>38.132499999999993</v>
      </c>
      <c r="F470" s="44">
        <v>37.356299999999997</v>
      </c>
      <c r="G470" s="45">
        <v>0.9010999999999999</v>
      </c>
      <c r="H470" s="45">
        <v>0.93119999999999992</v>
      </c>
      <c r="I470" s="45">
        <v>0.9010999999999999</v>
      </c>
      <c r="J470" s="45">
        <v>0.93119999999999992</v>
      </c>
      <c r="K470" s="44"/>
      <c r="L470" s="44"/>
      <c r="M470" s="44"/>
      <c r="N470" s="44" t="s">
        <v>162</v>
      </c>
      <c r="O470" s="44" t="s">
        <v>162</v>
      </c>
      <c r="P470" s="44"/>
    </row>
    <row r="471" spans="1:16" ht="15" hidden="1">
      <c r="A471" s="44" t="s">
        <v>413</v>
      </c>
      <c r="B471" s="44" t="s">
        <v>412</v>
      </c>
      <c r="C471" s="44" t="s">
        <v>411</v>
      </c>
      <c r="D471" s="44" t="s">
        <v>410</v>
      </c>
      <c r="E471" s="44">
        <v>44.754299999999994</v>
      </c>
      <c r="F471" s="44">
        <v>43.538599999999995</v>
      </c>
      <c r="G471" s="45">
        <v>1.0721999999999998</v>
      </c>
      <c r="H471" s="45">
        <v>1.0488999999999999</v>
      </c>
      <c r="I471" s="45"/>
      <c r="J471" s="45"/>
      <c r="K471" s="44"/>
      <c r="L471" s="44" t="s">
        <v>131</v>
      </c>
      <c r="M471" s="44">
        <v>1.0646999999999998</v>
      </c>
      <c r="N471" s="44" t="s">
        <v>162</v>
      </c>
      <c r="O471" s="44" t="s">
        <v>162</v>
      </c>
      <c r="P471" s="44"/>
    </row>
    <row r="472" spans="1:16" ht="15" hidden="1">
      <c r="A472" s="44" t="s">
        <v>409</v>
      </c>
      <c r="B472" s="44" t="s">
        <v>408</v>
      </c>
      <c r="C472" s="44" t="s">
        <v>168</v>
      </c>
      <c r="D472" s="44" t="s">
        <v>167</v>
      </c>
      <c r="E472" s="44">
        <v>71.519799999999989</v>
      </c>
      <c r="F472" s="44">
        <v>68.926699999999997</v>
      </c>
      <c r="G472" s="45">
        <v>1.6900999999999999</v>
      </c>
      <c r="H472" s="45">
        <v>1.4323999999999999</v>
      </c>
      <c r="I472" s="45"/>
      <c r="J472" s="45"/>
      <c r="K472" s="44"/>
      <c r="L472" s="44"/>
      <c r="M472" s="44"/>
      <c r="N472" s="44" t="s">
        <v>162</v>
      </c>
      <c r="O472" s="44" t="s">
        <v>162</v>
      </c>
      <c r="P472" s="44"/>
    </row>
    <row r="473" spans="1:16" ht="15" hidden="1">
      <c r="A473" s="44" t="s">
        <v>407</v>
      </c>
      <c r="B473" s="44" t="s">
        <v>406</v>
      </c>
      <c r="C473" s="44" t="s">
        <v>207</v>
      </c>
      <c r="D473" s="44" t="s">
        <v>206</v>
      </c>
      <c r="E473" s="44">
        <v>39.625999999999998</v>
      </c>
      <c r="F473" s="44">
        <v>39.143699999999995</v>
      </c>
      <c r="G473" s="45">
        <v>1.1205999999999998</v>
      </c>
      <c r="H473" s="45">
        <v>1.0810999999999999</v>
      </c>
      <c r="I473" s="45"/>
      <c r="J473" s="45"/>
      <c r="K473" s="44"/>
      <c r="L473" s="44" t="s">
        <v>131</v>
      </c>
      <c r="M473" s="44">
        <v>0.94269999999999987</v>
      </c>
      <c r="N473" s="44" t="s">
        <v>162</v>
      </c>
      <c r="O473" s="44" t="s">
        <v>162</v>
      </c>
      <c r="P473" s="44"/>
    </row>
    <row r="474" spans="1:16" ht="15" hidden="1">
      <c r="A474" s="44" t="s">
        <v>407</v>
      </c>
      <c r="B474" s="44" t="s">
        <v>406</v>
      </c>
      <c r="C474" s="44" t="s">
        <v>205</v>
      </c>
      <c r="D474" s="44" t="s">
        <v>204</v>
      </c>
      <c r="E474" s="44">
        <v>39.625999999999998</v>
      </c>
      <c r="F474" s="44">
        <v>39.143699999999995</v>
      </c>
      <c r="G474" s="45">
        <v>0.9363999999999999</v>
      </c>
      <c r="H474" s="45">
        <v>0.95599999999999996</v>
      </c>
      <c r="I474" s="45"/>
      <c r="J474" s="45"/>
      <c r="K474" s="44"/>
      <c r="L474" s="44"/>
      <c r="M474" s="44"/>
      <c r="N474" s="44" t="s">
        <v>162</v>
      </c>
      <c r="O474" s="44" t="s">
        <v>162</v>
      </c>
      <c r="P474" s="44"/>
    </row>
    <row r="475" spans="1:16" ht="15" hidden="1">
      <c r="A475" s="44" t="s">
        <v>405</v>
      </c>
      <c r="B475" s="44" t="s">
        <v>404</v>
      </c>
      <c r="C475" s="44" t="s">
        <v>403</v>
      </c>
      <c r="D475" s="44" t="s">
        <v>402</v>
      </c>
      <c r="E475" s="44">
        <v>41.033299999999997</v>
      </c>
      <c r="F475" s="44">
        <v>39.917299999999997</v>
      </c>
      <c r="G475" s="45">
        <v>0.9696999999999999</v>
      </c>
      <c r="H475" s="45">
        <v>0.97919999999999996</v>
      </c>
      <c r="I475" s="45">
        <v>0.95609999999999995</v>
      </c>
      <c r="J475" s="45">
        <v>0.9696999999999999</v>
      </c>
      <c r="K475" s="44"/>
      <c r="L475" s="44"/>
      <c r="M475" s="44"/>
      <c r="N475" s="44" t="s">
        <v>162</v>
      </c>
      <c r="O475" s="44" t="s">
        <v>162</v>
      </c>
      <c r="P475" s="44"/>
    </row>
    <row r="476" spans="1:16" ht="15" hidden="1">
      <c r="A476" s="44" t="s">
        <v>401</v>
      </c>
      <c r="B476" s="44" t="s">
        <v>400</v>
      </c>
      <c r="C476" s="44" t="s">
        <v>211</v>
      </c>
      <c r="D476" s="44" t="s">
        <v>210</v>
      </c>
      <c r="E476" s="44">
        <v>33.842699999999994</v>
      </c>
      <c r="F476" s="44">
        <v>35.534199999999998</v>
      </c>
      <c r="G476" s="45">
        <v>0.79969999999999997</v>
      </c>
      <c r="H476" s="45">
        <v>0.85809999999999997</v>
      </c>
      <c r="I476" s="45"/>
      <c r="J476" s="45"/>
      <c r="K476" s="44"/>
      <c r="L476" s="44"/>
      <c r="M476" s="44"/>
      <c r="N476" s="44" t="s">
        <v>162</v>
      </c>
      <c r="O476" s="44" t="s">
        <v>162</v>
      </c>
      <c r="P476" s="44"/>
    </row>
    <row r="477" spans="1:16" ht="15" hidden="1">
      <c r="A477" s="44" t="s">
        <v>399</v>
      </c>
      <c r="B477" s="44" t="s">
        <v>398</v>
      </c>
      <c r="C477" s="44" t="s">
        <v>211</v>
      </c>
      <c r="D477" s="44" t="s">
        <v>210</v>
      </c>
      <c r="E477" s="44">
        <v>36.265499999999996</v>
      </c>
      <c r="F477" s="44">
        <v>35.772499999999994</v>
      </c>
      <c r="G477" s="45">
        <v>0.85699999999999987</v>
      </c>
      <c r="H477" s="45">
        <v>0.89969999999999994</v>
      </c>
      <c r="I477" s="45">
        <v>0.85699999999999987</v>
      </c>
      <c r="J477" s="45">
        <v>0.89969999999999994</v>
      </c>
      <c r="K477" s="44"/>
      <c r="L477" s="44"/>
      <c r="M477" s="44"/>
      <c r="N477" s="44" t="s">
        <v>162</v>
      </c>
      <c r="O477" s="44" t="s">
        <v>162</v>
      </c>
      <c r="P477" s="44"/>
    </row>
    <row r="478" spans="1:16" ht="15" hidden="1">
      <c r="A478" s="44" t="s">
        <v>397</v>
      </c>
      <c r="B478" s="44" t="s">
        <v>396</v>
      </c>
      <c r="C478" s="44" t="s">
        <v>168</v>
      </c>
      <c r="D478" s="44" t="s">
        <v>167</v>
      </c>
      <c r="E478" s="44">
        <v>51.506899999999995</v>
      </c>
      <c r="F478" s="44">
        <v>50.048299999999998</v>
      </c>
      <c r="G478" s="45">
        <v>1.2777999999999998</v>
      </c>
      <c r="H478" s="45">
        <v>1.1827999999999999</v>
      </c>
      <c r="I478" s="45"/>
      <c r="J478" s="45"/>
      <c r="K478" s="44"/>
      <c r="L478" s="44" t="s">
        <v>131</v>
      </c>
      <c r="M478" s="44">
        <v>1.2253999999999998</v>
      </c>
      <c r="N478" s="44" t="s">
        <v>162</v>
      </c>
      <c r="O478" s="44" t="s">
        <v>162</v>
      </c>
      <c r="P478" s="44"/>
    </row>
    <row r="479" spans="1:16" ht="15" hidden="1">
      <c r="A479" s="44" t="s">
        <v>395</v>
      </c>
      <c r="B479" s="44" t="s">
        <v>394</v>
      </c>
      <c r="C479" s="44" t="s">
        <v>168</v>
      </c>
      <c r="D479" s="44" t="s">
        <v>167</v>
      </c>
      <c r="E479" s="44">
        <v>72.453699999999998</v>
      </c>
      <c r="F479" s="44">
        <v>70.660499999999999</v>
      </c>
      <c r="G479" s="45">
        <v>1.7121999999999999</v>
      </c>
      <c r="H479" s="45">
        <v>1.4451999999999998</v>
      </c>
      <c r="I479" s="45"/>
      <c r="J479" s="45"/>
      <c r="K479" s="44"/>
      <c r="L479" s="44"/>
      <c r="M479" s="44"/>
      <c r="N479" s="44" t="s">
        <v>162</v>
      </c>
      <c r="O479" s="44" t="s">
        <v>162</v>
      </c>
      <c r="P479" s="44"/>
    </row>
    <row r="480" spans="1:16" ht="15" hidden="1">
      <c r="A480" s="44" t="s">
        <v>393</v>
      </c>
      <c r="B480" s="44" t="s">
        <v>392</v>
      </c>
      <c r="C480" s="44" t="s">
        <v>387</v>
      </c>
      <c r="D480" s="44" t="s">
        <v>386</v>
      </c>
      <c r="E480" s="44">
        <v>18.6404</v>
      </c>
      <c r="F480" s="44">
        <v>18.254999999999999</v>
      </c>
      <c r="G480" s="45">
        <v>0.44049999999999995</v>
      </c>
      <c r="H480" s="45">
        <v>0.57039999999999991</v>
      </c>
      <c r="I480" s="45"/>
      <c r="J480" s="45"/>
      <c r="K480" s="44"/>
      <c r="L480" s="44"/>
      <c r="M480" s="44"/>
      <c r="N480" s="44" t="s">
        <v>162</v>
      </c>
      <c r="O480" s="44" t="s">
        <v>162</v>
      </c>
      <c r="P480" s="44"/>
    </row>
    <row r="481" spans="1:16" ht="15" hidden="1">
      <c r="A481" s="44" t="s">
        <v>391</v>
      </c>
      <c r="B481" s="44" t="s">
        <v>390</v>
      </c>
      <c r="C481" s="44" t="s">
        <v>168</v>
      </c>
      <c r="D481" s="44" t="s">
        <v>167</v>
      </c>
      <c r="E481" s="44">
        <v>73.253599999999992</v>
      </c>
      <c r="F481" s="44">
        <v>71.587899999999991</v>
      </c>
      <c r="G481" s="45">
        <v>1.7311999999999999</v>
      </c>
      <c r="H481" s="45">
        <v>1.4561999999999999</v>
      </c>
      <c r="I481" s="45">
        <v>1.6960999999999999</v>
      </c>
      <c r="J481" s="45">
        <v>1.4359</v>
      </c>
      <c r="K481" s="44"/>
      <c r="L481" s="44"/>
      <c r="M481" s="44"/>
      <c r="N481" s="44" t="s">
        <v>162</v>
      </c>
      <c r="O481" s="44" t="s">
        <v>162</v>
      </c>
      <c r="P481" s="44"/>
    </row>
    <row r="482" spans="1:16" ht="15" hidden="1">
      <c r="A482" s="44" t="s">
        <v>389</v>
      </c>
      <c r="B482" s="44" t="s">
        <v>388</v>
      </c>
      <c r="C482" s="44" t="s">
        <v>387</v>
      </c>
      <c r="D482" s="44" t="s">
        <v>386</v>
      </c>
      <c r="E482" s="44">
        <v>17.826899999999998</v>
      </c>
      <c r="F482" s="44">
        <v>17.415199999999999</v>
      </c>
      <c r="G482" s="45">
        <v>0.42129999999999995</v>
      </c>
      <c r="H482" s="45">
        <v>0.55319999999999991</v>
      </c>
      <c r="I482" s="45"/>
      <c r="J482" s="45"/>
      <c r="K482" s="44"/>
      <c r="L482" s="44"/>
      <c r="M482" s="44"/>
      <c r="N482" s="44" t="s">
        <v>162</v>
      </c>
      <c r="O482" s="44" t="s">
        <v>162</v>
      </c>
      <c r="P482" s="44"/>
    </row>
    <row r="483" spans="1:16" ht="15" hidden="1">
      <c r="A483" s="44" t="s">
        <v>385</v>
      </c>
      <c r="B483" s="44" t="s">
        <v>384</v>
      </c>
      <c r="C483" s="44" t="s">
        <v>168</v>
      </c>
      <c r="D483" s="44" t="s">
        <v>167</v>
      </c>
      <c r="E483" s="44">
        <v>53.8324</v>
      </c>
      <c r="F483" s="44">
        <v>52.196799999999996</v>
      </c>
      <c r="G483" s="45">
        <v>1.2777999999999998</v>
      </c>
      <c r="H483" s="45">
        <v>1.1827999999999999</v>
      </c>
      <c r="I483" s="45"/>
      <c r="J483" s="45"/>
      <c r="K483" s="44"/>
      <c r="L483" s="44" t="s">
        <v>131</v>
      </c>
      <c r="M483" s="44">
        <v>1.2806999999999999</v>
      </c>
      <c r="N483" s="44" t="s">
        <v>162</v>
      </c>
      <c r="O483" s="44" t="s">
        <v>162</v>
      </c>
      <c r="P483" s="44"/>
    </row>
    <row r="484" spans="1:16" ht="15" hidden="1">
      <c r="A484" s="44" t="s">
        <v>383</v>
      </c>
      <c r="B484" s="44" t="s">
        <v>382</v>
      </c>
      <c r="C484" s="44" t="s">
        <v>168</v>
      </c>
      <c r="D484" s="44" t="s">
        <v>167</v>
      </c>
      <c r="E484" s="44">
        <v>74.1267</v>
      </c>
      <c r="F484" s="44">
        <v>71.833099999999988</v>
      </c>
      <c r="G484" s="45">
        <v>1.7740999999999998</v>
      </c>
      <c r="H484" s="45">
        <v>1.4807999999999999</v>
      </c>
      <c r="I484" s="45">
        <v>1.7740999999999998</v>
      </c>
      <c r="J484" s="45">
        <v>1.4807999999999999</v>
      </c>
      <c r="K484" s="44"/>
      <c r="L484" s="44"/>
      <c r="M484" s="44"/>
      <c r="N484" s="44" t="s">
        <v>162</v>
      </c>
      <c r="O484" s="44" t="s">
        <v>162</v>
      </c>
      <c r="P484" s="44"/>
    </row>
    <row r="485" spans="1:16" ht="15" hidden="1">
      <c r="A485" s="44" t="s">
        <v>381</v>
      </c>
      <c r="B485" s="44" t="s">
        <v>380</v>
      </c>
      <c r="C485" s="44" t="s">
        <v>168</v>
      </c>
      <c r="D485" s="44" t="s">
        <v>167</v>
      </c>
      <c r="E485" s="44">
        <v>75.879499999999993</v>
      </c>
      <c r="F485" s="44">
        <v>74.297799999999995</v>
      </c>
      <c r="G485" s="45">
        <v>1.7930999999999999</v>
      </c>
      <c r="H485" s="45">
        <v>1.4916999999999998</v>
      </c>
      <c r="I485" s="45"/>
      <c r="J485" s="45"/>
      <c r="K485" s="44"/>
      <c r="L485" s="44"/>
      <c r="M485" s="44"/>
      <c r="N485" s="44" t="s">
        <v>162</v>
      </c>
      <c r="O485" s="44" t="s">
        <v>162</v>
      </c>
      <c r="P485" s="44"/>
    </row>
    <row r="486" spans="1:16" ht="15" hidden="1">
      <c r="A486" s="44" t="s">
        <v>379</v>
      </c>
      <c r="B486" s="44" t="s">
        <v>378</v>
      </c>
      <c r="C486" s="44" t="s">
        <v>377</v>
      </c>
      <c r="D486" s="44" t="s">
        <v>376</v>
      </c>
      <c r="E486" s="44">
        <v>46.771599999999999</v>
      </c>
      <c r="F486" s="44">
        <v>43.267099999999999</v>
      </c>
      <c r="G486" s="45">
        <v>1.1052999999999999</v>
      </c>
      <c r="H486" s="45">
        <v>1.071</v>
      </c>
      <c r="I486" s="45">
        <v>0.93089999999999995</v>
      </c>
      <c r="J486" s="45">
        <v>0.95209999999999995</v>
      </c>
      <c r="K486" s="44"/>
      <c r="L486" s="44"/>
      <c r="M486" s="44"/>
      <c r="N486" s="44" t="s">
        <v>162</v>
      </c>
      <c r="O486" s="44" t="s">
        <v>162</v>
      </c>
      <c r="P486" s="44"/>
    </row>
    <row r="487" spans="1:16" ht="15" hidden="1">
      <c r="A487" s="44" t="s">
        <v>375</v>
      </c>
      <c r="B487" s="44" t="s">
        <v>374</v>
      </c>
      <c r="C487" s="44" t="s">
        <v>168</v>
      </c>
      <c r="D487" s="44" t="s">
        <v>167</v>
      </c>
      <c r="E487" s="44">
        <v>56.4619</v>
      </c>
      <c r="F487" s="44">
        <v>53.712599999999995</v>
      </c>
      <c r="G487" s="45">
        <v>1.3342999999999998</v>
      </c>
      <c r="H487" s="45">
        <v>1.2183999999999999</v>
      </c>
      <c r="I487" s="45">
        <v>1.3342999999999998</v>
      </c>
      <c r="J487" s="45">
        <v>1.2183999999999999</v>
      </c>
      <c r="K487" s="44"/>
      <c r="L487" s="44"/>
      <c r="M487" s="44"/>
      <c r="N487" s="44" t="s">
        <v>162</v>
      </c>
      <c r="O487" s="44" t="s">
        <v>162</v>
      </c>
      <c r="P487" s="44"/>
    </row>
    <row r="488" spans="1:16" ht="15" hidden="1">
      <c r="A488" s="44" t="s">
        <v>373</v>
      </c>
      <c r="B488" s="44" t="s">
        <v>372</v>
      </c>
      <c r="C488" s="44" t="s">
        <v>168</v>
      </c>
      <c r="D488" s="44" t="s">
        <v>167</v>
      </c>
      <c r="E488" s="44">
        <v>67.686299999999989</v>
      </c>
      <c r="F488" s="44">
        <v>66.683099999999996</v>
      </c>
      <c r="G488" s="45">
        <v>1.5994999999999999</v>
      </c>
      <c r="H488" s="45">
        <v>1.3794</v>
      </c>
      <c r="I488" s="45">
        <v>1.5858999999999999</v>
      </c>
      <c r="J488" s="45">
        <v>1.3714</v>
      </c>
      <c r="K488" s="44"/>
      <c r="L488" s="44"/>
      <c r="M488" s="44"/>
      <c r="N488" s="44" t="s">
        <v>162</v>
      </c>
      <c r="O488" s="44" t="s">
        <v>162</v>
      </c>
      <c r="P488" s="44"/>
    </row>
    <row r="489" spans="1:16" ht="15" hidden="1">
      <c r="A489" s="44" t="s">
        <v>371</v>
      </c>
      <c r="B489" s="44" t="s">
        <v>370</v>
      </c>
      <c r="C489" s="44" t="s">
        <v>251</v>
      </c>
      <c r="D489" s="44" t="s">
        <v>250</v>
      </c>
      <c r="E489" s="44">
        <v>33.724999999999994</v>
      </c>
      <c r="F489" s="44">
        <v>34.496299999999998</v>
      </c>
      <c r="G489" s="45">
        <v>0.80539999999999989</v>
      </c>
      <c r="H489" s="45">
        <v>0.86229999999999996</v>
      </c>
      <c r="I489" s="45">
        <v>0.80539999999999989</v>
      </c>
      <c r="J489" s="45">
        <v>0.86229999999999996</v>
      </c>
      <c r="K489" s="44"/>
      <c r="L489" s="44"/>
      <c r="M489" s="44"/>
      <c r="N489" s="44" t="s">
        <v>162</v>
      </c>
      <c r="O489" s="44" t="s">
        <v>162</v>
      </c>
      <c r="P489" s="44"/>
    </row>
    <row r="490" spans="1:16" ht="15" hidden="1">
      <c r="A490" s="44" t="s">
        <v>371</v>
      </c>
      <c r="B490" s="44" t="s">
        <v>370</v>
      </c>
      <c r="C490" s="44" t="s">
        <v>315</v>
      </c>
      <c r="D490" s="44" t="s">
        <v>314</v>
      </c>
      <c r="E490" s="44">
        <v>33.724999999999994</v>
      </c>
      <c r="F490" s="44">
        <v>34.496299999999998</v>
      </c>
      <c r="G490" s="45"/>
      <c r="H490" s="45"/>
      <c r="I490" s="45">
        <v>0.80539999999999989</v>
      </c>
      <c r="J490" s="45">
        <v>0.86229999999999996</v>
      </c>
      <c r="K490" s="44"/>
      <c r="L490" s="44"/>
      <c r="M490" s="44"/>
      <c r="N490" s="44" t="s">
        <v>162</v>
      </c>
      <c r="O490" s="44" t="s">
        <v>162</v>
      </c>
      <c r="P490" s="44"/>
    </row>
    <row r="491" spans="1:16" ht="15" hidden="1">
      <c r="A491" s="44" t="s">
        <v>369</v>
      </c>
      <c r="B491" s="44" t="s">
        <v>368</v>
      </c>
      <c r="C491" s="44" t="s">
        <v>172</v>
      </c>
      <c r="D491" s="44" t="s">
        <v>171</v>
      </c>
      <c r="E491" s="44">
        <v>35.107099999999996</v>
      </c>
      <c r="F491" s="44">
        <v>34.274999999999999</v>
      </c>
      <c r="G491" s="45">
        <v>0.82959999999999989</v>
      </c>
      <c r="H491" s="45">
        <v>0.8798999999999999</v>
      </c>
      <c r="I491" s="45"/>
      <c r="J491" s="45"/>
      <c r="K491" s="44"/>
      <c r="L491" s="44"/>
      <c r="M491" s="44"/>
      <c r="N491" s="44" t="s">
        <v>162</v>
      </c>
      <c r="O491" s="44" t="s">
        <v>162</v>
      </c>
      <c r="P491" s="44"/>
    </row>
    <row r="492" spans="1:16" ht="15" hidden="1">
      <c r="A492" s="44" t="s">
        <v>367</v>
      </c>
      <c r="B492" s="44" t="s">
        <v>366</v>
      </c>
      <c r="C492" s="44" t="s">
        <v>180</v>
      </c>
      <c r="D492" s="44" t="s">
        <v>179</v>
      </c>
      <c r="E492" s="44">
        <v>48.624699999999997</v>
      </c>
      <c r="F492" s="44">
        <v>47.897099999999995</v>
      </c>
      <c r="G492" s="45">
        <v>1.1490999999999998</v>
      </c>
      <c r="H492" s="45">
        <v>1.0997999999999999</v>
      </c>
      <c r="I492" s="45">
        <v>1.1374</v>
      </c>
      <c r="J492" s="45">
        <v>1.0921999999999998</v>
      </c>
      <c r="K492" s="44"/>
      <c r="L492" s="44"/>
      <c r="M492" s="44"/>
      <c r="N492" s="44" t="s">
        <v>162</v>
      </c>
      <c r="O492" s="44" t="s">
        <v>162</v>
      </c>
      <c r="P492" s="44"/>
    </row>
    <row r="493" spans="1:16" ht="15" hidden="1">
      <c r="A493" s="44" t="s">
        <v>365</v>
      </c>
      <c r="B493" s="44" t="s">
        <v>364</v>
      </c>
      <c r="C493" s="44" t="s">
        <v>223</v>
      </c>
      <c r="D493" s="44" t="s">
        <v>222</v>
      </c>
      <c r="E493" s="44">
        <v>36.389899999999997</v>
      </c>
      <c r="F493" s="44">
        <v>36.288099999999993</v>
      </c>
      <c r="G493" s="45">
        <v>0.85989999999999989</v>
      </c>
      <c r="H493" s="45">
        <v>0.90179999999999993</v>
      </c>
      <c r="I493" s="45"/>
      <c r="J493" s="45"/>
      <c r="K493" s="44"/>
      <c r="L493" s="44"/>
      <c r="M493" s="44"/>
      <c r="N493" s="44" t="s">
        <v>162</v>
      </c>
      <c r="O493" s="44" t="s">
        <v>162</v>
      </c>
      <c r="P493" s="44"/>
    </row>
    <row r="494" spans="1:16" ht="15" hidden="1">
      <c r="A494" s="44" t="s">
        <v>363</v>
      </c>
      <c r="B494" s="44" t="s">
        <v>362</v>
      </c>
      <c r="C494" s="44" t="s">
        <v>223</v>
      </c>
      <c r="D494" s="44" t="s">
        <v>222</v>
      </c>
      <c r="E494" s="44">
        <v>33.024499999999996</v>
      </c>
      <c r="F494" s="44">
        <v>32.077699999999993</v>
      </c>
      <c r="G494" s="45">
        <v>0.83009999999999995</v>
      </c>
      <c r="H494" s="45">
        <v>0.88029999999999997</v>
      </c>
      <c r="I494" s="45"/>
      <c r="J494" s="45"/>
      <c r="K494" s="44"/>
      <c r="L494" s="44" t="s">
        <v>131</v>
      </c>
      <c r="M494" s="44">
        <v>0.78569999999999995</v>
      </c>
      <c r="N494" s="44" t="s">
        <v>162</v>
      </c>
      <c r="O494" s="44" t="s">
        <v>162</v>
      </c>
      <c r="P494" s="44"/>
    </row>
    <row r="495" spans="1:16" ht="15" hidden="1">
      <c r="A495" s="44" t="s">
        <v>361</v>
      </c>
      <c r="B495" s="44" t="s">
        <v>360</v>
      </c>
      <c r="C495" s="44" t="s">
        <v>231</v>
      </c>
      <c r="D495" s="44" t="s">
        <v>230</v>
      </c>
      <c r="E495" s="44">
        <v>39.230699999999999</v>
      </c>
      <c r="F495" s="44">
        <v>38.571499999999993</v>
      </c>
      <c r="G495" s="45">
        <v>0.92959999999999987</v>
      </c>
      <c r="H495" s="45">
        <v>0.95119999999999993</v>
      </c>
      <c r="I495" s="45"/>
      <c r="J495" s="45"/>
      <c r="K495" s="44"/>
      <c r="L495" s="44" t="s">
        <v>131</v>
      </c>
      <c r="M495" s="44">
        <v>0.93329999999999991</v>
      </c>
      <c r="N495" s="44" t="s">
        <v>162</v>
      </c>
      <c r="O495" s="44" t="s">
        <v>162</v>
      </c>
      <c r="P495" s="44"/>
    </row>
    <row r="496" spans="1:16" ht="15" hidden="1">
      <c r="A496" s="44" t="s">
        <v>359</v>
      </c>
      <c r="B496" s="44" t="s">
        <v>358</v>
      </c>
      <c r="C496" s="44" t="s">
        <v>215</v>
      </c>
      <c r="D496" s="44" t="s">
        <v>214</v>
      </c>
      <c r="E496" s="44">
        <v>37.531299999999995</v>
      </c>
      <c r="F496" s="44">
        <v>36.195999999999998</v>
      </c>
      <c r="G496" s="45"/>
      <c r="H496" s="45"/>
      <c r="I496" s="45">
        <v>0.8748999999999999</v>
      </c>
      <c r="J496" s="45">
        <v>0.91249999999999998</v>
      </c>
      <c r="K496" s="44"/>
      <c r="L496" s="44"/>
      <c r="M496" s="44"/>
      <c r="N496" s="44" t="s">
        <v>162</v>
      </c>
      <c r="O496" s="44" t="s">
        <v>162</v>
      </c>
      <c r="P496" s="44"/>
    </row>
    <row r="497" spans="1:16" ht="15" hidden="1">
      <c r="A497" s="44" t="s">
        <v>359</v>
      </c>
      <c r="B497" s="44" t="s">
        <v>358</v>
      </c>
      <c r="C497" s="44" t="s">
        <v>211</v>
      </c>
      <c r="D497" s="44" t="s">
        <v>210</v>
      </c>
      <c r="E497" s="44">
        <v>37.531299999999995</v>
      </c>
      <c r="F497" s="44">
        <v>36.195999999999998</v>
      </c>
      <c r="G497" s="45">
        <v>0.88689999999999991</v>
      </c>
      <c r="H497" s="45">
        <v>0.92109999999999992</v>
      </c>
      <c r="I497" s="45"/>
      <c r="J497" s="45"/>
      <c r="K497" s="44"/>
      <c r="L497" s="44"/>
      <c r="M497" s="44"/>
      <c r="N497" s="44" t="s">
        <v>162</v>
      </c>
      <c r="O497" s="44" t="s">
        <v>162</v>
      </c>
      <c r="P497" s="44"/>
    </row>
    <row r="498" spans="1:16" ht="15" hidden="1">
      <c r="A498" s="44" t="s">
        <v>355</v>
      </c>
      <c r="B498" s="44" t="s">
        <v>354</v>
      </c>
      <c r="C498" s="44" t="s">
        <v>357</v>
      </c>
      <c r="D498" s="44" t="s">
        <v>356</v>
      </c>
      <c r="E498" s="44">
        <v>36.471199999999996</v>
      </c>
      <c r="F498" s="44">
        <v>35.789399999999993</v>
      </c>
      <c r="G498" s="45">
        <v>0.86189999999999989</v>
      </c>
      <c r="H498" s="45">
        <v>0.90319999999999989</v>
      </c>
      <c r="I498" s="45">
        <v>0.84959999999999991</v>
      </c>
      <c r="J498" s="45">
        <v>0.89439999999999997</v>
      </c>
      <c r="K498" s="44"/>
      <c r="L498" s="44"/>
      <c r="M498" s="44"/>
      <c r="N498" s="44" t="s">
        <v>162</v>
      </c>
      <c r="O498" s="44" t="s">
        <v>162</v>
      </c>
      <c r="P498" s="44"/>
    </row>
    <row r="499" spans="1:16" ht="15" hidden="1">
      <c r="A499" s="44" t="s">
        <v>355</v>
      </c>
      <c r="B499" s="44" t="s">
        <v>354</v>
      </c>
      <c r="C499" s="44" t="s">
        <v>211</v>
      </c>
      <c r="D499" s="44" t="s">
        <v>210</v>
      </c>
      <c r="E499" s="44">
        <v>36.471199999999996</v>
      </c>
      <c r="F499" s="44">
        <v>35.789399999999993</v>
      </c>
      <c r="G499" s="45"/>
      <c r="H499" s="45"/>
      <c r="I499" s="45">
        <v>0.84959999999999991</v>
      </c>
      <c r="J499" s="45">
        <v>0.89439999999999997</v>
      </c>
      <c r="K499" s="44"/>
      <c r="L499" s="44"/>
      <c r="M499" s="44"/>
      <c r="N499" s="44" t="s">
        <v>162</v>
      </c>
      <c r="O499" s="44" t="s">
        <v>162</v>
      </c>
      <c r="P499" s="44"/>
    </row>
    <row r="500" spans="1:16" ht="15" hidden="1">
      <c r="A500" s="44" t="s">
        <v>353</v>
      </c>
      <c r="B500" s="44" t="s">
        <v>352</v>
      </c>
      <c r="C500" s="44" t="s">
        <v>164</v>
      </c>
      <c r="D500" s="44" t="s">
        <v>163</v>
      </c>
      <c r="E500" s="44">
        <v>38.373699999999999</v>
      </c>
      <c r="F500" s="44">
        <v>37.138599999999997</v>
      </c>
      <c r="G500" s="45">
        <v>1.0234999999999999</v>
      </c>
      <c r="H500" s="45">
        <v>1.0159999999999998</v>
      </c>
      <c r="I500" s="45"/>
      <c r="J500" s="45"/>
      <c r="K500" s="44"/>
      <c r="L500" s="44" t="s">
        <v>131</v>
      </c>
      <c r="M500" s="44">
        <v>0.91289999999999993</v>
      </c>
      <c r="N500" s="44" t="s">
        <v>162</v>
      </c>
      <c r="O500" s="44" t="s">
        <v>162</v>
      </c>
      <c r="P500" s="44"/>
    </row>
    <row r="501" spans="1:16" ht="15" hidden="1">
      <c r="A501" s="44" t="s">
        <v>351</v>
      </c>
      <c r="B501" s="44" t="s">
        <v>350</v>
      </c>
      <c r="C501" s="44" t="s">
        <v>205</v>
      </c>
      <c r="D501" s="44" t="s">
        <v>204</v>
      </c>
      <c r="E501" s="44">
        <v>40.312899999999999</v>
      </c>
      <c r="F501" s="44">
        <v>39.061999999999998</v>
      </c>
      <c r="G501" s="45">
        <v>0.95269999999999988</v>
      </c>
      <c r="H501" s="45">
        <v>0.96739999999999993</v>
      </c>
      <c r="I501" s="45"/>
      <c r="J501" s="45"/>
      <c r="K501" s="44"/>
      <c r="L501" s="44"/>
      <c r="M501" s="44"/>
      <c r="N501" s="44" t="s">
        <v>162</v>
      </c>
      <c r="O501" s="44" t="s">
        <v>162</v>
      </c>
      <c r="P501" s="44"/>
    </row>
    <row r="502" spans="1:16" ht="15" hidden="1">
      <c r="A502" s="44" t="s">
        <v>347</v>
      </c>
      <c r="B502" s="44" t="s">
        <v>346</v>
      </c>
      <c r="C502" s="44" t="s">
        <v>239</v>
      </c>
      <c r="D502" s="44" t="s">
        <v>238</v>
      </c>
      <c r="E502" s="44">
        <v>35.4392</v>
      </c>
      <c r="F502" s="44">
        <v>35.302999999999997</v>
      </c>
      <c r="G502" s="45">
        <v>0.83749999999999991</v>
      </c>
      <c r="H502" s="45">
        <v>0.88559999999999994</v>
      </c>
      <c r="I502" s="45"/>
      <c r="J502" s="45"/>
      <c r="K502" s="44"/>
      <c r="L502" s="44"/>
      <c r="M502" s="44"/>
      <c r="N502" s="44" t="s">
        <v>162</v>
      </c>
      <c r="O502" s="44" t="s">
        <v>162</v>
      </c>
      <c r="P502" s="44"/>
    </row>
    <row r="503" spans="1:16" ht="15" hidden="1">
      <c r="A503" s="44" t="s">
        <v>347</v>
      </c>
      <c r="B503" s="44" t="s">
        <v>346</v>
      </c>
      <c r="C503" s="44" t="s">
        <v>349</v>
      </c>
      <c r="D503" s="44" t="s">
        <v>348</v>
      </c>
      <c r="E503" s="44">
        <v>35.4392</v>
      </c>
      <c r="F503" s="44">
        <v>35.302999999999997</v>
      </c>
      <c r="G503" s="45">
        <v>0.86489999999999989</v>
      </c>
      <c r="H503" s="45">
        <v>0.90539999999999998</v>
      </c>
      <c r="I503" s="45"/>
      <c r="J503" s="45"/>
      <c r="K503" s="44"/>
      <c r="L503" s="44" t="s">
        <v>131</v>
      </c>
      <c r="M503" s="44">
        <v>0.84309999999999996</v>
      </c>
      <c r="N503" s="44" t="s">
        <v>162</v>
      </c>
      <c r="O503" s="44" t="s">
        <v>162</v>
      </c>
      <c r="P503" s="44"/>
    </row>
    <row r="504" spans="1:16" ht="15" hidden="1">
      <c r="A504" s="44" t="s">
        <v>347</v>
      </c>
      <c r="B504" s="44" t="s">
        <v>346</v>
      </c>
      <c r="C504" s="44" t="s">
        <v>343</v>
      </c>
      <c r="D504" s="44" t="s">
        <v>342</v>
      </c>
      <c r="E504" s="44">
        <v>35.4392</v>
      </c>
      <c r="F504" s="44">
        <v>35.302999999999997</v>
      </c>
      <c r="G504" s="45">
        <v>0.99999999999999989</v>
      </c>
      <c r="H504" s="45">
        <v>1</v>
      </c>
      <c r="I504" s="45"/>
      <c r="J504" s="45"/>
      <c r="K504" s="44" t="s">
        <v>131</v>
      </c>
      <c r="L504" s="44"/>
      <c r="M504" s="44">
        <v>0.84309999999999996</v>
      </c>
      <c r="N504" s="44" t="s">
        <v>162</v>
      </c>
      <c r="O504" s="44" t="s">
        <v>162</v>
      </c>
      <c r="P504" s="44"/>
    </row>
    <row r="505" spans="1:16" ht="15" hidden="1">
      <c r="A505" s="44" t="s">
        <v>345</v>
      </c>
      <c r="B505" s="44" t="s">
        <v>344</v>
      </c>
      <c r="C505" s="44" t="s">
        <v>343</v>
      </c>
      <c r="D505" s="44" t="s">
        <v>342</v>
      </c>
      <c r="E505" s="44">
        <v>34.865399999999994</v>
      </c>
      <c r="F505" s="44">
        <v>33.573499999999996</v>
      </c>
      <c r="G505" s="45">
        <v>0.99999999999999989</v>
      </c>
      <c r="H505" s="45">
        <v>1</v>
      </c>
      <c r="I505" s="45"/>
      <c r="J505" s="45"/>
      <c r="K505" s="44" t="s">
        <v>131</v>
      </c>
      <c r="L505" s="44"/>
      <c r="M505" s="44">
        <v>0.8294999999999999</v>
      </c>
      <c r="N505" s="44" t="s">
        <v>162</v>
      </c>
      <c r="O505" s="44" t="s">
        <v>162</v>
      </c>
      <c r="P505" s="44"/>
    </row>
    <row r="506" spans="1:16" ht="15" hidden="1">
      <c r="A506" s="44" t="s">
        <v>341</v>
      </c>
      <c r="B506" s="44" t="s">
        <v>340</v>
      </c>
      <c r="C506" s="44" t="s">
        <v>303</v>
      </c>
      <c r="D506" s="44" t="s">
        <v>302</v>
      </c>
      <c r="E506" s="44">
        <v>38.623199999999997</v>
      </c>
      <c r="F506" s="44">
        <v>38.403399999999998</v>
      </c>
      <c r="G506" s="45">
        <v>0.91279999999999994</v>
      </c>
      <c r="H506" s="45">
        <v>0.9393999999999999</v>
      </c>
      <c r="I506" s="45">
        <v>0.90069999999999995</v>
      </c>
      <c r="J506" s="45">
        <v>0.93089999999999995</v>
      </c>
      <c r="K506" s="44"/>
      <c r="L506" s="44"/>
      <c r="M506" s="44"/>
      <c r="N506" s="44" t="s">
        <v>162</v>
      </c>
      <c r="O506" s="44" t="s">
        <v>162</v>
      </c>
      <c r="P506" s="44"/>
    </row>
    <row r="507" spans="1:16" ht="15" hidden="1">
      <c r="A507" s="44" t="s">
        <v>341</v>
      </c>
      <c r="B507" s="44" t="s">
        <v>340</v>
      </c>
      <c r="C507" s="44" t="s">
        <v>247</v>
      </c>
      <c r="D507" s="44" t="s">
        <v>246</v>
      </c>
      <c r="E507" s="44">
        <v>38.623199999999997</v>
      </c>
      <c r="F507" s="44">
        <v>38.403399999999998</v>
      </c>
      <c r="G507" s="45">
        <v>0.91279999999999994</v>
      </c>
      <c r="H507" s="45">
        <v>0.9393999999999999</v>
      </c>
      <c r="I507" s="45"/>
      <c r="J507" s="45"/>
      <c r="K507" s="44"/>
      <c r="L507" s="44"/>
      <c r="M507" s="44"/>
      <c r="N507" s="44" t="s">
        <v>162</v>
      </c>
      <c r="O507" s="44" t="s">
        <v>162</v>
      </c>
      <c r="P507" s="44"/>
    </row>
    <row r="508" spans="1:16" ht="15" hidden="1">
      <c r="A508" s="44" t="s">
        <v>339</v>
      </c>
      <c r="B508" s="44" t="s">
        <v>338</v>
      </c>
      <c r="C508" s="44" t="s">
        <v>315</v>
      </c>
      <c r="D508" s="44" t="s">
        <v>314</v>
      </c>
      <c r="E508" s="44">
        <v>35.811499999999995</v>
      </c>
      <c r="F508" s="44">
        <v>34.393799999999999</v>
      </c>
      <c r="G508" s="45">
        <v>0.84629999999999994</v>
      </c>
      <c r="H508" s="45">
        <v>0.8919999999999999</v>
      </c>
      <c r="I508" s="45"/>
      <c r="J508" s="45"/>
      <c r="K508" s="44"/>
      <c r="L508" s="44"/>
      <c r="M508" s="44"/>
      <c r="N508" s="44" t="s">
        <v>162</v>
      </c>
      <c r="O508" s="44" t="s">
        <v>162</v>
      </c>
      <c r="P508" s="44"/>
    </row>
    <row r="509" spans="1:16" ht="15" hidden="1">
      <c r="A509" s="44" t="s">
        <v>337</v>
      </c>
      <c r="B509" s="44" t="s">
        <v>336</v>
      </c>
      <c r="C509" s="44" t="s">
        <v>180</v>
      </c>
      <c r="D509" s="44" t="s">
        <v>179</v>
      </c>
      <c r="E509" s="44">
        <v>47.218499999999999</v>
      </c>
      <c r="F509" s="44">
        <v>46.988499999999995</v>
      </c>
      <c r="G509" s="45">
        <v>1.1158999999999999</v>
      </c>
      <c r="H509" s="45">
        <v>1.0779999999999998</v>
      </c>
      <c r="I509" s="45"/>
      <c r="J509" s="45"/>
      <c r="K509" s="44"/>
      <c r="L509" s="44"/>
      <c r="M509" s="44"/>
      <c r="N509" s="44" t="s">
        <v>162</v>
      </c>
      <c r="O509" s="44" t="s">
        <v>162</v>
      </c>
      <c r="P509" s="44"/>
    </row>
    <row r="510" spans="1:16" ht="15" hidden="1">
      <c r="A510" s="44" t="s">
        <v>335</v>
      </c>
      <c r="B510" s="44" t="s">
        <v>334</v>
      </c>
      <c r="C510" s="44" t="s">
        <v>333</v>
      </c>
      <c r="D510" s="44" t="s">
        <v>332</v>
      </c>
      <c r="E510" s="44">
        <v>39.205799999999996</v>
      </c>
      <c r="F510" s="44">
        <v>37.976499999999994</v>
      </c>
      <c r="G510" s="45">
        <v>0.92649999999999988</v>
      </c>
      <c r="H510" s="45">
        <v>0.94909999999999994</v>
      </c>
      <c r="I510" s="45">
        <v>0.90529999999999988</v>
      </c>
      <c r="J510" s="45">
        <v>0.93409999999999993</v>
      </c>
      <c r="K510" s="44"/>
      <c r="L510" s="44"/>
      <c r="M510" s="44"/>
      <c r="N510" s="44" t="s">
        <v>162</v>
      </c>
      <c r="O510" s="44" t="s">
        <v>162</v>
      </c>
      <c r="P510" s="44"/>
    </row>
    <row r="511" spans="1:16" ht="15" hidden="1">
      <c r="A511" s="44" t="s">
        <v>331</v>
      </c>
      <c r="B511" s="44" t="s">
        <v>330</v>
      </c>
      <c r="C511" s="44" t="s">
        <v>184</v>
      </c>
      <c r="D511" s="44" t="s">
        <v>183</v>
      </c>
      <c r="E511" s="44">
        <v>42.551899999999996</v>
      </c>
      <c r="F511" s="44">
        <v>42.083099999999995</v>
      </c>
      <c r="G511" s="45">
        <v>1.2429999999999999</v>
      </c>
      <c r="H511" s="45">
        <v>1.1605999999999999</v>
      </c>
      <c r="I511" s="45">
        <v>1.2429999999999999</v>
      </c>
      <c r="J511" s="45">
        <v>1.1605999999999999</v>
      </c>
      <c r="K511" s="44"/>
      <c r="L511" s="44" t="s">
        <v>131</v>
      </c>
      <c r="M511" s="44">
        <v>1.0145</v>
      </c>
      <c r="N511" s="44" t="s">
        <v>162</v>
      </c>
      <c r="O511" s="44" t="s">
        <v>131</v>
      </c>
      <c r="P511" s="44">
        <v>1.0145</v>
      </c>
    </row>
    <row r="512" spans="1:16" ht="15" hidden="1">
      <c r="A512" s="44" t="s">
        <v>329</v>
      </c>
      <c r="B512" s="44" t="s">
        <v>328</v>
      </c>
      <c r="C512" s="44" t="s">
        <v>301</v>
      </c>
      <c r="D512" s="44" t="s">
        <v>300</v>
      </c>
      <c r="E512" s="44">
        <v>35.994399999999999</v>
      </c>
      <c r="F512" s="44">
        <v>34.359499999999997</v>
      </c>
      <c r="G512" s="45"/>
      <c r="H512" s="45"/>
      <c r="I512" s="45">
        <v>0.83529999999999993</v>
      </c>
      <c r="J512" s="45">
        <v>0.8841</v>
      </c>
      <c r="K512" s="44"/>
      <c r="L512" s="44"/>
      <c r="M512" s="44"/>
      <c r="N512" s="44" t="s">
        <v>162</v>
      </c>
      <c r="O512" s="44" t="s">
        <v>162</v>
      </c>
      <c r="P512" s="44"/>
    </row>
    <row r="513" spans="1:16" ht="15" hidden="1">
      <c r="A513" s="44" t="s">
        <v>329</v>
      </c>
      <c r="B513" s="44" t="s">
        <v>328</v>
      </c>
      <c r="C513" s="44" t="s">
        <v>327</v>
      </c>
      <c r="D513" s="44" t="s">
        <v>326</v>
      </c>
      <c r="E513" s="44">
        <v>35.994399999999999</v>
      </c>
      <c r="F513" s="44">
        <v>34.359499999999997</v>
      </c>
      <c r="G513" s="45">
        <v>0.85059999999999991</v>
      </c>
      <c r="H513" s="45">
        <v>0.8950999999999999</v>
      </c>
      <c r="I513" s="45">
        <v>0.83529999999999993</v>
      </c>
      <c r="J513" s="45">
        <v>0.8841</v>
      </c>
      <c r="K513" s="44"/>
      <c r="L513" s="44"/>
      <c r="M513" s="44"/>
      <c r="N513" s="44" t="s">
        <v>162</v>
      </c>
      <c r="O513" s="44" t="s">
        <v>162</v>
      </c>
      <c r="P513" s="44"/>
    </row>
    <row r="514" spans="1:16" ht="15" hidden="1">
      <c r="A514" s="44" t="s">
        <v>325</v>
      </c>
      <c r="B514" s="44" t="s">
        <v>324</v>
      </c>
      <c r="C514" s="44" t="s">
        <v>176</v>
      </c>
      <c r="D514" s="44" t="s">
        <v>175</v>
      </c>
      <c r="E514" s="44">
        <v>38.053199999999997</v>
      </c>
      <c r="F514" s="44">
        <v>35.764599999999994</v>
      </c>
      <c r="G514" s="45">
        <v>0.89929999999999988</v>
      </c>
      <c r="H514" s="45">
        <v>0.92989999999999995</v>
      </c>
      <c r="I514" s="45"/>
      <c r="J514" s="45"/>
      <c r="K514" s="44"/>
      <c r="L514" s="44"/>
      <c r="M514" s="44"/>
      <c r="N514" s="44" t="s">
        <v>162</v>
      </c>
      <c r="O514" s="44" t="s">
        <v>162</v>
      </c>
      <c r="P514" s="44"/>
    </row>
    <row r="515" spans="1:16" ht="15" hidden="1">
      <c r="A515" s="44" t="s">
        <v>323</v>
      </c>
      <c r="B515" s="44" t="s">
        <v>322</v>
      </c>
      <c r="C515" s="44" t="s">
        <v>172</v>
      </c>
      <c r="D515" s="44" t="s">
        <v>171</v>
      </c>
      <c r="E515" s="44">
        <v>42.860499999999995</v>
      </c>
      <c r="F515" s="44">
        <v>41.370299999999993</v>
      </c>
      <c r="G515" s="45">
        <v>1.0128999999999999</v>
      </c>
      <c r="H515" s="45">
        <v>1.0087999999999999</v>
      </c>
      <c r="I515" s="45">
        <v>0.9454999999999999</v>
      </c>
      <c r="J515" s="45">
        <v>0.96229999999999993</v>
      </c>
      <c r="K515" s="44"/>
      <c r="L515" s="44"/>
      <c r="M515" s="44"/>
      <c r="N515" s="44" t="s">
        <v>162</v>
      </c>
      <c r="O515" s="44" t="s">
        <v>162</v>
      </c>
      <c r="P515" s="44"/>
    </row>
    <row r="516" spans="1:16" ht="15" hidden="1">
      <c r="A516" s="44" t="s">
        <v>321</v>
      </c>
      <c r="B516" s="44" t="s">
        <v>320</v>
      </c>
      <c r="C516" s="44" t="s">
        <v>189</v>
      </c>
      <c r="D516" s="44" t="s">
        <v>188</v>
      </c>
      <c r="E516" s="44">
        <v>36.298199999999994</v>
      </c>
      <c r="F516" s="44">
        <v>35.064299999999996</v>
      </c>
      <c r="G516" s="45">
        <v>0.8577999999999999</v>
      </c>
      <c r="H516" s="45">
        <v>0.90029999999999999</v>
      </c>
      <c r="I516" s="45"/>
      <c r="J516" s="45"/>
      <c r="K516" s="44"/>
      <c r="L516" s="44"/>
      <c r="M516" s="44"/>
      <c r="N516" s="44" t="s">
        <v>162</v>
      </c>
      <c r="O516" s="44" t="s">
        <v>162</v>
      </c>
      <c r="P516" s="44"/>
    </row>
    <row r="517" spans="1:16" ht="15" hidden="1">
      <c r="A517" s="44" t="s">
        <v>319</v>
      </c>
      <c r="B517" s="44" t="s">
        <v>318</v>
      </c>
      <c r="C517" s="44" t="s">
        <v>168</v>
      </c>
      <c r="D517" s="44" t="s">
        <v>167</v>
      </c>
      <c r="E517" s="44">
        <v>58.908899999999996</v>
      </c>
      <c r="F517" s="44">
        <v>56.687899999999999</v>
      </c>
      <c r="G517" s="45">
        <v>1.3920999999999999</v>
      </c>
      <c r="H517" s="45">
        <v>1.2543</v>
      </c>
      <c r="I517" s="45"/>
      <c r="J517" s="45"/>
      <c r="K517" s="44"/>
      <c r="L517" s="44"/>
      <c r="M517" s="44"/>
      <c r="N517" s="44" t="s">
        <v>162</v>
      </c>
      <c r="O517" s="44" t="s">
        <v>162</v>
      </c>
      <c r="P517" s="44"/>
    </row>
    <row r="518" spans="1:16" ht="15" hidden="1">
      <c r="A518" s="44" t="s">
        <v>317</v>
      </c>
      <c r="B518" s="44" t="s">
        <v>316</v>
      </c>
      <c r="C518" s="44" t="s">
        <v>315</v>
      </c>
      <c r="D518" s="44" t="s">
        <v>314</v>
      </c>
      <c r="E518" s="44">
        <v>28.916699999999999</v>
      </c>
      <c r="F518" s="44">
        <v>29.061</v>
      </c>
      <c r="G518" s="45">
        <v>0.80339999999999989</v>
      </c>
      <c r="H518" s="45">
        <v>0.8607999999999999</v>
      </c>
      <c r="I518" s="45">
        <v>0.80339999999999989</v>
      </c>
      <c r="J518" s="45">
        <v>0.8607999999999999</v>
      </c>
      <c r="K518" s="44"/>
      <c r="L518" s="44" t="s">
        <v>131</v>
      </c>
      <c r="M518" s="44">
        <v>0.68799999999999994</v>
      </c>
      <c r="N518" s="44" t="s">
        <v>162</v>
      </c>
      <c r="O518" s="44" t="s">
        <v>131</v>
      </c>
      <c r="P518" s="44">
        <v>0.6722999999999999</v>
      </c>
    </row>
    <row r="519" spans="1:16" ht="15" hidden="1">
      <c r="A519" s="44" t="s">
        <v>313</v>
      </c>
      <c r="B519" s="44" t="s">
        <v>312</v>
      </c>
      <c r="C519" s="44" t="s">
        <v>235</v>
      </c>
      <c r="D519" s="44" t="s">
        <v>234</v>
      </c>
      <c r="E519" s="44">
        <v>41.962499999999999</v>
      </c>
      <c r="F519" s="44">
        <v>40.636099999999999</v>
      </c>
      <c r="G519" s="45">
        <v>0.99159999999999993</v>
      </c>
      <c r="H519" s="45">
        <v>0.99419999999999997</v>
      </c>
      <c r="I519" s="45">
        <v>0.96639999999999993</v>
      </c>
      <c r="J519" s="45">
        <v>0.97689999999999999</v>
      </c>
      <c r="K519" s="44"/>
      <c r="L519" s="44"/>
      <c r="M519" s="44"/>
      <c r="N519" s="44" t="s">
        <v>162</v>
      </c>
      <c r="O519" s="44" t="s">
        <v>162</v>
      </c>
      <c r="P519" s="44"/>
    </row>
    <row r="520" spans="1:16" ht="15" hidden="1">
      <c r="A520" s="44" t="s">
        <v>311</v>
      </c>
      <c r="B520" s="44" t="s">
        <v>310</v>
      </c>
      <c r="C520" s="44" t="s">
        <v>180</v>
      </c>
      <c r="D520" s="44" t="s">
        <v>179</v>
      </c>
      <c r="E520" s="44">
        <v>50.321299999999994</v>
      </c>
      <c r="F520" s="44">
        <v>49.646299999999997</v>
      </c>
      <c r="G520" s="45">
        <v>1.1891999999999998</v>
      </c>
      <c r="H520" s="45">
        <v>1.1259999999999999</v>
      </c>
      <c r="I520" s="45">
        <v>1.1728999999999998</v>
      </c>
      <c r="J520" s="45">
        <v>1.1153999999999999</v>
      </c>
      <c r="K520" s="44"/>
      <c r="L520" s="44"/>
      <c r="M520" s="44"/>
      <c r="N520" s="44" t="s">
        <v>162</v>
      </c>
      <c r="O520" s="44" t="s">
        <v>162</v>
      </c>
      <c r="P520" s="44"/>
    </row>
    <row r="521" spans="1:16" ht="15" hidden="1">
      <c r="A521" s="44" t="s">
        <v>309</v>
      </c>
      <c r="B521" s="44" t="s">
        <v>308</v>
      </c>
      <c r="C521" s="44" t="s">
        <v>223</v>
      </c>
      <c r="D521" s="44" t="s">
        <v>222</v>
      </c>
      <c r="E521" s="44">
        <v>35.200199999999995</v>
      </c>
      <c r="F521" s="44">
        <v>34.780099999999997</v>
      </c>
      <c r="G521" s="45">
        <v>0.83179999999999987</v>
      </c>
      <c r="H521" s="45">
        <v>0.88149999999999995</v>
      </c>
      <c r="I521" s="45"/>
      <c r="J521" s="45"/>
      <c r="K521" s="44"/>
      <c r="L521" s="44"/>
      <c r="M521" s="44"/>
      <c r="N521" s="44" t="s">
        <v>162</v>
      </c>
      <c r="O521" s="44" t="s">
        <v>162</v>
      </c>
      <c r="P521" s="44"/>
    </row>
    <row r="522" spans="1:16" ht="15" hidden="1">
      <c r="A522" s="44" t="s">
        <v>309</v>
      </c>
      <c r="B522" s="44" t="s">
        <v>308</v>
      </c>
      <c r="C522" s="44" t="s">
        <v>251</v>
      </c>
      <c r="D522" s="44" t="s">
        <v>250</v>
      </c>
      <c r="E522" s="44">
        <v>35.200199999999995</v>
      </c>
      <c r="F522" s="44">
        <v>34.780099999999997</v>
      </c>
      <c r="G522" s="45"/>
      <c r="H522" s="45"/>
      <c r="I522" s="45">
        <v>0.77079999999999993</v>
      </c>
      <c r="J522" s="45">
        <v>0.8367</v>
      </c>
      <c r="K522" s="44"/>
      <c r="L522" s="44"/>
      <c r="M522" s="44"/>
      <c r="N522" s="44" t="s">
        <v>162</v>
      </c>
      <c r="O522" s="44" t="s">
        <v>162</v>
      </c>
      <c r="P522" s="44"/>
    </row>
    <row r="523" spans="1:16" ht="15" hidden="1">
      <c r="A523" s="44" t="s">
        <v>307</v>
      </c>
      <c r="B523" s="44" t="s">
        <v>306</v>
      </c>
      <c r="C523" s="44" t="s">
        <v>223</v>
      </c>
      <c r="D523" s="44" t="s">
        <v>222</v>
      </c>
      <c r="E523" s="44">
        <v>38.048699999999997</v>
      </c>
      <c r="F523" s="44">
        <v>37.215999999999994</v>
      </c>
      <c r="G523" s="45">
        <v>0.89919999999999989</v>
      </c>
      <c r="H523" s="45">
        <v>0.92979999999999996</v>
      </c>
      <c r="I523" s="45">
        <v>0.89919999999999989</v>
      </c>
      <c r="J523" s="45">
        <v>0.92979999999999996</v>
      </c>
      <c r="K523" s="44"/>
      <c r="L523" s="44"/>
      <c r="M523" s="44"/>
      <c r="N523" s="44" t="s">
        <v>162</v>
      </c>
      <c r="O523" s="44" t="s">
        <v>162</v>
      </c>
      <c r="P523" s="44"/>
    </row>
    <row r="524" spans="1:16" ht="15" hidden="1">
      <c r="A524" s="44" t="s">
        <v>305</v>
      </c>
      <c r="B524" s="44" t="s">
        <v>304</v>
      </c>
      <c r="C524" s="44" t="s">
        <v>303</v>
      </c>
      <c r="D524" s="44" t="s">
        <v>302</v>
      </c>
      <c r="E524" s="44">
        <v>40.070999999999998</v>
      </c>
      <c r="F524" s="44">
        <v>38.251499999999993</v>
      </c>
      <c r="G524" s="45">
        <v>0.94689999999999996</v>
      </c>
      <c r="H524" s="45">
        <v>0.96329999999999993</v>
      </c>
      <c r="I524" s="45">
        <v>0.89019999999999988</v>
      </c>
      <c r="J524" s="45">
        <v>0.9234</v>
      </c>
      <c r="K524" s="44"/>
      <c r="L524" s="44"/>
      <c r="M524" s="44"/>
      <c r="N524" s="44" t="s">
        <v>162</v>
      </c>
      <c r="O524" s="44" t="s">
        <v>162</v>
      </c>
      <c r="P524" s="44"/>
    </row>
    <row r="525" spans="1:16" ht="15" hidden="1">
      <c r="A525" s="44" t="s">
        <v>299</v>
      </c>
      <c r="B525" s="44" t="s">
        <v>298</v>
      </c>
      <c r="C525" s="44" t="s">
        <v>301</v>
      </c>
      <c r="D525" s="44" t="s">
        <v>300</v>
      </c>
      <c r="E525" s="44">
        <v>34.690099999999994</v>
      </c>
      <c r="F525" s="44">
        <v>31.982899999999997</v>
      </c>
      <c r="G525" s="45">
        <v>0.81979999999999997</v>
      </c>
      <c r="H525" s="45">
        <v>0.87279999999999991</v>
      </c>
      <c r="I525" s="45"/>
      <c r="J525" s="45"/>
      <c r="K525" s="44"/>
      <c r="L525" s="44"/>
      <c r="M525" s="44"/>
      <c r="N525" s="44" t="s">
        <v>162</v>
      </c>
      <c r="O525" s="44" t="s">
        <v>162</v>
      </c>
      <c r="P525" s="44"/>
    </row>
    <row r="526" spans="1:16" ht="15" hidden="1">
      <c r="A526" s="44" t="s">
        <v>299</v>
      </c>
      <c r="B526" s="44" t="s">
        <v>298</v>
      </c>
      <c r="C526" s="44" t="s">
        <v>211</v>
      </c>
      <c r="D526" s="44" t="s">
        <v>210</v>
      </c>
      <c r="E526" s="44">
        <v>34.690099999999994</v>
      </c>
      <c r="F526" s="44">
        <v>31.982899999999997</v>
      </c>
      <c r="G526" s="45">
        <v>0.81979999999999997</v>
      </c>
      <c r="H526" s="45">
        <v>0.87279999999999991</v>
      </c>
      <c r="I526" s="45"/>
      <c r="J526" s="45"/>
      <c r="K526" s="44"/>
      <c r="L526" s="44"/>
      <c r="M526" s="44"/>
      <c r="N526" s="44" t="s">
        <v>162</v>
      </c>
      <c r="O526" s="44" t="s">
        <v>162</v>
      </c>
      <c r="P526" s="44"/>
    </row>
    <row r="527" spans="1:16" ht="15" hidden="1">
      <c r="A527" s="44" t="s">
        <v>297</v>
      </c>
      <c r="B527" s="44" t="s">
        <v>296</v>
      </c>
      <c r="C527" s="44" t="s">
        <v>223</v>
      </c>
      <c r="D527" s="44" t="s">
        <v>222</v>
      </c>
      <c r="E527" s="44">
        <v>34.035799999999995</v>
      </c>
      <c r="F527" s="44">
        <v>33.642699999999998</v>
      </c>
      <c r="G527" s="45">
        <v>0.83009999999999995</v>
      </c>
      <c r="H527" s="45">
        <v>0.88029999999999997</v>
      </c>
      <c r="I527" s="45"/>
      <c r="J527" s="45"/>
      <c r="K527" s="44"/>
      <c r="L527" s="44" t="s">
        <v>131</v>
      </c>
      <c r="M527" s="44">
        <v>0.80969999999999998</v>
      </c>
      <c r="N527" s="44" t="s">
        <v>162</v>
      </c>
      <c r="O527" s="44" t="s">
        <v>162</v>
      </c>
      <c r="P527" s="44"/>
    </row>
    <row r="528" spans="1:16" ht="15" hidden="1">
      <c r="A528" s="44" t="s">
        <v>295</v>
      </c>
      <c r="B528" s="44" t="s">
        <v>294</v>
      </c>
      <c r="C528" s="44" t="s">
        <v>176</v>
      </c>
      <c r="D528" s="44" t="s">
        <v>175</v>
      </c>
      <c r="E528" s="44">
        <v>37.701099999999997</v>
      </c>
      <c r="F528" s="44">
        <v>37.040399999999998</v>
      </c>
      <c r="G528" s="45">
        <v>0.89089999999999991</v>
      </c>
      <c r="H528" s="45">
        <v>0.92389999999999994</v>
      </c>
      <c r="I528" s="45">
        <v>0.89089999999999991</v>
      </c>
      <c r="J528" s="45">
        <v>0.92389999999999994</v>
      </c>
      <c r="K528" s="44"/>
      <c r="L528" s="44"/>
      <c r="M528" s="44"/>
      <c r="N528" s="44" t="s">
        <v>162</v>
      </c>
      <c r="O528" s="44" t="s">
        <v>162</v>
      </c>
      <c r="P528" s="44"/>
    </row>
    <row r="529" spans="1:16" ht="15" hidden="1">
      <c r="A529" s="44" t="s">
        <v>293</v>
      </c>
      <c r="B529" s="44" t="s">
        <v>292</v>
      </c>
      <c r="C529" s="44" t="s">
        <v>219</v>
      </c>
      <c r="D529" s="44" t="s">
        <v>218</v>
      </c>
      <c r="E529" s="44">
        <v>38.348099999999995</v>
      </c>
      <c r="F529" s="44">
        <v>35.957999999999998</v>
      </c>
      <c r="G529" s="45">
        <v>0.90619999999999989</v>
      </c>
      <c r="H529" s="45">
        <v>0.93479999999999996</v>
      </c>
      <c r="I529" s="45">
        <v>0.89519999999999988</v>
      </c>
      <c r="J529" s="45">
        <v>0.92699999999999994</v>
      </c>
      <c r="K529" s="44"/>
      <c r="L529" s="44"/>
      <c r="M529" s="44"/>
      <c r="N529" s="44" t="s">
        <v>162</v>
      </c>
      <c r="O529" s="44" t="s">
        <v>162</v>
      </c>
      <c r="P529" s="44"/>
    </row>
    <row r="530" spans="1:16" ht="15" hidden="1">
      <c r="A530" s="44" t="s">
        <v>291</v>
      </c>
      <c r="B530" s="44" t="s">
        <v>290</v>
      </c>
      <c r="C530" s="44" t="s">
        <v>201</v>
      </c>
      <c r="D530" s="44" t="s">
        <v>200</v>
      </c>
      <c r="E530" s="44">
        <v>43.713699999999996</v>
      </c>
      <c r="F530" s="44">
        <v>41.521899999999995</v>
      </c>
      <c r="G530" s="45">
        <v>1.1141999999999999</v>
      </c>
      <c r="H530" s="45">
        <v>1.0769</v>
      </c>
      <c r="I530" s="45"/>
      <c r="J530" s="45"/>
      <c r="K530" s="44"/>
      <c r="L530" s="44" t="s">
        <v>131</v>
      </c>
      <c r="M530" s="44">
        <v>1.0399999999999998</v>
      </c>
      <c r="N530" s="44" t="s">
        <v>162</v>
      </c>
      <c r="O530" s="44" t="s">
        <v>162</v>
      </c>
      <c r="P530" s="44"/>
    </row>
    <row r="531" spans="1:16" ht="15" hidden="1">
      <c r="A531" s="44" t="s">
        <v>289</v>
      </c>
      <c r="B531" s="44" t="s">
        <v>288</v>
      </c>
      <c r="C531" s="44" t="s">
        <v>164</v>
      </c>
      <c r="D531" s="44" t="s">
        <v>163</v>
      </c>
      <c r="E531" s="44">
        <v>36.160999999999994</v>
      </c>
      <c r="F531" s="44">
        <v>36.1267</v>
      </c>
      <c r="G531" s="45">
        <v>1.0234999999999999</v>
      </c>
      <c r="H531" s="45">
        <v>1.0159999999999998</v>
      </c>
      <c r="I531" s="45"/>
      <c r="J531" s="45"/>
      <c r="K531" s="44"/>
      <c r="L531" s="44" t="s">
        <v>131</v>
      </c>
      <c r="M531" s="44">
        <v>0.86029999999999995</v>
      </c>
      <c r="N531" s="44" t="s">
        <v>162</v>
      </c>
      <c r="O531" s="44" t="s">
        <v>162</v>
      </c>
      <c r="P531" s="44"/>
    </row>
    <row r="532" spans="1:16" ht="15" hidden="1">
      <c r="A532" s="44" t="s">
        <v>287</v>
      </c>
      <c r="B532" s="44" t="s">
        <v>286</v>
      </c>
      <c r="C532" s="44" t="s">
        <v>215</v>
      </c>
      <c r="D532" s="44" t="s">
        <v>214</v>
      </c>
      <c r="E532" s="44">
        <v>35.247</v>
      </c>
      <c r="F532" s="44">
        <v>33.367299999999993</v>
      </c>
      <c r="G532" s="45">
        <v>0.83299999999999996</v>
      </c>
      <c r="H532" s="45">
        <v>0.88239999999999996</v>
      </c>
      <c r="I532" s="45">
        <v>0.83299999999999996</v>
      </c>
      <c r="J532" s="45">
        <v>0.88239999999999996</v>
      </c>
      <c r="K532" s="44"/>
      <c r="L532" s="44"/>
      <c r="M532" s="44"/>
      <c r="N532" s="44" t="s">
        <v>162</v>
      </c>
      <c r="O532" s="44" t="s">
        <v>162</v>
      </c>
      <c r="P532" s="44"/>
    </row>
    <row r="533" spans="1:16" ht="15" hidden="1">
      <c r="A533" s="44" t="s">
        <v>283</v>
      </c>
      <c r="B533" s="44" t="s">
        <v>282</v>
      </c>
      <c r="C533" s="44" t="s">
        <v>285</v>
      </c>
      <c r="D533" s="44" t="s">
        <v>284</v>
      </c>
      <c r="E533" s="44">
        <v>33.311599999999999</v>
      </c>
      <c r="F533" s="44">
        <v>33.106399999999994</v>
      </c>
      <c r="G533" s="45">
        <v>0.7871999999999999</v>
      </c>
      <c r="H533" s="45">
        <v>0.84889999999999999</v>
      </c>
      <c r="I533" s="45"/>
      <c r="J533" s="45"/>
      <c r="K533" s="44"/>
      <c r="L533" s="44"/>
      <c r="M533" s="44"/>
      <c r="N533" s="44" t="s">
        <v>162</v>
      </c>
      <c r="O533" s="44" t="s">
        <v>162</v>
      </c>
      <c r="P533" s="44"/>
    </row>
    <row r="534" spans="1:16" ht="15" hidden="1">
      <c r="A534" s="44" t="s">
        <v>283</v>
      </c>
      <c r="B534" s="44" t="s">
        <v>282</v>
      </c>
      <c r="C534" s="44" t="s">
        <v>281</v>
      </c>
      <c r="D534" s="44" t="s">
        <v>280</v>
      </c>
      <c r="E534" s="44">
        <v>33.311599999999999</v>
      </c>
      <c r="F534" s="44">
        <v>33.106399999999994</v>
      </c>
      <c r="G534" s="45"/>
      <c r="H534" s="45"/>
      <c r="I534" s="45">
        <v>0.75669999999999993</v>
      </c>
      <c r="J534" s="45">
        <v>0.82619999999999993</v>
      </c>
      <c r="K534" s="44"/>
      <c r="L534" s="44"/>
      <c r="M534" s="44"/>
      <c r="N534" s="44" t="s">
        <v>162</v>
      </c>
      <c r="O534" s="44" t="s">
        <v>162</v>
      </c>
      <c r="P534" s="44"/>
    </row>
    <row r="535" spans="1:16" ht="15" hidden="1">
      <c r="A535" s="44" t="s">
        <v>279</v>
      </c>
      <c r="B535" s="44" t="s">
        <v>278</v>
      </c>
      <c r="C535" s="44" t="s">
        <v>211</v>
      </c>
      <c r="D535" s="44" t="s">
        <v>210</v>
      </c>
      <c r="E535" s="44">
        <v>33.131099999999996</v>
      </c>
      <c r="F535" s="44">
        <v>33.663599999999995</v>
      </c>
      <c r="G535" s="45">
        <v>0.78699999999999992</v>
      </c>
      <c r="H535" s="45">
        <v>0.8486999999999999</v>
      </c>
      <c r="I535" s="45">
        <v>0.78699999999999992</v>
      </c>
      <c r="J535" s="45">
        <v>0.8486999999999999</v>
      </c>
      <c r="K535" s="44"/>
      <c r="L535" s="44" t="s">
        <v>131</v>
      </c>
      <c r="M535" s="44">
        <v>0.7881999999999999</v>
      </c>
      <c r="N535" s="44" t="s">
        <v>162</v>
      </c>
      <c r="O535" s="44" t="s">
        <v>131</v>
      </c>
      <c r="P535" s="44">
        <v>0.7881999999999999</v>
      </c>
    </row>
    <row r="536" spans="1:16" ht="15" hidden="1">
      <c r="A536" s="44" t="s">
        <v>277</v>
      </c>
      <c r="B536" s="44" t="s">
        <v>276</v>
      </c>
      <c r="C536" s="44" t="s">
        <v>275</v>
      </c>
      <c r="D536" s="44" t="s">
        <v>274</v>
      </c>
      <c r="E536" s="44">
        <v>53.555599999999998</v>
      </c>
      <c r="F536" s="44">
        <v>51.172999999999995</v>
      </c>
      <c r="G536" s="45">
        <v>1.2655999999999998</v>
      </c>
      <c r="H536" s="45">
        <v>1.1749999999999998</v>
      </c>
      <c r="I536" s="45">
        <v>1.2655999999999998</v>
      </c>
      <c r="J536" s="45">
        <v>1.1749999999999998</v>
      </c>
      <c r="K536" s="44"/>
      <c r="L536" s="44"/>
      <c r="M536" s="44"/>
      <c r="N536" s="44" t="s">
        <v>162</v>
      </c>
      <c r="O536" s="44" t="s">
        <v>162</v>
      </c>
      <c r="P536" s="44"/>
    </row>
    <row r="537" spans="1:16" ht="15" hidden="1">
      <c r="A537" s="44" t="s">
        <v>273</v>
      </c>
      <c r="B537" s="44" t="s">
        <v>272</v>
      </c>
      <c r="C537" s="44" t="s">
        <v>235</v>
      </c>
      <c r="D537" s="44" t="s">
        <v>234</v>
      </c>
      <c r="E537" s="44">
        <v>39.409799999999997</v>
      </c>
      <c r="F537" s="44">
        <v>37.8416</v>
      </c>
      <c r="G537" s="45">
        <v>0.93129999999999991</v>
      </c>
      <c r="H537" s="45">
        <v>0.95239999999999991</v>
      </c>
      <c r="I537" s="45"/>
      <c r="J537" s="45"/>
      <c r="K537" s="44"/>
      <c r="L537" s="44"/>
      <c r="M537" s="44"/>
      <c r="N537" s="44" t="s">
        <v>162</v>
      </c>
      <c r="O537" s="44" t="s">
        <v>162</v>
      </c>
      <c r="P537" s="44"/>
    </row>
    <row r="538" spans="1:16" ht="15" hidden="1">
      <c r="A538" s="44" t="s">
        <v>271</v>
      </c>
      <c r="B538" s="44" t="s">
        <v>270</v>
      </c>
      <c r="C538" s="44" t="s">
        <v>251</v>
      </c>
      <c r="D538" s="44" t="s">
        <v>250</v>
      </c>
      <c r="E538" s="44">
        <v>31.281899999999997</v>
      </c>
      <c r="F538" s="44">
        <v>31.742699999999999</v>
      </c>
      <c r="G538" s="45">
        <v>0.73919999999999997</v>
      </c>
      <c r="H538" s="45">
        <v>0.81309999999999993</v>
      </c>
      <c r="I538" s="45"/>
      <c r="J538" s="45"/>
      <c r="K538" s="44"/>
      <c r="L538" s="44"/>
      <c r="M538" s="44"/>
      <c r="N538" s="44" t="s">
        <v>162</v>
      </c>
      <c r="O538" s="44" t="s">
        <v>162</v>
      </c>
      <c r="P538" s="44"/>
    </row>
    <row r="539" spans="1:16" ht="15" hidden="1">
      <c r="A539" s="44" t="s">
        <v>269</v>
      </c>
      <c r="B539" s="44" t="s">
        <v>268</v>
      </c>
      <c r="C539" s="44" t="s">
        <v>168</v>
      </c>
      <c r="D539" s="44" t="s">
        <v>167</v>
      </c>
      <c r="E539" s="44">
        <v>70.641699999999986</v>
      </c>
      <c r="F539" s="44">
        <v>69.123799999999989</v>
      </c>
      <c r="G539" s="45">
        <v>1.6693999999999998</v>
      </c>
      <c r="H539" s="45">
        <v>1.4203999999999999</v>
      </c>
      <c r="I539" s="45"/>
      <c r="J539" s="45"/>
      <c r="K539" s="44"/>
      <c r="L539" s="44"/>
      <c r="M539" s="44"/>
      <c r="N539" s="44" t="s">
        <v>162</v>
      </c>
      <c r="O539" s="44" t="s">
        <v>162</v>
      </c>
      <c r="P539" s="44"/>
    </row>
    <row r="540" spans="1:16" ht="15" hidden="1">
      <c r="A540" s="44" t="s">
        <v>267</v>
      </c>
      <c r="B540" s="44" t="s">
        <v>266</v>
      </c>
      <c r="C540" s="44" t="s">
        <v>211</v>
      </c>
      <c r="D540" s="44" t="s">
        <v>210</v>
      </c>
      <c r="E540" s="44">
        <v>34.597999999999999</v>
      </c>
      <c r="F540" s="44">
        <v>33.774899999999995</v>
      </c>
      <c r="G540" s="45">
        <v>0.81759999999999988</v>
      </c>
      <c r="H540" s="45">
        <v>0.87119999999999997</v>
      </c>
      <c r="I540" s="45"/>
      <c r="J540" s="45"/>
      <c r="K540" s="44"/>
      <c r="L540" s="44"/>
      <c r="M540" s="44"/>
      <c r="N540" s="44" t="s">
        <v>162</v>
      </c>
      <c r="O540" s="44" t="s">
        <v>162</v>
      </c>
      <c r="P540" s="44"/>
    </row>
    <row r="541" spans="1:16" ht="15" hidden="1">
      <c r="A541" s="44" t="s">
        <v>265</v>
      </c>
      <c r="B541" s="44" t="s">
        <v>264</v>
      </c>
      <c r="C541" s="44" t="s">
        <v>201</v>
      </c>
      <c r="D541" s="44" t="s">
        <v>200</v>
      </c>
      <c r="E541" s="44">
        <v>45.088399999999993</v>
      </c>
      <c r="F541" s="44">
        <v>44.8568</v>
      </c>
      <c r="G541" s="45">
        <v>1.1141999999999999</v>
      </c>
      <c r="H541" s="45">
        <v>1.0769</v>
      </c>
      <c r="I541" s="45"/>
      <c r="J541" s="45"/>
      <c r="K541" s="44"/>
      <c r="L541" s="44" t="s">
        <v>131</v>
      </c>
      <c r="M541" s="44">
        <v>1.0726999999999998</v>
      </c>
      <c r="N541" s="44" t="s">
        <v>162</v>
      </c>
      <c r="O541" s="44" t="s">
        <v>162</v>
      </c>
      <c r="P541" s="44"/>
    </row>
    <row r="542" spans="1:16" ht="15" hidden="1">
      <c r="A542" s="44" t="s">
        <v>263</v>
      </c>
      <c r="B542" s="44" t="s">
        <v>262</v>
      </c>
      <c r="C542" s="44" t="s">
        <v>193</v>
      </c>
      <c r="D542" s="44" t="s">
        <v>192</v>
      </c>
      <c r="E542" s="44">
        <v>37.961799999999997</v>
      </c>
      <c r="F542" s="44">
        <v>37.406899999999993</v>
      </c>
      <c r="G542" s="45">
        <v>0.8970999999999999</v>
      </c>
      <c r="H542" s="45">
        <v>0.9282999999999999</v>
      </c>
      <c r="I542" s="45">
        <v>0.8970999999999999</v>
      </c>
      <c r="J542" s="45">
        <v>0.9282999999999999</v>
      </c>
      <c r="K542" s="44"/>
      <c r="L542" s="44"/>
      <c r="M542" s="44"/>
      <c r="N542" s="44" t="s">
        <v>162</v>
      </c>
      <c r="O542" s="44" t="s">
        <v>162</v>
      </c>
      <c r="P542" s="44"/>
    </row>
    <row r="543" spans="1:16" ht="15" hidden="1">
      <c r="A543" s="44" t="s">
        <v>263</v>
      </c>
      <c r="B543" s="44" t="s">
        <v>262</v>
      </c>
      <c r="C543" s="44" t="s">
        <v>189</v>
      </c>
      <c r="D543" s="44" t="s">
        <v>188</v>
      </c>
      <c r="E543" s="44">
        <v>37.961799999999997</v>
      </c>
      <c r="F543" s="44">
        <v>37.406899999999993</v>
      </c>
      <c r="G543" s="45">
        <v>0.8970999999999999</v>
      </c>
      <c r="H543" s="45">
        <v>0.9282999999999999</v>
      </c>
      <c r="I543" s="45"/>
      <c r="J543" s="45"/>
      <c r="K543" s="44"/>
      <c r="L543" s="44"/>
      <c r="M543" s="44"/>
      <c r="N543" s="44" t="s">
        <v>162</v>
      </c>
      <c r="O543" s="44" t="s">
        <v>162</v>
      </c>
      <c r="P543" s="44"/>
    </row>
    <row r="544" spans="1:16" ht="15" hidden="1">
      <c r="A544" s="44" t="s">
        <v>261</v>
      </c>
      <c r="B544" s="44" t="s">
        <v>260</v>
      </c>
      <c r="C544" s="44" t="s">
        <v>168</v>
      </c>
      <c r="D544" s="44" t="s">
        <v>167</v>
      </c>
      <c r="E544" s="44">
        <v>39.802099999999996</v>
      </c>
      <c r="F544" s="44">
        <v>39.18</v>
      </c>
      <c r="G544" s="45">
        <v>1.2777999999999998</v>
      </c>
      <c r="H544" s="45">
        <v>1.1827999999999999</v>
      </c>
      <c r="I544" s="45"/>
      <c r="J544" s="45"/>
      <c r="K544" s="44"/>
      <c r="L544" s="44" t="s">
        <v>131</v>
      </c>
      <c r="M544" s="44">
        <v>0.94689999999999996</v>
      </c>
      <c r="N544" s="44" t="s">
        <v>162</v>
      </c>
      <c r="O544" s="44" t="s">
        <v>162</v>
      </c>
      <c r="P544" s="44"/>
    </row>
    <row r="545" spans="1:16" ht="15" hidden="1">
      <c r="A545" s="44" t="s">
        <v>259</v>
      </c>
      <c r="B545" s="44" t="s">
        <v>258</v>
      </c>
      <c r="C545" s="44" t="s">
        <v>211</v>
      </c>
      <c r="D545" s="44" t="s">
        <v>210</v>
      </c>
      <c r="E545" s="44">
        <v>36.103599999999993</v>
      </c>
      <c r="F545" s="44">
        <v>34.4467</v>
      </c>
      <c r="G545" s="45">
        <v>0.85319999999999996</v>
      </c>
      <c r="H545" s="45">
        <v>0.89699999999999991</v>
      </c>
      <c r="I545" s="45"/>
      <c r="J545" s="45"/>
      <c r="K545" s="44"/>
      <c r="L545" s="44"/>
      <c r="M545" s="44"/>
      <c r="N545" s="44" t="s">
        <v>162</v>
      </c>
      <c r="O545" s="44" t="s">
        <v>162</v>
      </c>
      <c r="P545" s="44"/>
    </row>
    <row r="546" spans="1:16" ht="15" hidden="1">
      <c r="A546" s="44" t="s">
        <v>255</v>
      </c>
      <c r="B546" s="44" t="s">
        <v>254</v>
      </c>
      <c r="C546" s="44" t="s">
        <v>257</v>
      </c>
      <c r="D546" s="44" t="s">
        <v>256</v>
      </c>
      <c r="E546" s="44">
        <v>45.538699999999999</v>
      </c>
      <c r="F546" s="44">
        <v>45.75</v>
      </c>
      <c r="G546" s="45"/>
      <c r="H546" s="45"/>
      <c r="I546" s="45">
        <v>0.9736999999999999</v>
      </c>
      <c r="J546" s="45">
        <v>0.9819</v>
      </c>
      <c r="K546" s="44"/>
      <c r="L546" s="44"/>
      <c r="M546" s="44"/>
      <c r="N546" s="44" t="s">
        <v>162</v>
      </c>
      <c r="O546" s="44" t="s">
        <v>162</v>
      </c>
      <c r="P546" s="44"/>
    </row>
    <row r="547" spans="1:16" ht="15" hidden="1">
      <c r="A547" s="44" t="s">
        <v>255</v>
      </c>
      <c r="B547" s="44" t="s">
        <v>254</v>
      </c>
      <c r="C547" s="44" t="s">
        <v>180</v>
      </c>
      <c r="D547" s="44" t="s">
        <v>179</v>
      </c>
      <c r="E547" s="44">
        <v>45.538699999999999</v>
      </c>
      <c r="F547" s="44">
        <v>45.75</v>
      </c>
      <c r="G547" s="45">
        <v>1.0761999999999998</v>
      </c>
      <c r="H547" s="45">
        <v>1.0515999999999999</v>
      </c>
      <c r="I547" s="45"/>
      <c r="J547" s="45"/>
      <c r="K547" s="44"/>
      <c r="L547" s="44"/>
      <c r="M547" s="44"/>
      <c r="N547" s="44" t="s">
        <v>162</v>
      </c>
      <c r="O547" s="44" t="s">
        <v>162</v>
      </c>
      <c r="P547" s="44"/>
    </row>
    <row r="548" spans="1:16" ht="15" hidden="1">
      <c r="A548" s="44" t="s">
        <v>253</v>
      </c>
      <c r="B548" s="44" t="s">
        <v>252</v>
      </c>
      <c r="C548" s="44" t="s">
        <v>251</v>
      </c>
      <c r="D548" s="44" t="s">
        <v>250</v>
      </c>
      <c r="E548" s="44">
        <v>31.803299999999997</v>
      </c>
      <c r="F548" s="44">
        <v>31.9605</v>
      </c>
      <c r="G548" s="45">
        <v>0.75149999999999995</v>
      </c>
      <c r="H548" s="45">
        <v>0.82229999999999992</v>
      </c>
      <c r="I548" s="45"/>
      <c r="J548" s="45"/>
      <c r="K548" s="44"/>
      <c r="L548" s="44"/>
      <c r="M548" s="44"/>
      <c r="N548" s="44" t="s">
        <v>162</v>
      </c>
      <c r="O548" s="44" t="s">
        <v>162</v>
      </c>
      <c r="P548" s="44"/>
    </row>
    <row r="549" spans="1:16" ht="15" hidden="1">
      <c r="A549" s="44" t="s">
        <v>249</v>
      </c>
      <c r="B549" s="44" t="s">
        <v>248</v>
      </c>
      <c r="C549" s="44" t="s">
        <v>247</v>
      </c>
      <c r="D549" s="44" t="s">
        <v>246</v>
      </c>
      <c r="E549" s="44">
        <v>40.811199999999999</v>
      </c>
      <c r="F549" s="44">
        <v>39.836299999999994</v>
      </c>
      <c r="G549" s="45">
        <v>0.96439999999999992</v>
      </c>
      <c r="H549" s="45">
        <v>0.97549999999999992</v>
      </c>
      <c r="I549" s="45"/>
      <c r="J549" s="45"/>
      <c r="K549" s="44"/>
      <c r="L549" s="44"/>
      <c r="M549" s="44"/>
      <c r="N549" s="44" t="s">
        <v>162</v>
      </c>
      <c r="O549" s="44" t="s">
        <v>162</v>
      </c>
      <c r="P549" s="44"/>
    </row>
    <row r="550" spans="1:16" ht="15" hidden="1">
      <c r="A550" s="44" t="s">
        <v>243</v>
      </c>
      <c r="B550" s="44" t="s">
        <v>242</v>
      </c>
      <c r="C550" s="44" t="s">
        <v>245</v>
      </c>
      <c r="D550" s="44" t="s">
        <v>244</v>
      </c>
      <c r="E550" s="44">
        <v>43.158099999999997</v>
      </c>
      <c r="F550" s="44">
        <v>42.263399999999997</v>
      </c>
      <c r="G550" s="45">
        <v>1.0198999999999998</v>
      </c>
      <c r="H550" s="45">
        <v>1.0135999999999998</v>
      </c>
      <c r="I550" s="45"/>
      <c r="J550" s="45"/>
      <c r="K550" s="44"/>
      <c r="L550" s="44"/>
      <c r="M550" s="44"/>
      <c r="N550" s="44" t="s">
        <v>162</v>
      </c>
      <c r="O550" s="44" t="s">
        <v>162</v>
      </c>
      <c r="P550" s="44"/>
    </row>
    <row r="551" spans="1:16" ht="15" hidden="1">
      <c r="A551" s="44" t="s">
        <v>243</v>
      </c>
      <c r="B551" s="44" t="s">
        <v>242</v>
      </c>
      <c r="C551" s="44" t="s">
        <v>205</v>
      </c>
      <c r="D551" s="44" t="s">
        <v>204</v>
      </c>
      <c r="E551" s="44">
        <v>43.158099999999997</v>
      </c>
      <c r="F551" s="44">
        <v>42.263399999999997</v>
      </c>
      <c r="G551" s="45">
        <v>1.0198999999999998</v>
      </c>
      <c r="H551" s="45">
        <v>1.0135999999999998</v>
      </c>
      <c r="I551" s="45"/>
      <c r="J551" s="45"/>
      <c r="K551" s="44"/>
      <c r="L551" s="44"/>
      <c r="M551" s="44"/>
      <c r="N551" s="44" t="s">
        <v>162</v>
      </c>
      <c r="O551" s="44" t="s">
        <v>162</v>
      </c>
      <c r="P551" s="44"/>
    </row>
    <row r="552" spans="1:16" ht="15" hidden="1">
      <c r="A552" s="44" t="s">
        <v>243</v>
      </c>
      <c r="B552" s="44" t="s">
        <v>242</v>
      </c>
      <c r="C552" s="44" t="s">
        <v>189</v>
      </c>
      <c r="D552" s="44" t="s">
        <v>188</v>
      </c>
      <c r="E552" s="44">
        <v>43.158099999999997</v>
      </c>
      <c r="F552" s="44">
        <v>42.263399999999997</v>
      </c>
      <c r="G552" s="45">
        <v>1.0198999999999998</v>
      </c>
      <c r="H552" s="45">
        <v>1.0135999999999998</v>
      </c>
      <c r="I552" s="45">
        <v>1.0198999999999998</v>
      </c>
      <c r="J552" s="45">
        <v>1.0135999999999998</v>
      </c>
      <c r="K552" s="44"/>
      <c r="L552" s="44"/>
      <c r="M552" s="44"/>
      <c r="N552" s="44" t="s">
        <v>162</v>
      </c>
      <c r="O552" s="44" t="s">
        <v>162</v>
      </c>
      <c r="P552" s="44"/>
    </row>
    <row r="553" spans="1:16" ht="15" hidden="1">
      <c r="A553" s="44" t="s">
        <v>243</v>
      </c>
      <c r="B553" s="44" t="s">
        <v>242</v>
      </c>
      <c r="C553" s="44" t="s">
        <v>195</v>
      </c>
      <c r="D553" s="44" t="s">
        <v>194</v>
      </c>
      <c r="E553" s="44">
        <v>43.158099999999997</v>
      </c>
      <c r="F553" s="44">
        <v>42.263399999999997</v>
      </c>
      <c r="G553" s="45">
        <v>1.0198999999999998</v>
      </c>
      <c r="H553" s="45">
        <v>1.0135999999999998</v>
      </c>
      <c r="I553" s="45"/>
      <c r="J553" s="45"/>
      <c r="K553" s="44"/>
      <c r="L553" s="44"/>
      <c r="M553" s="44"/>
      <c r="N553" s="44" t="s">
        <v>162</v>
      </c>
      <c r="O553" s="44" t="s">
        <v>162</v>
      </c>
      <c r="P553" s="44"/>
    </row>
    <row r="554" spans="1:16" ht="15" hidden="1">
      <c r="A554" s="44" t="s">
        <v>241</v>
      </c>
      <c r="B554" s="44" t="s">
        <v>240</v>
      </c>
      <c r="C554" s="44" t="s">
        <v>239</v>
      </c>
      <c r="D554" s="44" t="s">
        <v>238</v>
      </c>
      <c r="E554" s="44">
        <v>35.978099999999998</v>
      </c>
      <c r="F554" s="44">
        <v>35.613999999999997</v>
      </c>
      <c r="G554" s="45">
        <v>0.85019999999999996</v>
      </c>
      <c r="H554" s="45">
        <v>0.89479999999999993</v>
      </c>
      <c r="I554" s="45"/>
      <c r="J554" s="45"/>
      <c r="K554" s="44"/>
      <c r="L554" s="44"/>
      <c r="M554" s="44"/>
      <c r="N554" s="44" t="s">
        <v>162</v>
      </c>
      <c r="O554" s="44" t="s">
        <v>162</v>
      </c>
      <c r="P554" s="44"/>
    </row>
    <row r="555" spans="1:16" ht="15" hidden="1">
      <c r="A555" s="44" t="s">
        <v>237</v>
      </c>
      <c r="B555" s="44" t="s">
        <v>236</v>
      </c>
      <c r="C555" s="44" t="s">
        <v>235</v>
      </c>
      <c r="D555" s="44" t="s">
        <v>234</v>
      </c>
      <c r="E555" s="44">
        <v>39.286199999999994</v>
      </c>
      <c r="F555" s="44">
        <v>38.834899999999998</v>
      </c>
      <c r="G555" s="45">
        <v>0.97159999999999991</v>
      </c>
      <c r="H555" s="45">
        <v>0.98049999999999993</v>
      </c>
      <c r="I555" s="45">
        <v>0.97159999999999991</v>
      </c>
      <c r="J555" s="45">
        <v>0.98049999999999993</v>
      </c>
      <c r="K555" s="44"/>
      <c r="L555" s="44"/>
      <c r="M555" s="44"/>
      <c r="N555" s="44" t="s">
        <v>162</v>
      </c>
      <c r="O555" s="44" t="s">
        <v>162</v>
      </c>
      <c r="P555" s="44"/>
    </row>
    <row r="556" spans="1:16" ht="15" hidden="1">
      <c r="A556" s="44" t="s">
        <v>233</v>
      </c>
      <c r="B556" s="44" t="s">
        <v>232</v>
      </c>
      <c r="C556" s="44" t="s">
        <v>231</v>
      </c>
      <c r="D556" s="44" t="s">
        <v>230</v>
      </c>
      <c r="E556" s="44">
        <v>37.724799999999995</v>
      </c>
      <c r="F556" s="44">
        <v>36.837299999999999</v>
      </c>
      <c r="G556" s="45">
        <v>0.92959999999999987</v>
      </c>
      <c r="H556" s="45">
        <v>0.95119999999999993</v>
      </c>
      <c r="I556" s="45">
        <v>0.92959999999999987</v>
      </c>
      <c r="J556" s="45">
        <v>0.95119999999999993</v>
      </c>
      <c r="K556" s="44"/>
      <c r="L556" s="44" t="s">
        <v>131</v>
      </c>
      <c r="M556" s="44">
        <v>0.90569999999999995</v>
      </c>
      <c r="N556" s="44" t="s">
        <v>162</v>
      </c>
      <c r="O556" s="44" t="s">
        <v>131</v>
      </c>
      <c r="P556" s="44">
        <v>0.90569999999999995</v>
      </c>
    </row>
    <row r="557" spans="1:16" ht="15" hidden="1">
      <c r="A557" s="44" t="s">
        <v>229</v>
      </c>
      <c r="B557" s="44" t="s">
        <v>228</v>
      </c>
      <c r="C557" s="44" t="s">
        <v>176</v>
      </c>
      <c r="D557" s="44" t="s">
        <v>175</v>
      </c>
      <c r="E557" s="44">
        <v>32.781899999999993</v>
      </c>
      <c r="F557" s="44">
        <v>31.342499999999998</v>
      </c>
      <c r="G557" s="45">
        <v>0.8012999999999999</v>
      </c>
      <c r="H557" s="45">
        <v>0.85919999999999996</v>
      </c>
      <c r="I557" s="45"/>
      <c r="J557" s="45"/>
      <c r="K557" s="44"/>
      <c r="L557" s="44" t="s">
        <v>131</v>
      </c>
      <c r="M557" s="44">
        <v>0.77989999999999993</v>
      </c>
      <c r="N557" s="44" t="s">
        <v>162</v>
      </c>
      <c r="O557" s="44" t="s">
        <v>162</v>
      </c>
      <c r="P557" s="44"/>
    </row>
    <row r="558" spans="1:16" ht="15" hidden="1">
      <c r="A558" s="44" t="s">
        <v>229</v>
      </c>
      <c r="B558" s="44" t="s">
        <v>228</v>
      </c>
      <c r="C558" s="44" t="s">
        <v>195</v>
      </c>
      <c r="D558" s="44" t="s">
        <v>194</v>
      </c>
      <c r="E558" s="44">
        <v>32.781899999999993</v>
      </c>
      <c r="F558" s="44">
        <v>31.342499999999998</v>
      </c>
      <c r="G558" s="45">
        <v>0.77469999999999994</v>
      </c>
      <c r="H558" s="45">
        <v>0.8395999999999999</v>
      </c>
      <c r="I558" s="45"/>
      <c r="J558" s="45"/>
      <c r="K558" s="44"/>
      <c r="L558" s="44"/>
      <c r="M558" s="44"/>
      <c r="N558" s="44" t="s">
        <v>162</v>
      </c>
      <c r="O558" s="44" t="s">
        <v>162</v>
      </c>
      <c r="P558" s="44"/>
    </row>
    <row r="559" spans="1:16" ht="15" hidden="1">
      <c r="A559" s="44" t="s">
        <v>227</v>
      </c>
      <c r="B559" s="44" t="s">
        <v>226</v>
      </c>
      <c r="C559" s="44" t="s">
        <v>180</v>
      </c>
      <c r="D559" s="44" t="s">
        <v>179</v>
      </c>
      <c r="E559" s="44">
        <v>42.197299999999998</v>
      </c>
      <c r="F559" s="44">
        <v>41.207299999999996</v>
      </c>
      <c r="G559" s="45">
        <v>1.0254999999999999</v>
      </c>
      <c r="H559" s="45">
        <v>1.0173999999999999</v>
      </c>
      <c r="I559" s="45"/>
      <c r="J559" s="45"/>
      <c r="K559" s="44"/>
      <c r="L559" s="44" t="s">
        <v>131</v>
      </c>
      <c r="M559" s="44">
        <v>1.0038999999999998</v>
      </c>
      <c r="N559" s="44" t="s">
        <v>162</v>
      </c>
      <c r="O559" s="44" t="s">
        <v>162</v>
      </c>
      <c r="P559" s="44"/>
    </row>
    <row r="560" spans="1:16" ht="15" hidden="1">
      <c r="A560" s="44" t="s">
        <v>225</v>
      </c>
      <c r="B560" s="44" t="s">
        <v>224</v>
      </c>
      <c r="C560" s="44" t="s">
        <v>223</v>
      </c>
      <c r="D560" s="44" t="s">
        <v>222</v>
      </c>
      <c r="E560" s="44">
        <v>37.915999999999997</v>
      </c>
      <c r="F560" s="44">
        <v>37.510199999999998</v>
      </c>
      <c r="G560" s="45">
        <v>0.89599999999999991</v>
      </c>
      <c r="H560" s="45">
        <v>0.92759999999999998</v>
      </c>
      <c r="I560" s="45"/>
      <c r="J560" s="45"/>
      <c r="K560" s="44"/>
      <c r="L560" s="44"/>
      <c r="M560" s="44"/>
      <c r="N560" s="44" t="s">
        <v>162</v>
      </c>
      <c r="O560" s="44" t="s">
        <v>162</v>
      </c>
      <c r="P560" s="44"/>
    </row>
    <row r="561" spans="1:16" ht="15" hidden="1">
      <c r="A561" s="44" t="s">
        <v>221</v>
      </c>
      <c r="B561" s="44" t="s">
        <v>220</v>
      </c>
      <c r="C561" s="44" t="s">
        <v>176</v>
      </c>
      <c r="D561" s="44" t="s">
        <v>175</v>
      </c>
      <c r="E561" s="44">
        <v>28.971999999999998</v>
      </c>
      <c r="F561" s="44">
        <v>28.066599999999998</v>
      </c>
      <c r="G561" s="45">
        <v>0.8012999999999999</v>
      </c>
      <c r="H561" s="45">
        <v>0.85919999999999996</v>
      </c>
      <c r="I561" s="45"/>
      <c r="J561" s="45"/>
      <c r="K561" s="44"/>
      <c r="L561" s="44" t="s">
        <v>131</v>
      </c>
      <c r="M561" s="44">
        <v>0.68929999999999991</v>
      </c>
      <c r="N561" s="44" t="s">
        <v>162</v>
      </c>
      <c r="O561" s="44" t="s">
        <v>162</v>
      </c>
      <c r="P561" s="44"/>
    </row>
    <row r="562" spans="1:16" ht="15" hidden="1">
      <c r="A562" s="44" t="s">
        <v>221</v>
      </c>
      <c r="B562" s="44" t="s">
        <v>220</v>
      </c>
      <c r="C562" s="44" t="s">
        <v>195</v>
      </c>
      <c r="D562" s="44" t="s">
        <v>194</v>
      </c>
      <c r="E562" s="44">
        <v>28.971999999999998</v>
      </c>
      <c r="F562" s="44">
        <v>28.066599999999998</v>
      </c>
      <c r="G562" s="45">
        <v>0.73319999999999996</v>
      </c>
      <c r="H562" s="45">
        <v>0.8085</v>
      </c>
      <c r="I562" s="45"/>
      <c r="J562" s="45"/>
      <c r="K562" s="44"/>
      <c r="L562" s="44" t="s">
        <v>131</v>
      </c>
      <c r="M562" s="44">
        <v>0.68929999999999991</v>
      </c>
      <c r="N562" s="44" t="s">
        <v>162</v>
      </c>
      <c r="O562" s="44" t="s">
        <v>162</v>
      </c>
      <c r="P562" s="44"/>
    </row>
    <row r="563" spans="1:16" ht="15" hidden="1">
      <c r="A563" s="44" t="s">
        <v>217</v>
      </c>
      <c r="B563" s="44" t="s">
        <v>216</v>
      </c>
      <c r="C563" s="44" t="s">
        <v>219</v>
      </c>
      <c r="D563" s="44" t="s">
        <v>218</v>
      </c>
      <c r="E563" s="44">
        <v>35.962299999999999</v>
      </c>
      <c r="F563" s="44">
        <v>34.899899999999995</v>
      </c>
      <c r="G563" s="45">
        <v>0.84989999999999988</v>
      </c>
      <c r="H563" s="45">
        <v>0.89459999999999995</v>
      </c>
      <c r="I563" s="45">
        <v>0.83729999999999993</v>
      </c>
      <c r="J563" s="45">
        <v>0.88549999999999995</v>
      </c>
      <c r="K563" s="44"/>
      <c r="L563" s="44"/>
      <c r="M563" s="44"/>
      <c r="N563" s="44" t="s">
        <v>162</v>
      </c>
      <c r="O563" s="44" t="s">
        <v>162</v>
      </c>
      <c r="P563" s="44"/>
    </row>
    <row r="564" spans="1:16" ht="15" hidden="1">
      <c r="A564" s="44" t="s">
        <v>217</v>
      </c>
      <c r="B564" s="44" t="s">
        <v>216</v>
      </c>
      <c r="C564" s="44" t="s">
        <v>215</v>
      </c>
      <c r="D564" s="44" t="s">
        <v>214</v>
      </c>
      <c r="E564" s="44">
        <v>35.962299999999999</v>
      </c>
      <c r="F564" s="44">
        <v>34.899899999999995</v>
      </c>
      <c r="G564" s="45"/>
      <c r="H564" s="45"/>
      <c r="I564" s="45">
        <v>0.83729999999999993</v>
      </c>
      <c r="J564" s="45">
        <v>0.88549999999999995</v>
      </c>
      <c r="K564" s="44"/>
      <c r="L564" s="44"/>
      <c r="M564" s="44"/>
      <c r="N564" s="44" t="s">
        <v>162</v>
      </c>
      <c r="O564" s="44" t="s">
        <v>162</v>
      </c>
      <c r="P564" s="44"/>
    </row>
    <row r="565" spans="1:16" ht="15" hidden="1">
      <c r="A565" s="44" t="s">
        <v>213</v>
      </c>
      <c r="B565" s="44" t="s">
        <v>212</v>
      </c>
      <c r="C565" s="44" t="s">
        <v>211</v>
      </c>
      <c r="D565" s="44" t="s">
        <v>210</v>
      </c>
      <c r="E565" s="44">
        <v>38.264299999999999</v>
      </c>
      <c r="F565" s="44">
        <v>37.324499999999993</v>
      </c>
      <c r="G565" s="45">
        <v>0.90419999999999989</v>
      </c>
      <c r="H565" s="45">
        <v>0.9333999999999999</v>
      </c>
      <c r="I565" s="45"/>
      <c r="J565" s="45"/>
      <c r="K565" s="44"/>
      <c r="L565" s="44"/>
      <c r="M565" s="44"/>
      <c r="N565" s="44" t="s">
        <v>162</v>
      </c>
      <c r="O565" s="44" t="s">
        <v>162</v>
      </c>
      <c r="P565" s="44"/>
    </row>
    <row r="566" spans="1:16" ht="15" hidden="1">
      <c r="A566" s="44" t="s">
        <v>209</v>
      </c>
      <c r="B566" s="44" t="s">
        <v>208</v>
      </c>
      <c r="C566" s="44" t="s">
        <v>172</v>
      </c>
      <c r="D566" s="44" t="s">
        <v>171</v>
      </c>
      <c r="E566" s="44">
        <v>36.130899999999997</v>
      </c>
      <c r="F566" s="44">
        <v>35.753299999999996</v>
      </c>
      <c r="G566" s="45">
        <v>0.85389999999999988</v>
      </c>
      <c r="H566" s="45">
        <v>0.89749999999999996</v>
      </c>
      <c r="I566" s="45"/>
      <c r="J566" s="45"/>
      <c r="K566" s="44"/>
      <c r="L566" s="44"/>
      <c r="M566" s="44"/>
      <c r="N566" s="44" t="s">
        <v>162</v>
      </c>
      <c r="O566" s="44" t="s">
        <v>162</v>
      </c>
      <c r="P566" s="44"/>
    </row>
    <row r="567" spans="1:16" ht="15" hidden="1">
      <c r="A567" s="44" t="s">
        <v>203</v>
      </c>
      <c r="B567" s="44" t="s">
        <v>202</v>
      </c>
      <c r="C567" s="44" t="s">
        <v>207</v>
      </c>
      <c r="D567" s="44" t="s">
        <v>206</v>
      </c>
      <c r="E567" s="44">
        <v>46.354299999999995</v>
      </c>
      <c r="F567" s="44">
        <v>44.953199999999995</v>
      </c>
      <c r="G567" s="45">
        <v>1.1205999999999998</v>
      </c>
      <c r="H567" s="45">
        <v>1.0810999999999999</v>
      </c>
      <c r="I567" s="45">
        <v>1.1205999999999998</v>
      </c>
      <c r="J567" s="45">
        <v>1.0810999999999999</v>
      </c>
      <c r="K567" s="44"/>
      <c r="L567" s="44" t="s">
        <v>131</v>
      </c>
      <c r="M567" s="44">
        <v>1.1027999999999998</v>
      </c>
      <c r="N567" s="44" t="s">
        <v>162</v>
      </c>
      <c r="O567" s="44" t="s">
        <v>131</v>
      </c>
      <c r="P567" s="44">
        <v>1.1027999999999998</v>
      </c>
    </row>
    <row r="568" spans="1:16" ht="15" hidden="1">
      <c r="A568" s="44" t="s">
        <v>203</v>
      </c>
      <c r="B568" s="44" t="s">
        <v>202</v>
      </c>
      <c r="C568" s="44" t="s">
        <v>205</v>
      </c>
      <c r="D568" s="44" t="s">
        <v>204</v>
      </c>
      <c r="E568" s="44">
        <v>46.354299999999995</v>
      </c>
      <c r="F568" s="44">
        <v>44.953199999999995</v>
      </c>
      <c r="G568" s="45">
        <v>1.0953999999999999</v>
      </c>
      <c r="H568" s="45">
        <v>1.0643999999999998</v>
      </c>
      <c r="I568" s="45"/>
      <c r="J568" s="45"/>
      <c r="K568" s="44"/>
      <c r="L568" s="44"/>
      <c r="M568" s="44"/>
      <c r="N568" s="44" t="s">
        <v>162</v>
      </c>
      <c r="O568" s="44" t="s">
        <v>162</v>
      </c>
      <c r="P568" s="44"/>
    </row>
    <row r="569" spans="1:16" ht="15" hidden="1">
      <c r="A569" s="44" t="s">
        <v>203</v>
      </c>
      <c r="B569" s="44" t="s">
        <v>202</v>
      </c>
      <c r="C569" s="44" t="s">
        <v>201</v>
      </c>
      <c r="D569" s="44" t="s">
        <v>200</v>
      </c>
      <c r="E569" s="44">
        <v>46.354299999999995</v>
      </c>
      <c r="F569" s="44">
        <v>44.953199999999995</v>
      </c>
      <c r="G569" s="45">
        <v>1.1141999999999999</v>
      </c>
      <c r="H569" s="45">
        <v>1.0769</v>
      </c>
      <c r="I569" s="45"/>
      <c r="J569" s="45"/>
      <c r="K569" s="44"/>
      <c r="L569" s="44" t="s">
        <v>131</v>
      </c>
      <c r="M569" s="44">
        <v>1.1027999999999998</v>
      </c>
      <c r="N569" s="44" t="s">
        <v>162</v>
      </c>
      <c r="O569" s="44" t="s">
        <v>162</v>
      </c>
      <c r="P569" s="44"/>
    </row>
    <row r="570" spans="1:16" ht="15" hidden="1">
      <c r="A570" s="44" t="s">
        <v>199</v>
      </c>
      <c r="B570" s="44" t="s">
        <v>198</v>
      </c>
      <c r="C570" s="44" t="s">
        <v>193</v>
      </c>
      <c r="D570" s="44" t="s">
        <v>192</v>
      </c>
      <c r="E570" s="44">
        <v>36.623799999999996</v>
      </c>
      <c r="F570" s="44">
        <v>35.772499999999994</v>
      </c>
      <c r="G570" s="45">
        <v>0.86549999999999994</v>
      </c>
      <c r="H570" s="45">
        <v>0.90579999999999994</v>
      </c>
      <c r="I570" s="45">
        <v>0.8466999999999999</v>
      </c>
      <c r="J570" s="45">
        <v>0.89229999999999998</v>
      </c>
      <c r="K570" s="44"/>
      <c r="L570" s="44"/>
      <c r="M570" s="44"/>
      <c r="N570" s="44" t="s">
        <v>162</v>
      </c>
      <c r="O570" s="44" t="s">
        <v>162</v>
      </c>
      <c r="P570" s="44"/>
    </row>
    <row r="571" spans="1:16" ht="15" hidden="1">
      <c r="A571" s="44" t="s">
        <v>197</v>
      </c>
      <c r="B571" s="44" t="s">
        <v>196</v>
      </c>
      <c r="C571" s="44" t="s">
        <v>189</v>
      </c>
      <c r="D571" s="44" t="s">
        <v>188</v>
      </c>
      <c r="E571" s="44">
        <v>37.944699999999997</v>
      </c>
      <c r="F571" s="44">
        <v>35.959299999999999</v>
      </c>
      <c r="G571" s="45">
        <v>0.89669999999999994</v>
      </c>
      <c r="H571" s="45">
        <v>0.92809999999999993</v>
      </c>
      <c r="I571" s="45"/>
      <c r="J571" s="45"/>
      <c r="K571" s="44"/>
      <c r="L571" s="44"/>
      <c r="M571" s="44"/>
      <c r="N571" s="44" t="s">
        <v>162</v>
      </c>
      <c r="O571" s="44" t="s">
        <v>162</v>
      </c>
      <c r="P571" s="44"/>
    </row>
    <row r="572" spans="1:16" ht="15" hidden="1">
      <c r="A572" s="44" t="s">
        <v>197</v>
      </c>
      <c r="B572" s="44" t="s">
        <v>196</v>
      </c>
      <c r="C572" s="44" t="s">
        <v>195</v>
      </c>
      <c r="D572" s="44" t="s">
        <v>194</v>
      </c>
      <c r="E572" s="44">
        <v>37.944699999999997</v>
      </c>
      <c r="F572" s="44">
        <v>35.959299999999999</v>
      </c>
      <c r="G572" s="45">
        <v>0.89669999999999994</v>
      </c>
      <c r="H572" s="45">
        <v>0.92809999999999993</v>
      </c>
      <c r="I572" s="45"/>
      <c r="J572" s="45"/>
      <c r="K572" s="44"/>
      <c r="L572" s="44"/>
      <c r="M572" s="44"/>
      <c r="N572" s="44" t="s">
        <v>162</v>
      </c>
      <c r="O572" s="44" t="s">
        <v>162</v>
      </c>
      <c r="P572" s="44"/>
    </row>
    <row r="573" spans="1:16" ht="15" hidden="1">
      <c r="A573" s="44" t="s">
        <v>191</v>
      </c>
      <c r="B573" s="44" t="s">
        <v>190</v>
      </c>
      <c r="C573" s="44" t="s">
        <v>193</v>
      </c>
      <c r="D573" s="44" t="s">
        <v>192</v>
      </c>
      <c r="E573" s="44">
        <v>37.354899999999994</v>
      </c>
      <c r="F573" s="44">
        <v>35.906999999999996</v>
      </c>
      <c r="G573" s="45">
        <v>0.88279999999999992</v>
      </c>
      <c r="H573" s="45">
        <v>0.91819999999999991</v>
      </c>
      <c r="I573" s="45">
        <v>0.87209999999999988</v>
      </c>
      <c r="J573" s="45">
        <v>0.91049999999999998</v>
      </c>
      <c r="K573" s="44"/>
      <c r="L573" s="44"/>
      <c r="M573" s="44"/>
      <c r="N573" s="44" t="s">
        <v>162</v>
      </c>
      <c r="O573" s="44" t="s">
        <v>162</v>
      </c>
      <c r="P573" s="44"/>
    </row>
    <row r="574" spans="1:16" ht="15" hidden="1">
      <c r="A574" s="44" t="s">
        <v>191</v>
      </c>
      <c r="B574" s="44" t="s">
        <v>190</v>
      </c>
      <c r="C574" s="44" t="s">
        <v>189</v>
      </c>
      <c r="D574" s="44" t="s">
        <v>188</v>
      </c>
      <c r="E574" s="44">
        <v>37.354899999999994</v>
      </c>
      <c r="F574" s="44">
        <v>35.906999999999996</v>
      </c>
      <c r="G574" s="45"/>
      <c r="H574" s="45"/>
      <c r="I574" s="45">
        <v>0.87209999999999988</v>
      </c>
      <c r="J574" s="45">
        <v>0.91049999999999998</v>
      </c>
      <c r="K574" s="44"/>
      <c r="L574" s="44"/>
      <c r="M574" s="44"/>
      <c r="N574" s="44" t="s">
        <v>162</v>
      </c>
      <c r="O574" s="44" t="s">
        <v>162</v>
      </c>
      <c r="P574" s="44"/>
    </row>
    <row r="575" spans="1:16" ht="15">
      <c r="A575" s="44" t="s">
        <v>117</v>
      </c>
      <c r="B575" s="44" t="s">
        <v>185</v>
      </c>
      <c r="C575" s="44" t="s">
        <v>187</v>
      </c>
      <c r="D575" s="44" t="s">
        <v>186</v>
      </c>
      <c r="E575" s="44">
        <v>50.139799999999994</v>
      </c>
      <c r="F575" s="44">
        <v>48.478299999999997</v>
      </c>
      <c r="G575" s="45">
        <v>1.1848999999999998</v>
      </c>
      <c r="H575" s="45">
        <v>1.1232</v>
      </c>
      <c r="I575" s="45"/>
      <c r="J575" s="45"/>
      <c r="K575" s="44"/>
      <c r="L575" s="44"/>
      <c r="M575" s="44"/>
      <c r="N575" s="44" t="s">
        <v>162</v>
      </c>
      <c r="O575" s="44" t="s">
        <v>162</v>
      </c>
      <c r="P575" s="44"/>
    </row>
    <row r="576" spans="1:16" ht="15" hidden="1">
      <c r="A576" s="44" t="s">
        <v>117</v>
      </c>
      <c r="B576" s="44" t="s">
        <v>185</v>
      </c>
      <c r="C576" s="44" t="s">
        <v>184</v>
      </c>
      <c r="D576" s="44" t="s">
        <v>183</v>
      </c>
      <c r="E576" s="44">
        <v>50.139799999999994</v>
      </c>
      <c r="F576" s="44">
        <v>48.478299999999997</v>
      </c>
      <c r="G576" s="45">
        <v>1.2429999999999999</v>
      </c>
      <c r="H576" s="45">
        <v>1.1605999999999999</v>
      </c>
      <c r="I576" s="45">
        <v>1.2429999999999999</v>
      </c>
      <c r="J576" s="45">
        <v>1.1605999999999999</v>
      </c>
      <c r="K576" s="44"/>
      <c r="L576" s="44" t="s">
        <v>131</v>
      </c>
      <c r="M576" s="44">
        <v>1.1928999999999998</v>
      </c>
      <c r="N576" s="44" t="s">
        <v>162</v>
      </c>
      <c r="O576" s="44" t="s">
        <v>131</v>
      </c>
      <c r="P576" s="44">
        <v>1.1442999999999999</v>
      </c>
    </row>
    <row r="577" spans="1:16" ht="15" hidden="1">
      <c r="A577" s="44" t="s">
        <v>182</v>
      </c>
      <c r="B577" s="44" t="s">
        <v>181</v>
      </c>
      <c r="C577" s="44" t="s">
        <v>180</v>
      </c>
      <c r="D577" s="44" t="s">
        <v>179</v>
      </c>
      <c r="E577" s="44">
        <v>43.637099999999997</v>
      </c>
      <c r="F577" s="44">
        <v>42.431399999999996</v>
      </c>
      <c r="G577" s="45">
        <v>1.0312999999999999</v>
      </c>
      <c r="H577" s="45">
        <v>1.0212999999999999</v>
      </c>
      <c r="I577" s="45"/>
      <c r="J577" s="45"/>
      <c r="K577" s="44"/>
      <c r="L577" s="44"/>
      <c r="M577" s="44"/>
      <c r="N577" s="44" t="s">
        <v>162</v>
      </c>
      <c r="O577" s="44" t="s">
        <v>162</v>
      </c>
      <c r="P577" s="44"/>
    </row>
    <row r="578" spans="1:16" ht="15" hidden="1">
      <c r="A578" s="44" t="s">
        <v>178</v>
      </c>
      <c r="B578" s="44" t="s">
        <v>177</v>
      </c>
      <c r="C578" s="44" t="s">
        <v>172</v>
      </c>
      <c r="D578" s="44" t="s">
        <v>171</v>
      </c>
      <c r="E578" s="44">
        <v>41.090999999999994</v>
      </c>
      <c r="F578" s="44">
        <v>40.558199999999999</v>
      </c>
      <c r="G578" s="45">
        <v>0.97109999999999996</v>
      </c>
      <c r="H578" s="45">
        <v>0.98009999999999997</v>
      </c>
      <c r="I578" s="45">
        <v>0.94719999999999993</v>
      </c>
      <c r="J578" s="45">
        <v>0.96349999999999991</v>
      </c>
      <c r="K578" s="44"/>
      <c r="L578" s="44"/>
      <c r="M578" s="44"/>
      <c r="N578" s="44" t="s">
        <v>162</v>
      </c>
      <c r="O578" s="44" t="s">
        <v>162</v>
      </c>
      <c r="P578" s="44"/>
    </row>
    <row r="579" spans="1:16" ht="15" hidden="1">
      <c r="A579" s="44" t="s">
        <v>174</v>
      </c>
      <c r="B579" s="44" t="s">
        <v>173</v>
      </c>
      <c r="C579" s="44" t="s">
        <v>176</v>
      </c>
      <c r="D579" s="44" t="s">
        <v>175</v>
      </c>
      <c r="E579" s="44">
        <v>33.568999999999996</v>
      </c>
      <c r="F579" s="44">
        <v>33.076199999999993</v>
      </c>
      <c r="G579" s="45">
        <v>0.8012999999999999</v>
      </c>
      <c r="H579" s="45">
        <v>0.85919999999999996</v>
      </c>
      <c r="I579" s="45">
        <v>0.8012999999999999</v>
      </c>
      <c r="J579" s="45">
        <v>0.85919999999999996</v>
      </c>
      <c r="K579" s="44"/>
      <c r="L579" s="44" t="s">
        <v>131</v>
      </c>
      <c r="M579" s="44">
        <v>0.79859999999999998</v>
      </c>
      <c r="N579" s="44" t="s">
        <v>162</v>
      </c>
      <c r="O579" s="44" t="s">
        <v>131</v>
      </c>
      <c r="P579" s="44">
        <v>0.79859999999999998</v>
      </c>
    </row>
    <row r="580" spans="1:16" ht="15" hidden="1">
      <c r="A580" s="44" t="s">
        <v>174</v>
      </c>
      <c r="B580" s="44" t="s">
        <v>173</v>
      </c>
      <c r="C580" s="44" t="s">
        <v>172</v>
      </c>
      <c r="D580" s="44" t="s">
        <v>171</v>
      </c>
      <c r="E580" s="44">
        <v>33.568999999999996</v>
      </c>
      <c r="F580" s="44">
        <v>33.076199999999993</v>
      </c>
      <c r="G580" s="45">
        <v>0.79329999999999989</v>
      </c>
      <c r="H580" s="45">
        <v>0.85339999999999994</v>
      </c>
      <c r="I580" s="45"/>
      <c r="J580" s="45"/>
      <c r="K580" s="44"/>
      <c r="L580" s="44"/>
      <c r="M580" s="44"/>
      <c r="N580" s="44" t="s">
        <v>162</v>
      </c>
      <c r="O580" s="44" t="s">
        <v>162</v>
      </c>
      <c r="P580" s="44"/>
    </row>
    <row r="581" spans="1:16" ht="15" hidden="1">
      <c r="A581" s="44" t="s">
        <v>170</v>
      </c>
      <c r="B581" s="44" t="s">
        <v>169</v>
      </c>
      <c r="C581" s="44" t="s">
        <v>168</v>
      </c>
      <c r="D581" s="44" t="s">
        <v>167</v>
      </c>
      <c r="E581" s="44">
        <v>52.071899999999999</v>
      </c>
      <c r="F581" s="44">
        <v>48.9955</v>
      </c>
      <c r="G581" s="45">
        <v>1.2777999999999998</v>
      </c>
      <c r="H581" s="45">
        <v>1.1827999999999999</v>
      </c>
      <c r="I581" s="45">
        <v>1.2777999999999998</v>
      </c>
      <c r="J581" s="45">
        <v>1.1827999999999999</v>
      </c>
      <c r="K581" s="44"/>
      <c r="L581" s="44" t="s">
        <v>131</v>
      </c>
      <c r="M581" s="44">
        <v>1.2387999999999999</v>
      </c>
      <c r="N581" s="44" t="s">
        <v>162</v>
      </c>
      <c r="O581" s="44" t="s">
        <v>131</v>
      </c>
      <c r="P581" s="44">
        <v>1.1895999999999998</v>
      </c>
    </row>
    <row r="582" spans="1:16" ht="15" hidden="1">
      <c r="A582" s="44" t="s">
        <v>166</v>
      </c>
      <c r="B582" s="44" t="s">
        <v>165</v>
      </c>
      <c r="C582" s="44" t="s">
        <v>164</v>
      </c>
      <c r="D582" s="44" t="s">
        <v>163</v>
      </c>
      <c r="E582" s="44">
        <v>42.871099999999998</v>
      </c>
      <c r="F582" s="44">
        <v>42.666199999999996</v>
      </c>
      <c r="G582" s="45">
        <v>1.0234999999999999</v>
      </c>
      <c r="H582" s="45">
        <v>1.0159999999999998</v>
      </c>
      <c r="I582" s="45"/>
      <c r="J582" s="45"/>
      <c r="K582" s="44"/>
      <c r="L582" s="44" t="s">
        <v>131</v>
      </c>
      <c r="M582" s="44">
        <v>1.0198999999999998</v>
      </c>
      <c r="N582" s="44" t="s">
        <v>162</v>
      </c>
      <c r="O582" s="44" t="s">
        <v>162</v>
      </c>
      <c r="P582" s="44"/>
    </row>
    <row r="583" spans="1:16" ht="1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</row>
    <row r="584" spans="1:16" ht="17.25">
      <c r="A584" s="43" t="s">
        <v>161</v>
      </c>
      <c r="B584" s="43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39"/>
      <c r="P584" s="39"/>
    </row>
    <row r="585" spans="1:16" ht="17.25">
      <c r="A585" s="43" t="s">
        <v>160</v>
      </c>
      <c r="B585" s="43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39"/>
      <c r="P585" s="39"/>
    </row>
    <row r="586" spans="1:16" ht="17.25">
      <c r="A586" s="43" t="s">
        <v>159</v>
      </c>
      <c r="B586" s="43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39"/>
      <c r="P586" s="39"/>
    </row>
    <row r="587" spans="1:16" ht="17.25">
      <c r="A587" s="41" t="s">
        <v>158</v>
      </c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39"/>
      <c r="P587" s="39"/>
    </row>
  </sheetData>
  <autoFilter ref="A2:P582">
    <filterColumn colId="2">
      <filters>
        <filter val="CT"/>
      </filters>
    </filterColumn>
  </autoFilter>
  <mergeCells count="1">
    <mergeCell ref="A1:P1"/>
  </mergeCells>
  <pageMargins left="0.7" right="0.7" top="0.75" bottom="0.75" header="0.3" footer="0.3"/>
  <pageSetup scale="74" orientation="landscape" r:id="rId1"/>
  <headerFooter>
    <oddFooter>&amp;L&amp;Z&amp;F 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5"/>
  <cols>
    <col min="1" max="1" width="10" style="26" customWidth="1"/>
    <col min="2" max="2" width="10.5703125" style="26" customWidth="1"/>
    <col min="3" max="3" width="22.140625" style="26" customWidth="1"/>
    <col min="4" max="4" width="19.140625" style="26" bestFit="1" customWidth="1"/>
    <col min="5" max="5" width="11.140625" style="26" customWidth="1"/>
    <col min="6" max="6" width="29.5703125" style="26" customWidth="1"/>
    <col min="7" max="7" width="8" style="26" bestFit="1" customWidth="1"/>
    <col min="8" max="16384" width="9.140625" style="26"/>
  </cols>
  <sheetData>
    <row r="1" spans="1:8" ht="18">
      <c r="A1" s="13" t="s">
        <v>106</v>
      </c>
      <c r="G1" s="52"/>
    </row>
    <row r="2" spans="1:8" ht="15.75">
      <c r="A2" s="32" t="s">
        <v>1195</v>
      </c>
      <c r="E2" s="26" t="s">
        <v>148</v>
      </c>
      <c r="F2" s="90" t="s">
        <v>148</v>
      </c>
      <c r="G2" s="90"/>
    </row>
    <row r="3" spans="1:8" ht="15.75">
      <c r="A3" s="32" t="s">
        <v>1205</v>
      </c>
      <c r="F3" s="26" t="s">
        <v>148</v>
      </c>
    </row>
    <row r="4" spans="1:8">
      <c r="G4"/>
    </row>
    <row r="5" spans="1:8" ht="43.9" customHeight="1">
      <c r="A5" s="53" t="s">
        <v>1</v>
      </c>
      <c r="B5" s="54" t="s">
        <v>0</v>
      </c>
      <c r="C5" s="54" t="s">
        <v>1196</v>
      </c>
      <c r="D5" s="54" t="s">
        <v>1197</v>
      </c>
      <c r="E5" s="55" t="s">
        <v>1206</v>
      </c>
      <c r="F5" s="55" t="s">
        <v>128</v>
      </c>
      <c r="G5" s="55" t="s">
        <v>111</v>
      </c>
    </row>
    <row r="6" spans="1:8" s="59" customFormat="1">
      <c r="A6" s="56" t="s">
        <v>3</v>
      </c>
      <c r="B6" s="57" t="s">
        <v>4</v>
      </c>
      <c r="C6" s="57" t="s">
        <v>5</v>
      </c>
      <c r="D6" s="57" t="s">
        <v>6</v>
      </c>
      <c r="E6" s="58" t="s">
        <v>7</v>
      </c>
      <c r="F6" s="58" t="s">
        <v>1198</v>
      </c>
      <c r="G6" s="58" t="s">
        <v>109</v>
      </c>
    </row>
    <row r="7" spans="1:8">
      <c r="A7" s="89" t="s">
        <v>1199</v>
      </c>
      <c r="B7" s="75">
        <v>4041612</v>
      </c>
      <c r="C7" s="75" t="s">
        <v>1200</v>
      </c>
      <c r="D7" s="75" t="s">
        <v>123</v>
      </c>
      <c r="E7" s="87" t="s">
        <v>124</v>
      </c>
      <c r="F7" s="75" t="s">
        <v>544</v>
      </c>
      <c r="G7" s="86">
        <v>1.1885999999999999</v>
      </c>
    </row>
    <row r="8" spans="1:8">
      <c r="A8" s="60" t="s">
        <v>9</v>
      </c>
      <c r="B8" s="14">
        <v>4041620</v>
      </c>
      <c r="C8" s="14" t="s">
        <v>132</v>
      </c>
      <c r="D8" s="14" t="s">
        <v>120</v>
      </c>
      <c r="E8" s="62" t="s">
        <v>121</v>
      </c>
      <c r="F8" s="14" t="s">
        <v>748</v>
      </c>
      <c r="G8" s="85">
        <v>1.1562999999999999</v>
      </c>
    </row>
    <row r="9" spans="1:8">
      <c r="A9" s="60" t="s">
        <v>12</v>
      </c>
      <c r="B9" s="14">
        <v>4041638</v>
      </c>
      <c r="C9" s="14" t="s">
        <v>13</v>
      </c>
      <c r="D9" s="14" t="s">
        <v>116</v>
      </c>
      <c r="E9" s="62" t="s">
        <v>117</v>
      </c>
      <c r="F9" s="84" t="s">
        <v>185</v>
      </c>
      <c r="G9" s="85">
        <v>1.1848999999999998</v>
      </c>
    </row>
    <row r="10" spans="1:8">
      <c r="A10" s="60" t="s">
        <v>16</v>
      </c>
      <c r="B10" s="14">
        <v>4221800</v>
      </c>
      <c r="C10" s="14" t="s">
        <v>133</v>
      </c>
      <c r="D10" s="14" t="s">
        <v>114</v>
      </c>
      <c r="E10" s="63" t="s">
        <v>115</v>
      </c>
      <c r="F10" s="14" t="s">
        <v>1166</v>
      </c>
      <c r="G10" s="85">
        <v>1.1562999999999999</v>
      </c>
    </row>
    <row r="11" spans="1:8">
      <c r="A11" s="64" t="s">
        <v>18</v>
      </c>
      <c r="B11" s="33">
        <v>8069223</v>
      </c>
      <c r="C11" s="33" t="s">
        <v>19</v>
      </c>
      <c r="D11" s="33" t="s">
        <v>123</v>
      </c>
      <c r="E11" s="65" t="s">
        <v>124</v>
      </c>
      <c r="F11" s="33" t="s">
        <v>544</v>
      </c>
      <c r="G11" s="83">
        <v>1.1885999999999999</v>
      </c>
    </row>
    <row r="12" spans="1:8">
      <c r="A12" s="60" t="s">
        <v>21</v>
      </c>
      <c r="B12" s="14">
        <v>4041661</v>
      </c>
      <c r="C12" s="14" t="s">
        <v>22</v>
      </c>
      <c r="D12" s="14" t="s">
        <v>118</v>
      </c>
      <c r="E12" s="62" t="s">
        <v>119</v>
      </c>
      <c r="F12" s="14" t="s">
        <v>979</v>
      </c>
      <c r="G12" s="85">
        <v>1.2987</v>
      </c>
    </row>
    <row r="13" spans="1:8">
      <c r="A13" s="60" t="s">
        <v>24</v>
      </c>
      <c r="B13" s="14">
        <v>4041679</v>
      </c>
      <c r="C13" s="14" t="s">
        <v>134</v>
      </c>
      <c r="D13" s="14" t="s">
        <v>127</v>
      </c>
      <c r="E13" s="62" t="s">
        <v>125</v>
      </c>
      <c r="F13" s="14" t="s">
        <v>129</v>
      </c>
      <c r="G13" s="85">
        <v>1.2114999999999998</v>
      </c>
    </row>
    <row r="14" spans="1:8">
      <c r="A14" s="60" t="s">
        <v>28</v>
      </c>
      <c r="B14" s="14">
        <v>4041687</v>
      </c>
      <c r="C14" s="14" t="s">
        <v>29</v>
      </c>
      <c r="D14" s="14" t="s">
        <v>122</v>
      </c>
      <c r="E14" s="62" t="s">
        <v>121</v>
      </c>
      <c r="F14" s="14" t="s">
        <v>748</v>
      </c>
      <c r="G14" s="85">
        <v>1.1562999999999999</v>
      </c>
      <c r="H14" s="90"/>
    </row>
    <row r="15" spans="1:8">
      <c r="A15" s="60" t="s">
        <v>31</v>
      </c>
      <c r="B15" s="14">
        <v>4041703</v>
      </c>
      <c r="C15" s="14" t="s">
        <v>135</v>
      </c>
      <c r="D15" s="14" t="s">
        <v>118</v>
      </c>
      <c r="E15" s="62" t="s">
        <v>119</v>
      </c>
      <c r="F15" s="14" t="s">
        <v>979</v>
      </c>
      <c r="G15" s="85">
        <v>1.2987</v>
      </c>
      <c r="H15" s="90"/>
    </row>
    <row r="16" spans="1:8">
      <c r="A16" s="64" t="s">
        <v>34</v>
      </c>
      <c r="B16" s="33">
        <v>4041711</v>
      </c>
      <c r="C16" s="33" t="s">
        <v>136</v>
      </c>
      <c r="D16" s="33" t="s">
        <v>114</v>
      </c>
      <c r="E16" s="66" t="s">
        <v>115</v>
      </c>
      <c r="F16" s="33" t="s">
        <v>1166</v>
      </c>
      <c r="G16" s="83">
        <v>1.1562999999999999</v>
      </c>
      <c r="H16" s="90"/>
    </row>
    <row r="17" spans="1:8">
      <c r="A17" s="60" t="s">
        <v>36</v>
      </c>
      <c r="B17" s="14">
        <v>8069220</v>
      </c>
      <c r="C17" s="14" t="s">
        <v>137</v>
      </c>
      <c r="D17" s="14" t="s">
        <v>122</v>
      </c>
      <c r="E17" s="62" t="s">
        <v>121</v>
      </c>
      <c r="F17" s="14" t="s">
        <v>748</v>
      </c>
      <c r="G17" s="85">
        <v>1.1562999999999999</v>
      </c>
      <c r="H17" s="90"/>
    </row>
    <row r="18" spans="1:8">
      <c r="A18" s="60" t="s">
        <v>38</v>
      </c>
      <c r="B18" s="147">
        <v>8055717</v>
      </c>
      <c r="C18" s="14" t="s">
        <v>138</v>
      </c>
      <c r="D18" s="14" t="s">
        <v>114</v>
      </c>
      <c r="E18" s="63" t="s">
        <v>115</v>
      </c>
      <c r="F18" s="14" t="s">
        <v>1166</v>
      </c>
      <c r="G18" s="85">
        <v>1.1562999999999999</v>
      </c>
      <c r="H18" s="90"/>
    </row>
    <row r="19" spans="1:8">
      <c r="A19" s="60" t="s">
        <v>40</v>
      </c>
      <c r="B19" s="14">
        <v>4041760</v>
      </c>
      <c r="C19" s="14" t="s">
        <v>1201</v>
      </c>
      <c r="D19" s="14" t="s">
        <v>123</v>
      </c>
      <c r="E19" s="61" t="s">
        <v>124</v>
      </c>
      <c r="F19" s="14" t="s">
        <v>544</v>
      </c>
      <c r="G19" s="85">
        <v>1.1885999999999999</v>
      </c>
    </row>
    <row r="20" spans="1:8">
      <c r="A20" s="60" t="s">
        <v>42</v>
      </c>
      <c r="B20" s="14">
        <v>4041778</v>
      </c>
      <c r="C20" s="14" t="s">
        <v>43</v>
      </c>
      <c r="D20" s="14" t="s">
        <v>123</v>
      </c>
      <c r="E20" s="61" t="s">
        <v>124</v>
      </c>
      <c r="F20" s="14" t="s">
        <v>544</v>
      </c>
      <c r="G20" s="85">
        <v>1.1885999999999999</v>
      </c>
    </row>
    <row r="21" spans="1:8">
      <c r="A21" s="64" t="s">
        <v>45</v>
      </c>
      <c r="B21" s="33">
        <v>4041786</v>
      </c>
      <c r="C21" s="33" t="s">
        <v>46</v>
      </c>
      <c r="D21" s="33" t="s">
        <v>118</v>
      </c>
      <c r="E21" s="67" t="s">
        <v>119</v>
      </c>
      <c r="F21" s="33" t="s">
        <v>979</v>
      </c>
      <c r="G21" s="83">
        <v>1.2987</v>
      </c>
    </row>
    <row r="22" spans="1:8">
      <c r="A22" s="60" t="s">
        <v>48</v>
      </c>
      <c r="B22" s="14">
        <v>4041794</v>
      </c>
      <c r="C22" s="14" t="s">
        <v>139</v>
      </c>
      <c r="D22" s="14" t="s">
        <v>123</v>
      </c>
      <c r="E22" s="61" t="s">
        <v>124</v>
      </c>
      <c r="F22" s="14" t="s">
        <v>544</v>
      </c>
      <c r="G22" s="85">
        <v>1.1885999999999999</v>
      </c>
    </row>
    <row r="23" spans="1:8">
      <c r="A23" s="60" t="s">
        <v>51</v>
      </c>
      <c r="B23" s="14">
        <v>4041810</v>
      </c>
      <c r="C23" s="14" t="s">
        <v>52</v>
      </c>
      <c r="D23" s="14" t="s">
        <v>126</v>
      </c>
      <c r="E23" s="62" t="s">
        <v>121</v>
      </c>
      <c r="F23" s="14" t="s">
        <v>748</v>
      </c>
      <c r="G23" s="85">
        <v>1.1562999999999999</v>
      </c>
    </row>
    <row r="24" spans="1:8">
      <c r="A24" s="60" t="s">
        <v>54</v>
      </c>
      <c r="B24" s="14">
        <v>4041828</v>
      </c>
      <c r="C24" s="14" t="s">
        <v>140</v>
      </c>
      <c r="D24" s="14" t="s">
        <v>116</v>
      </c>
      <c r="E24" s="62" t="s">
        <v>117</v>
      </c>
      <c r="F24" s="84" t="s">
        <v>185</v>
      </c>
      <c r="G24" s="85">
        <v>1.1848999999999998</v>
      </c>
    </row>
    <row r="25" spans="1:8">
      <c r="A25" s="60" t="s">
        <v>57</v>
      </c>
      <c r="B25" s="14">
        <v>4041836</v>
      </c>
      <c r="C25" s="14" t="s">
        <v>141</v>
      </c>
      <c r="D25" s="14" t="s">
        <v>123</v>
      </c>
      <c r="E25" s="61" t="s">
        <v>124</v>
      </c>
      <c r="F25" s="14" t="s">
        <v>544</v>
      </c>
      <c r="G25" s="85">
        <v>1.1885999999999999</v>
      </c>
    </row>
    <row r="26" spans="1:8">
      <c r="A26" s="64" t="s">
        <v>60</v>
      </c>
      <c r="B26" s="33">
        <v>4041851</v>
      </c>
      <c r="C26" s="33" t="s">
        <v>142</v>
      </c>
      <c r="D26" s="33" t="s">
        <v>127</v>
      </c>
      <c r="E26" s="67" t="s">
        <v>125</v>
      </c>
      <c r="F26" s="33" t="s">
        <v>129</v>
      </c>
      <c r="G26" s="83">
        <v>1.2114999999999998</v>
      </c>
    </row>
    <row r="27" spans="1:8">
      <c r="A27" s="60" t="s">
        <v>63</v>
      </c>
      <c r="B27" s="14">
        <v>4041869</v>
      </c>
      <c r="C27" s="14" t="s">
        <v>64</v>
      </c>
      <c r="D27" s="14" t="s">
        <v>120</v>
      </c>
      <c r="E27" s="62" t="s">
        <v>121</v>
      </c>
      <c r="F27" s="14" t="s">
        <v>748</v>
      </c>
      <c r="G27" s="85">
        <v>1.1562999999999999</v>
      </c>
    </row>
    <row r="28" spans="1:8">
      <c r="A28" s="60" t="s">
        <v>66</v>
      </c>
      <c r="B28" s="14">
        <v>8069213</v>
      </c>
      <c r="C28" s="14" t="s">
        <v>67</v>
      </c>
      <c r="D28" s="14" t="s">
        <v>120</v>
      </c>
      <c r="E28" s="62" t="s">
        <v>121</v>
      </c>
      <c r="F28" s="14" t="s">
        <v>748</v>
      </c>
      <c r="G28" s="85">
        <v>1.1562999999999999</v>
      </c>
    </row>
    <row r="29" spans="1:8">
      <c r="A29" s="60" t="s">
        <v>69</v>
      </c>
      <c r="B29" s="14">
        <v>4041893</v>
      </c>
      <c r="C29" s="14" t="s">
        <v>1202</v>
      </c>
      <c r="D29" s="14" t="s">
        <v>118</v>
      </c>
      <c r="E29" s="62" t="s">
        <v>119</v>
      </c>
      <c r="F29" s="14" t="s">
        <v>979</v>
      </c>
      <c r="G29" s="85">
        <v>1.2987</v>
      </c>
    </row>
    <row r="30" spans="1:8">
      <c r="A30" s="60" t="s">
        <v>72</v>
      </c>
      <c r="B30" s="14">
        <v>4041901</v>
      </c>
      <c r="C30" s="14" t="s">
        <v>143</v>
      </c>
      <c r="D30" s="14" t="s">
        <v>120</v>
      </c>
      <c r="E30" s="62" t="s">
        <v>121</v>
      </c>
      <c r="F30" s="14" t="s">
        <v>748</v>
      </c>
      <c r="G30" s="85">
        <v>1.1562999999999999</v>
      </c>
    </row>
    <row r="31" spans="1:8">
      <c r="A31" s="64" t="s">
        <v>75</v>
      </c>
      <c r="B31" s="33">
        <v>4041927</v>
      </c>
      <c r="C31" s="33" t="s">
        <v>76</v>
      </c>
      <c r="D31" s="33" t="s">
        <v>123</v>
      </c>
      <c r="E31" s="65" t="s">
        <v>124</v>
      </c>
      <c r="F31" s="33" t="s">
        <v>544</v>
      </c>
      <c r="G31" s="83">
        <v>1.1885999999999999</v>
      </c>
    </row>
    <row r="32" spans="1:8">
      <c r="A32" s="89" t="s">
        <v>78</v>
      </c>
      <c r="B32" s="75">
        <v>4041935</v>
      </c>
      <c r="C32" s="75" t="s">
        <v>144</v>
      </c>
      <c r="D32" s="75" t="s">
        <v>118</v>
      </c>
      <c r="E32" s="88" t="s">
        <v>119</v>
      </c>
      <c r="F32" s="75" t="s">
        <v>979</v>
      </c>
      <c r="G32" s="86">
        <v>1.2987</v>
      </c>
    </row>
    <row r="33" spans="1:7">
      <c r="A33" s="60" t="s">
        <v>81</v>
      </c>
      <c r="B33" s="14">
        <v>4041943</v>
      </c>
      <c r="C33" s="14" t="s">
        <v>145</v>
      </c>
      <c r="D33" s="14" t="s">
        <v>118</v>
      </c>
      <c r="E33" s="62" t="s">
        <v>119</v>
      </c>
      <c r="F33" s="14" t="s">
        <v>979</v>
      </c>
      <c r="G33" s="85">
        <v>1.2987</v>
      </c>
    </row>
    <row r="34" spans="1:7">
      <c r="A34" s="60" t="s">
        <v>84</v>
      </c>
      <c r="B34" s="14">
        <v>4041950</v>
      </c>
      <c r="C34" s="14" t="s">
        <v>146</v>
      </c>
      <c r="D34" s="14" t="s">
        <v>120</v>
      </c>
      <c r="E34" s="61" t="s">
        <v>121</v>
      </c>
      <c r="F34" s="14" t="s">
        <v>748</v>
      </c>
      <c r="G34" s="85">
        <v>1.1562999999999999</v>
      </c>
    </row>
    <row r="35" spans="1:7">
      <c r="A35" s="64" t="s">
        <v>89</v>
      </c>
      <c r="B35" s="33">
        <v>4041968</v>
      </c>
      <c r="C35" s="33" t="s">
        <v>147</v>
      </c>
      <c r="D35" s="33" t="s">
        <v>120</v>
      </c>
      <c r="E35" s="67" t="s">
        <v>121</v>
      </c>
      <c r="F35" s="33" t="s">
        <v>748</v>
      </c>
      <c r="G35" s="83">
        <v>1.1562999999999999</v>
      </c>
    </row>
    <row r="36" spans="1:7" s="90" customFormat="1">
      <c r="A36" s="60" t="s">
        <v>92</v>
      </c>
      <c r="B36" s="14">
        <v>4025284</v>
      </c>
      <c r="C36" s="14" t="s">
        <v>93</v>
      </c>
      <c r="D36" s="14" t="s">
        <v>123</v>
      </c>
      <c r="E36" s="62" t="s">
        <v>124</v>
      </c>
      <c r="F36" s="14" t="s">
        <v>1203</v>
      </c>
      <c r="G36" s="85">
        <v>1.1885999999999999</v>
      </c>
    </row>
    <row r="37" spans="1:7" s="90" customFormat="1">
      <c r="A37" s="60" t="s">
        <v>95</v>
      </c>
      <c r="B37" s="14">
        <v>4025326</v>
      </c>
      <c r="C37" s="14" t="s">
        <v>96</v>
      </c>
      <c r="D37" s="14" t="s">
        <v>120</v>
      </c>
      <c r="E37" s="62" t="s">
        <v>121</v>
      </c>
      <c r="F37" s="14" t="s">
        <v>1204</v>
      </c>
      <c r="G37" s="85">
        <v>1.1562999999999999</v>
      </c>
    </row>
    <row r="38" spans="1:7" s="90" customFormat="1">
      <c r="A38" s="60" t="s">
        <v>98</v>
      </c>
      <c r="B38" s="14">
        <v>4147725</v>
      </c>
      <c r="C38" s="14" t="s">
        <v>99</v>
      </c>
      <c r="D38" s="14" t="s">
        <v>120</v>
      </c>
      <c r="E38" s="61" t="s">
        <v>121</v>
      </c>
      <c r="F38" s="14" t="s">
        <v>1204</v>
      </c>
      <c r="G38" s="85">
        <v>1.1562999999999999</v>
      </c>
    </row>
    <row r="39" spans="1:7" s="90" customFormat="1">
      <c r="A39" s="60" t="s">
        <v>101</v>
      </c>
      <c r="B39" s="14">
        <v>4159978</v>
      </c>
      <c r="C39" s="14" t="s">
        <v>102</v>
      </c>
      <c r="D39" s="14" t="s">
        <v>120</v>
      </c>
      <c r="E39" s="62" t="s">
        <v>121</v>
      </c>
      <c r="F39" s="14" t="s">
        <v>1204</v>
      </c>
      <c r="G39" s="85">
        <v>1.1562999999999999</v>
      </c>
    </row>
    <row r="40" spans="1:7" s="90" customFormat="1">
      <c r="A40" s="64" t="s">
        <v>104</v>
      </c>
      <c r="B40" s="33">
        <v>4025276</v>
      </c>
      <c r="C40" s="33" t="s">
        <v>105</v>
      </c>
      <c r="D40" s="33" t="s">
        <v>122</v>
      </c>
      <c r="E40" s="67" t="s">
        <v>121</v>
      </c>
      <c r="F40" s="33" t="s">
        <v>1204</v>
      </c>
      <c r="G40" s="83">
        <v>1.1562999999999999</v>
      </c>
    </row>
    <row r="41" spans="1:7">
      <c r="C41" s="34"/>
      <c r="G41" s="68"/>
    </row>
    <row r="42" spans="1:7">
      <c r="C42" s="34"/>
      <c r="G42" s="68"/>
    </row>
    <row r="43" spans="1:7">
      <c r="C43" s="34"/>
      <c r="G43" s="68"/>
    </row>
    <row r="44" spans="1:7">
      <c r="C44" s="34"/>
      <c r="G44" s="68"/>
    </row>
  </sheetData>
  <pageMargins left="0.2" right="0.2" top="0.75" bottom="0.75" header="0.3" footer="0.3"/>
  <pageSetup scale="74" fitToWidth="2" orientation="landscape" r:id="rId1"/>
  <headerFooter>
    <oddFooter>&amp;L&amp;Z&amp;F  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="85" zoomScaleNormal="85" workbookViewId="0">
      <selection activeCell="H27" sqref="H27"/>
    </sheetView>
  </sheetViews>
  <sheetFormatPr defaultRowHeight="15"/>
  <cols>
    <col min="1" max="1" width="11.5703125" style="90" customWidth="1"/>
    <col min="2" max="2" width="35.140625" style="90" bestFit="1" customWidth="1"/>
    <col min="3" max="4" width="12" style="90" customWidth="1"/>
    <col min="5" max="5" width="14.28515625" style="90" bestFit="1" customWidth="1"/>
    <col min="6" max="6" width="16" style="90" bestFit="1" customWidth="1"/>
    <col min="7" max="7" width="14.28515625" style="90" customWidth="1"/>
    <col min="8" max="8" width="9.140625" style="90"/>
    <col min="9" max="10" width="14.28515625" style="90" hidden="1" customWidth="1"/>
    <col min="11" max="12" width="0" style="90" hidden="1" customWidth="1"/>
    <col min="13" max="16384" width="9.140625" style="90"/>
  </cols>
  <sheetData>
    <row r="1" spans="1:12" ht="20.25">
      <c r="A1" s="93" t="s">
        <v>1207</v>
      </c>
      <c r="B1" s="96"/>
      <c r="C1" s="96"/>
      <c r="D1" s="96"/>
      <c r="E1" s="96"/>
      <c r="F1" s="96"/>
      <c r="G1" s="96"/>
      <c r="H1" s="96"/>
      <c r="I1" s="96"/>
    </row>
    <row r="2" spans="1:12" ht="18">
      <c r="A2" s="94" t="s">
        <v>1208</v>
      </c>
      <c r="B2" s="96"/>
      <c r="C2" s="96"/>
      <c r="D2" s="96"/>
      <c r="E2" s="96"/>
      <c r="F2" s="96"/>
      <c r="G2" s="96"/>
      <c r="H2" s="96"/>
      <c r="I2" s="96"/>
    </row>
    <row r="3" spans="1:12" ht="18">
      <c r="A3" s="94" t="s">
        <v>1209</v>
      </c>
      <c r="B3" s="96"/>
      <c r="C3" s="96"/>
      <c r="D3" s="96"/>
      <c r="E3" s="96"/>
      <c r="F3" s="96"/>
      <c r="G3" s="96"/>
      <c r="H3" s="96"/>
      <c r="I3" s="96"/>
    </row>
    <row r="4" spans="1:12">
      <c r="A4" s="95" t="s">
        <v>1210</v>
      </c>
      <c r="B4" s="102"/>
      <c r="C4" s="102"/>
      <c r="D4" s="102"/>
      <c r="E4" s="102"/>
      <c r="F4" s="102"/>
      <c r="G4" s="102"/>
      <c r="H4" s="96"/>
      <c r="I4" s="96"/>
    </row>
    <row r="5" spans="1:12">
      <c r="A5" s="102"/>
      <c r="B5" s="102"/>
      <c r="C5" s="102"/>
      <c r="D5" s="102"/>
      <c r="E5" s="102"/>
      <c r="F5" s="102"/>
      <c r="G5" s="102"/>
      <c r="H5" s="96"/>
      <c r="I5" s="96"/>
    </row>
    <row r="6" spans="1:12" ht="38.25" customHeight="1">
      <c r="A6" s="98" t="s">
        <v>1211</v>
      </c>
      <c r="B6" s="99" t="s">
        <v>1212</v>
      </c>
      <c r="C6" s="99" t="s">
        <v>1213</v>
      </c>
      <c r="D6" s="99" t="s">
        <v>1214</v>
      </c>
      <c r="E6" s="99" t="s">
        <v>1215</v>
      </c>
      <c r="F6" s="99" t="s">
        <v>1216</v>
      </c>
      <c r="G6" s="100" t="s">
        <v>1217</v>
      </c>
      <c r="H6" s="96"/>
      <c r="I6" s="96"/>
    </row>
    <row r="7" spans="1:12" s="91" customFormat="1">
      <c r="A7" s="116" t="s">
        <v>3</v>
      </c>
      <c r="B7" s="116" t="s">
        <v>4</v>
      </c>
      <c r="C7" s="116" t="s">
        <v>5</v>
      </c>
      <c r="D7" s="116" t="s">
        <v>6</v>
      </c>
      <c r="E7" s="133" t="s">
        <v>7</v>
      </c>
      <c r="F7" s="133" t="s">
        <v>1198</v>
      </c>
      <c r="G7" s="116" t="s">
        <v>1218</v>
      </c>
      <c r="H7" s="107"/>
      <c r="K7" s="82">
        <v>42736</v>
      </c>
    </row>
    <row r="8" spans="1:12">
      <c r="A8" s="113" t="s">
        <v>9</v>
      </c>
      <c r="B8" s="114" t="str">
        <f>VLOOKUP($A8,OP_Charges!$A$8:$N$35,2,FALSE)</f>
        <v>Saint Francis Hospital</v>
      </c>
      <c r="C8" s="115">
        <f>VLOOKUP($A8,OP_Charges!$A$8:$N$35,3,FALSE)</f>
        <v>42278</v>
      </c>
      <c r="D8" s="115">
        <f>VLOOKUP($A8,OP_Charges!$A$8:$N$35,4,FALSE)</f>
        <v>42643</v>
      </c>
      <c r="E8" s="105">
        <f>VLOOKUP($A8,OP_Cost!$A$8:$N$39,14,FALSE)</f>
        <v>31285304</v>
      </c>
      <c r="F8" s="105">
        <f>VLOOKUP($A8,OP_Charges!$A$8:$N$39,14,FALSE)</f>
        <v>136915289</v>
      </c>
      <c r="G8" s="135">
        <f t="shared" ref="G8:G39" si="0">IF(F8= 0,0,E8/F8)</f>
        <v>0.22850117199109882</v>
      </c>
      <c r="H8" s="96"/>
      <c r="I8" s="76">
        <v>49166192</v>
      </c>
      <c r="J8" s="73">
        <v>198513034</v>
      </c>
      <c r="K8" s="72">
        <v>0.2476723619064731</v>
      </c>
      <c r="L8" s="74">
        <f>G8-K8</f>
        <v>-1.9171189915374282E-2</v>
      </c>
    </row>
    <row r="9" spans="1:12">
      <c r="A9" s="111" t="s">
        <v>12</v>
      </c>
      <c r="B9" s="101" t="str">
        <f>VLOOKUP($A9,OP_Charges!$A$8:$N$35,2,FALSE)</f>
        <v>Day Kimball Hospital</v>
      </c>
      <c r="C9" s="103">
        <f>VLOOKUP($A9,OP_Charges!$A$8:$N$35,3,FALSE)</f>
        <v>42278</v>
      </c>
      <c r="D9" s="103">
        <f>VLOOKUP($A9,OP_Charges!$A$8:$N$35,4,FALSE)</f>
        <v>42643</v>
      </c>
      <c r="E9" s="105">
        <f>VLOOKUP($A9,OP_Cost!$A$8:$N$39,14,FALSE)</f>
        <v>13638392</v>
      </c>
      <c r="F9" s="105">
        <f>VLOOKUP($A9,OP_Charges!$A$8:$N$39,14,FALSE)</f>
        <v>42713120</v>
      </c>
      <c r="G9" s="136">
        <f t="shared" si="0"/>
        <v>0.319302172259952</v>
      </c>
      <c r="H9" s="96"/>
      <c r="I9" s="76">
        <v>12051687</v>
      </c>
      <c r="J9" s="73">
        <v>37120254</v>
      </c>
      <c r="K9" s="72">
        <v>0.32466607044229817</v>
      </c>
      <c r="L9" s="74">
        <f t="shared" ref="L9:L39" si="1">G9-K9</f>
        <v>-5.3638981823461718E-3</v>
      </c>
    </row>
    <row r="10" spans="1:12">
      <c r="A10" s="111" t="s">
        <v>16</v>
      </c>
      <c r="B10" s="101" t="str">
        <f>VLOOKUP($A10,OP_Charges!$A$8:$N$35,2,FALSE)</f>
        <v>Sharon Hospital</v>
      </c>
      <c r="C10" s="103">
        <f>VLOOKUP($A10,OP_Charges!$A$8:$N$35,3,FALSE)</f>
        <v>42278</v>
      </c>
      <c r="D10" s="103">
        <f>VLOOKUP($A10,OP_Charges!$A$8:$N$35,4,FALSE)</f>
        <v>42643</v>
      </c>
      <c r="E10" s="105">
        <f>VLOOKUP($A10,OP_Cost!$A$8:$N$39,14,FALSE)</f>
        <v>7101444</v>
      </c>
      <c r="F10" s="105">
        <f>VLOOKUP($A10,OP_Charges!$A$8:$N$39,14,FALSE)</f>
        <v>27541036</v>
      </c>
      <c r="G10" s="136">
        <f t="shared" si="0"/>
        <v>0.25784955947190946</v>
      </c>
      <c r="H10" s="96"/>
      <c r="I10" s="76">
        <v>6530964</v>
      </c>
      <c r="J10" s="73">
        <v>26047440</v>
      </c>
      <c r="K10" s="72">
        <v>0.25073343100128076</v>
      </c>
      <c r="L10" s="74">
        <f t="shared" si="1"/>
        <v>7.116128470628702E-3</v>
      </c>
    </row>
    <row r="11" spans="1:12" s="91" customFormat="1">
      <c r="A11" s="81" t="s">
        <v>18</v>
      </c>
      <c r="B11" s="132" t="str">
        <f>VLOOKUP($A11,OP_Charges!$A$8:$N$35,2,FALSE)</f>
        <v>Waterbury Hospital</v>
      </c>
      <c r="C11" s="80">
        <f>VLOOKUP($A11,OP_Charges!$A$8:$N$35,3,FALSE)</f>
        <v>42278</v>
      </c>
      <c r="D11" s="80">
        <f>VLOOKUP($A11,OP_Charges!$A$8:$N$35,4,FALSE)</f>
        <v>42643</v>
      </c>
      <c r="E11" s="79">
        <f>VLOOKUP($A11,OP_Cost!$A$8:$N$39,14,FALSE)</f>
        <v>16273818</v>
      </c>
      <c r="F11" s="79">
        <f>VLOOKUP($A11,OP_Charges!$A$8:$N$39,14,FALSE)</f>
        <v>98867773</v>
      </c>
      <c r="G11" s="78">
        <f t="shared" si="0"/>
        <v>0.16460184654912779</v>
      </c>
      <c r="H11" s="107"/>
      <c r="I11" s="77">
        <v>15823493</v>
      </c>
      <c r="J11" s="141">
        <v>96510965</v>
      </c>
      <c r="K11" s="142">
        <v>0.16395539097552284</v>
      </c>
      <c r="L11" s="143">
        <f t="shared" si="1"/>
        <v>6.4645557360495931E-4</v>
      </c>
    </row>
    <row r="12" spans="1:12">
      <c r="A12" s="112" t="s">
        <v>21</v>
      </c>
      <c r="B12" s="108" t="str">
        <f>VLOOKUP($A12,OP_Charges!$A$8:$N$35,2,FALSE)</f>
        <v>The Stamford Hospital</v>
      </c>
      <c r="C12" s="109">
        <f>VLOOKUP($A12,OP_Charges!$A$8:$N$35,3,FALSE)</f>
        <v>42278</v>
      </c>
      <c r="D12" s="109">
        <f>VLOOKUP($A12,OP_Charges!$A$8:$N$35,4,FALSE)</f>
        <v>42643</v>
      </c>
      <c r="E12" s="110">
        <f>VLOOKUP($A12,OP_Cost!$A$8:$N$39,14,FALSE)</f>
        <v>44814677</v>
      </c>
      <c r="F12" s="110">
        <f>VLOOKUP($A12,OP_Charges!$A$8:$N$39,14,FALSE)</f>
        <v>296048475</v>
      </c>
      <c r="G12" s="137">
        <f t="shared" si="0"/>
        <v>0.15137614540997044</v>
      </c>
      <c r="H12" s="96"/>
      <c r="I12" s="76">
        <v>43802116</v>
      </c>
      <c r="J12" s="73">
        <v>267071705</v>
      </c>
      <c r="K12" s="72">
        <v>0.16400882302376435</v>
      </c>
      <c r="L12" s="74">
        <f t="shared" si="1"/>
        <v>-1.2632677613793913E-2</v>
      </c>
    </row>
    <row r="13" spans="1:12">
      <c r="A13" s="111" t="s">
        <v>24</v>
      </c>
      <c r="B13" s="101" t="str">
        <f>VLOOKUP($A13,OP_Charges!$A$8:$N$35,2,FALSE)</f>
        <v>Lawrence &amp; Memorial Hospital</v>
      </c>
      <c r="C13" s="103">
        <f>VLOOKUP($A13,OP_Charges!$A$8:$N$35,3,FALSE)</f>
        <v>42278</v>
      </c>
      <c r="D13" s="103">
        <f>VLOOKUP($A13,OP_Charges!$A$8:$N$35,4,FALSE)</f>
        <v>42643</v>
      </c>
      <c r="E13" s="105">
        <f>VLOOKUP($A13,OP_Cost!$A$8:$N$39,14,FALSE)</f>
        <v>44887111</v>
      </c>
      <c r="F13" s="105">
        <f>VLOOKUP($A13,OP_Charges!$A$8:$N$39,14,FALSE)</f>
        <v>140189454</v>
      </c>
      <c r="G13" s="136">
        <f t="shared" si="0"/>
        <v>0.32018892804875321</v>
      </c>
      <c r="H13" s="96"/>
      <c r="I13" s="76">
        <v>45546323</v>
      </c>
      <c r="J13" s="73">
        <v>138464645</v>
      </c>
      <c r="K13" s="72">
        <v>0.32893828601517738</v>
      </c>
      <c r="L13" s="74">
        <f t="shared" si="1"/>
        <v>-8.7493579664241761E-3</v>
      </c>
    </row>
    <row r="14" spans="1:12">
      <c r="A14" s="111" t="s">
        <v>28</v>
      </c>
      <c r="B14" s="101" t="str">
        <f>VLOOKUP($A14,OP_Charges!$A$8:$N$35,2,FALSE)</f>
        <v>Johnson Memorial Hospital</v>
      </c>
      <c r="C14" s="103">
        <f>VLOOKUP($A14,OP_Charges!$A$8:$N$35,3,FALSE)</f>
        <v>42278</v>
      </c>
      <c r="D14" s="103">
        <f>VLOOKUP($A14,OP_Charges!$A$8:$N$35,4,FALSE)</f>
        <v>42643</v>
      </c>
      <c r="E14" s="105">
        <f>VLOOKUP($A14,OP_Cost!$A$8:$N$39,14,FALSE)</f>
        <v>6611005</v>
      </c>
      <c r="F14" s="105">
        <f>VLOOKUP($A14,OP_Charges!$A$8:$N$39,14,FALSE)</f>
        <v>21414333</v>
      </c>
      <c r="G14" s="136">
        <f t="shared" si="0"/>
        <v>0.30871869789266843</v>
      </c>
      <c r="H14" s="96"/>
      <c r="I14" s="76">
        <v>7315277</v>
      </c>
      <c r="J14" s="73">
        <v>25671427</v>
      </c>
      <c r="K14" s="72">
        <v>0.28495794176147671</v>
      </c>
      <c r="L14" s="74">
        <f t="shared" si="1"/>
        <v>2.3760756131191718E-2</v>
      </c>
    </row>
    <row r="15" spans="1:12">
      <c r="A15" s="111" t="s">
        <v>31</v>
      </c>
      <c r="B15" s="101" t="str">
        <f>VLOOKUP($A15,OP_Charges!$A$8:$N$35,2,FALSE)</f>
        <v>Bridgeport Hospital</v>
      </c>
      <c r="C15" s="103">
        <f>VLOOKUP($A15,OP_Charges!$A$8:$N$35,3,FALSE)</f>
        <v>42278</v>
      </c>
      <c r="D15" s="103">
        <f>VLOOKUP($A15,OP_Charges!$A$8:$N$35,4,FALSE)</f>
        <v>42643</v>
      </c>
      <c r="E15" s="105">
        <f>VLOOKUP($A15,OP_Cost!$A$8:$N$39,14,FALSE)</f>
        <v>26585225</v>
      </c>
      <c r="F15" s="105">
        <f>VLOOKUP($A15,OP_Charges!$A$8:$N$39,14,FALSE)</f>
        <v>146919043</v>
      </c>
      <c r="G15" s="136">
        <f t="shared" si="0"/>
        <v>0.18095152580050497</v>
      </c>
      <c r="H15" s="96"/>
      <c r="I15" s="76">
        <v>24336398</v>
      </c>
      <c r="J15" s="73">
        <v>139316366</v>
      </c>
      <c r="K15" s="72">
        <v>0.17468441575629384</v>
      </c>
      <c r="L15" s="74">
        <f t="shared" si="1"/>
        <v>6.2671100442111272E-3</v>
      </c>
    </row>
    <row r="16" spans="1:12">
      <c r="A16" s="111" t="s">
        <v>34</v>
      </c>
      <c r="B16" s="101" t="str">
        <f>VLOOKUP($A16,OP_Charges!$A$8:$N$35,2,FALSE)</f>
        <v>Charlotte Hungerford Hospital</v>
      </c>
      <c r="C16" s="103">
        <f>VLOOKUP($A16,OP_Charges!$A$8:$N$35,3,FALSE)</f>
        <v>42278</v>
      </c>
      <c r="D16" s="103">
        <f>VLOOKUP($A16,OP_Charges!$A$8:$N$35,4,FALSE)</f>
        <v>42643</v>
      </c>
      <c r="E16" s="105">
        <f>VLOOKUP($A16,OP_Cost!$A$8:$N$39,14,FALSE)</f>
        <v>16562823</v>
      </c>
      <c r="F16" s="105">
        <f>VLOOKUP($A16,OP_Charges!$A$8:$N$39,14,FALSE)</f>
        <v>45086071</v>
      </c>
      <c r="G16" s="136">
        <f t="shared" si="0"/>
        <v>0.36736008777522444</v>
      </c>
      <c r="H16" s="96"/>
      <c r="I16" s="76">
        <v>15588123</v>
      </c>
      <c r="J16" s="73">
        <v>39867138</v>
      </c>
      <c r="K16" s="72">
        <v>0.39100180705221427</v>
      </c>
      <c r="L16" s="74">
        <f t="shared" si="1"/>
        <v>-2.3641719276989825E-2</v>
      </c>
    </row>
    <row r="17" spans="1:12">
      <c r="A17" s="112" t="s">
        <v>36</v>
      </c>
      <c r="B17" s="108" t="str">
        <f>VLOOKUP($A17,OP_Charges!$A$8:$N$35,2,FALSE)</f>
        <v>Rockville General Hospital  Inc.</v>
      </c>
      <c r="C17" s="109">
        <f>VLOOKUP($A17,OP_Charges!$A$8:$N$35,3,FALSE)</f>
        <v>42278</v>
      </c>
      <c r="D17" s="109">
        <f>VLOOKUP($A17,OP_Charges!$A$8:$N$35,4,FALSE)</f>
        <v>42643</v>
      </c>
      <c r="E17" s="110">
        <f>VLOOKUP($A17,OP_Cost!$A$8:$N$39,14,FALSE)</f>
        <v>5177012</v>
      </c>
      <c r="F17" s="110">
        <f>VLOOKUP($A17,OP_Charges!$A$8:$N$39,14,FALSE)</f>
        <v>28646419</v>
      </c>
      <c r="G17" s="137">
        <f t="shared" si="0"/>
        <v>0.18072108768638762</v>
      </c>
      <c r="H17" s="96"/>
      <c r="I17" s="76">
        <v>6726473</v>
      </c>
      <c r="J17" s="73">
        <v>30299226</v>
      </c>
      <c r="K17" s="72">
        <v>0.22200147950974061</v>
      </c>
      <c r="L17" s="74">
        <f t="shared" si="1"/>
        <v>-4.1280391823352997E-2</v>
      </c>
    </row>
    <row r="18" spans="1:12">
      <c r="A18" s="111" t="s">
        <v>40</v>
      </c>
      <c r="B18" s="101" t="str">
        <f>VLOOKUP($A18,OP_Charges!$A$8:$N$35,2,FALSE)</f>
        <v>St. Marys Hospital</v>
      </c>
      <c r="C18" s="103">
        <f>VLOOKUP($A18,OP_Charges!$A$8:$N$35,3,FALSE)</f>
        <v>42278</v>
      </c>
      <c r="D18" s="103">
        <f>VLOOKUP($A18,OP_Charges!$A$8:$N$35,4,FALSE)</f>
        <v>42643</v>
      </c>
      <c r="E18" s="105">
        <f>VLOOKUP($A18,OP_Cost!$A$8:$N$39,14,FALSE)</f>
        <v>20050142</v>
      </c>
      <c r="F18" s="105">
        <f>VLOOKUP($A18,OP_Charges!$A$8:$N$39,14,FALSE)</f>
        <v>99889151</v>
      </c>
      <c r="G18" s="136">
        <f t="shared" si="0"/>
        <v>0.20072392045858914</v>
      </c>
      <c r="H18" s="96"/>
      <c r="I18" s="76">
        <v>19146400</v>
      </c>
      <c r="J18" s="73">
        <v>84233322</v>
      </c>
      <c r="K18" s="72">
        <v>0.22730196964094565</v>
      </c>
      <c r="L18" s="74">
        <f t="shared" si="1"/>
        <v>-2.6578049182356511E-2</v>
      </c>
    </row>
    <row r="19" spans="1:12">
      <c r="A19" s="111" t="s">
        <v>42</v>
      </c>
      <c r="B19" s="101" t="str">
        <f>VLOOKUP($A19,OP_Charges!$A$8:$N$35,2,FALSE)</f>
        <v>Midstate Medical Center</v>
      </c>
      <c r="C19" s="103">
        <f>VLOOKUP($A19,OP_Charges!$A$8:$N$35,3,FALSE)</f>
        <v>42278</v>
      </c>
      <c r="D19" s="103">
        <f>VLOOKUP($A19,OP_Charges!$A$8:$N$35,4,FALSE)</f>
        <v>42643</v>
      </c>
      <c r="E19" s="105">
        <f>VLOOKUP($A19,OP_Cost!$A$8:$N$39,14,FALSE)</f>
        <v>23836533</v>
      </c>
      <c r="F19" s="105">
        <f>VLOOKUP($A19,OP_Charges!$A$8:$N$39,14,FALSE)</f>
        <v>70867238</v>
      </c>
      <c r="G19" s="136">
        <f t="shared" si="0"/>
        <v>0.33635476240798323</v>
      </c>
      <c r="H19" s="96"/>
      <c r="I19" s="76">
        <v>26772065</v>
      </c>
      <c r="J19" s="73">
        <v>79384752</v>
      </c>
      <c r="K19" s="72">
        <v>0.33724442447083541</v>
      </c>
      <c r="L19" s="74">
        <f t="shared" si="1"/>
        <v>-8.8966206285218119E-4</v>
      </c>
    </row>
    <row r="20" spans="1:12">
      <c r="A20" s="111" t="s">
        <v>45</v>
      </c>
      <c r="B20" s="101" t="str">
        <f>VLOOKUP($A20,OP_Charges!$A$8:$N$35,2,FALSE)</f>
        <v>Greenwich Hospital</v>
      </c>
      <c r="C20" s="103">
        <f>VLOOKUP($A20,OP_Charges!$A$8:$N$35,3,FALSE)</f>
        <v>42278</v>
      </c>
      <c r="D20" s="103">
        <f>VLOOKUP($A20,OP_Charges!$A$8:$N$35,4,FALSE)</f>
        <v>42643</v>
      </c>
      <c r="E20" s="105">
        <f>VLOOKUP($A20,OP_Cost!$A$8:$N$39,14,FALSE)</f>
        <v>44350733</v>
      </c>
      <c r="F20" s="105">
        <f>VLOOKUP($A20,OP_Charges!$A$8:$N$39,14,FALSE)</f>
        <v>196501515</v>
      </c>
      <c r="G20" s="136">
        <f t="shared" si="0"/>
        <v>0.22570173568381902</v>
      </c>
      <c r="H20" s="96"/>
      <c r="I20" s="76">
        <v>43736040</v>
      </c>
      <c r="J20" s="73">
        <v>187097907</v>
      </c>
      <c r="K20" s="72">
        <v>0.23376017776617886</v>
      </c>
      <c r="L20" s="74">
        <f t="shared" si="1"/>
        <v>-8.0584420823598402E-3</v>
      </c>
    </row>
    <row r="21" spans="1:12">
      <c r="A21" s="111" t="s">
        <v>48</v>
      </c>
      <c r="B21" s="101" t="str">
        <f>VLOOKUP($A21,OP_Charges!$A$8:$N$35,2,FALSE)</f>
        <v>Milford Hospital  Inc</v>
      </c>
      <c r="C21" s="103">
        <f>VLOOKUP($A21,OP_Charges!$A$8:$N$35,3,FALSE)</f>
        <v>42278</v>
      </c>
      <c r="D21" s="103">
        <f>VLOOKUP($A21,OP_Charges!$A$8:$N$35,4,FALSE)</f>
        <v>42643</v>
      </c>
      <c r="E21" s="105">
        <f>VLOOKUP($A21,OP_Cost!$A$8:$N$39,14,FALSE)</f>
        <v>5158215</v>
      </c>
      <c r="F21" s="105">
        <f>VLOOKUP($A21,OP_Charges!$A$8:$N$39,14,FALSE)</f>
        <v>20481017</v>
      </c>
      <c r="G21" s="136">
        <f t="shared" si="0"/>
        <v>0.25185346020659033</v>
      </c>
      <c r="H21" s="96"/>
      <c r="I21" s="76">
        <v>5890024</v>
      </c>
      <c r="J21" s="73">
        <v>21552929</v>
      </c>
      <c r="K21" s="72">
        <v>0.27328183561501085</v>
      </c>
      <c r="L21" s="74">
        <f t="shared" si="1"/>
        <v>-2.1428375408420519E-2</v>
      </c>
    </row>
    <row r="22" spans="1:12">
      <c r="A22" s="112" t="s">
        <v>51</v>
      </c>
      <c r="B22" s="108" t="str">
        <f>VLOOKUP($A22,OP_Charges!$A$8:$N$35,2,FALSE)</f>
        <v>Middlesex Hospital</v>
      </c>
      <c r="C22" s="109">
        <f>VLOOKUP($A22,OP_Charges!$A$8:$N$35,3,FALSE)</f>
        <v>42278</v>
      </c>
      <c r="D22" s="109">
        <f>VLOOKUP($A22,OP_Charges!$A$8:$N$35,4,FALSE)</f>
        <v>42643</v>
      </c>
      <c r="E22" s="110">
        <f>VLOOKUP($A22,OP_Cost!$A$8:$N$39,14,FALSE)</f>
        <v>31610987</v>
      </c>
      <c r="F22" s="110">
        <f>VLOOKUP($A22,OP_Charges!$A$8:$N$39,14,FALSE)</f>
        <v>153249007</v>
      </c>
      <c r="G22" s="137">
        <f t="shared" si="0"/>
        <v>0.20627205108089217</v>
      </c>
      <c r="H22" s="96"/>
      <c r="I22" s="76">
        <v>29363958</v>
      </c>
      <c r="J22" s="73">
        <v>143699253</v>
      </c>
      <c r="K22" s="72">
        <v>0.20434314992576894</v>
      </c>
      <c r="L22" s="74">
        <f t="shared" si="1"/>
        <v>1.9289011551232305E-3</v>
      </c>
    </row>
    <row r="23" spans="1:12">
      <c r="A23" s="111" t="s">
        <v>54</v>
      </c>
      <c r="B23" s="101" t="str">
        <f>VLOOKUP($A23,OP_Charges!$A$8:$N$35,2,FALSE)</f>
        <v>Windham Community Memorial Hospital</v>
      </c>
      <c r="C23" s="103">
        <f>VLOOKUP($A23,OP_Charges!$A$8:$N$35,3,FALSE)</f>
        <v>42278</v>
      </c>
      <c r="D23" s="103">
        <f>VLOOKUP($A23,OP_Charges!$A$8:$N$35,4,FALSE)</f>
        <v>42643</v>
      </c>
      <c r="E23" s="105">
        <f>VLOOKUP($A23,OP_Cost!$A$8:$N$39,14,FALSE)</f>
        <v>11269665</v>
      </c>
      <c r="F23" s="105">
        <f>VLOOKUP($A23,OP_Charges!$A$8:$N$39,14,FALSE)</f>
        <v>32847681</v>
      </c>
      <c r="G23" s="136">
        <f t="shared" si="0"/>
        <v>0.34308860342378505</v>
      </c>
      <c r="H23" s="96"/>
      <c r="I23" s="76">
        <v>10643489</v>
      </c>
      <c r="J23" s="73">
        <v>33860374</v>
      </c>
      <c r="K23" s="72">
        <v>0.31433465560658014</v>
      </c>
      <c r="L23" s="74">
        <f t="shared" si="1"/>
        <v>2.8753947817204917E-2</v>
      </c>
    </row>
    <row r="24" spans="1:12">
      <c r="A24" s="111" t="s">
        <v>57</v>
      </c>
      <c r="B24" s="101" t="str">
        <f>VLOOKUP($A24,OP_Charges!$A$8:$N$35,2,FALSE)</f>
        <v>Yale-New Haven Hospital</v>
      </c>
      <c r="C24" s="103">
        <f>VLOOKUP($A24,OP_Charges!$A$8:$N$35,3,FALSE)</f>
        <v>42278</v>
      </c>
      <c r="D24" s="103">
        <f>VLOOKUP($A24,OP_Charges!$A$8:$N$35,4,FALSE)</f>
        <v>42643</v>
      </c>
      <c r="E24" s="105">
        <f>VLOOKUP($A24,OP_Cost!$A$8:$N$39,14,FALSE)</f>
        <v>216732034</v>
      </c>
      <c r="F24" s="105">
        <f>VLOOKUP($A24,OP_Charges!$A$8:$N$39,14,FALSE)</f>
        <v>1164081482</v>
      </c>
      <c r="G24" s="136">
        <f t="shared" si="0"/>
        <v>0.18618287237731354</v>
      </c>
      <c r="H24" s="96"/>
      <c r="I24" s="76">
        <v>215386251</v>
      </c>
      <c r="J24" s="73">
        <v>1123088798</v>
      </c>
      <c r="K24" s="72">
        <v>0.19178025048737063</v>
      </c>
      <c r="L24" s="74">
        <f t="shared" si="1"/>
        <v>-5.5973781100570885E-3</v>
      </c>
    </row>
    <row r="25" spans="1:12">
      <c r="A25" s="111" t="s">
        <v>60</v>
      </c>
      <c r="B25" s="101" t="str">
        <f>VLOOKUP($A25,OP_Charges!$A$8:$N$35,2,FALSE)</f>
        <v>The William W. Backus Hospital</v>
      </c>
      <c r="C25" s="103">
        <f>VLOOKUP($A25,OP_Charges!$A$8:$N$35,3,FALSE)</f>
        <v>42278</v>
      </c>
      <c r="D25" s="103">
        <f>VLOOKUP($A25,OP_Charges!$A$8:$N$35,4,FALSE)</f>
        <v>42643</v>
      </c>
      <c r="E25" s="105">
        <f>VLOOKUP($A25,OP_Cost!$A$8:$N$39,14,FALSE)</f>
        <v>37639654</v>
      </c>
      <c r="F25" s="105">
        <f>VLOOKUP($A25,OP_Charges!$A$8:$N$39,14,FALSE)</f>
        <v>125362320</v>
      </c>
      <c r="G25" s="136">
        <f t="shared" si="0"/>
        <v>0.30024694820580855</v>
      </c>
      <c r="H25" s="96"/>
      <c r="I25" s="76">
        <v>29350807</v>
      </c>
      <c r="J25" s="73">
        <v>102940349</v>
      </c>
      <c r="K25" s="72">
        <v>0.28512441705438557</v>
      </c>
      <c r="L25" s="74">
        <f t="shared" si="1"/>
        <v>1.512253115142298E-2</v>
      </c>
    </row>
    <row r="26" spans="1:12">
      <c r="A26" s="111" t="s">
        <v>63</v>
      </c>
      <c r="B26" s="101" t="str">
        <f>VLOOKUP($A26,OP_Charges!$A$8:$N$35,2,FALSE)</f>
        <v>Hartford Hospital</v>
      </c>
      <c r="C26" s="103">
        <f>VLOOKUP($A26,OP_Charges!$A$8:$N$35,3,FALSE)</f>
        <v>42278</v>
      </c>
      <c r="D26" s="103">
        <f>VLOOKUP($A26,OP_Charges!$A$8:$N$35,4,FALSE)</f>
        <v>42643</v>
      </c>
      <c r="E26" s="105">
        <f>VLOOKUP($A26,OP_Cost!$A$8:$N$39,14,FALSE)</f>
        <v>60529644</v>
      </c>
      <c r="F26" s="105">
        <f>VLOOKUP($A26,OP_Charges!$A$8:$N$39,14,FALSE)</f>
        <v>217928331</v>
      </c>
      <c r="G26" s="136">
        <f t="shared" si="0"/>
        <v>0.27775022973034197</v>
      </c>
      <c r="H26" s="96"/>
      <c r="I26" s="76">
        <v>57138553</v>
      </c>
      <c r="J26" s="73">
        <v>216011020</v>
      </c>
      <c r="K26" s="72">
        <v>0.26451684270552495</v>
      </c>
      <c r="L26" s="74">
        <f t="shared" si="1"/>
        <v>1.3233387024817023E-2</v>
      </c>
    </row>
    <row r="27" spans="1:12">
      <c r="A27" s="112" t="s">
        <v>66</v>
      </c>
      <c r="B27" s="108" t="str">
        <f>VLOOKUP($A27,OP_Charges!$A$8:$N$35,2,FALSE)</f>
        <v>Manchester Memorial Hospital</v>
      </c>
      <c r="C27" s="109">
        <f>VLOOKUP($A27,OP_Charges!$A$8:$N$35,3,FALSE)</f>
        <v>42278</v>
      </c>
      <c r="D27" s="109">
        <f>VLOOKUP($A27,OP_Charges!$A$8:$N$35,4,FALSE)</f>
        <v>42643</v>
      </c>
      <c r="E27" s="110">
        <f>VLOOKUP($A27,OP_Cost!$A$8:$N$39,14,FALSE)</f>
        <v>14627088</v>
      </c>
      <c r="F27" s="110">
        <f>VLOOKUP($A27,OP_Charges!$A$8:$N$39,14,FALSE)</f>
        <v>79156097</v>
      </c>
      <c r="G27" s="137">
        <f t="shared" si="0"/>
        <v>0.1847878881648245</v>
      </c>
      <c r="H27" s="96"/>
      <c r="I27" s="76">
        <v>14000028</v>
      </c>
      <c r="J27" s="73">
        <v>68507962</v>
      </c>
      <c r="K27" s="72">
        <v>0.20435621774882165</v>
      </c>
      <c r="L27" s="74">
        <f t="shared" si="1"/>
        <v>-1.9568329583997152E-2</v>
      </c>
    </row>
    <row r="28" spans="1:12">
      <c r="A28" s="111" t="s">
        <v>69</v>
      </c>
      <c r="B28" s="101" t="str">
        <f>VLOOKUP($A28,OP_Charges!$A$8:$N$35,2,FALSE)</f>
        <v>St. Vincents Medical Center</v>
      </c>
      <c r="C28" s="103">
        <f>VLOOKUP($A28,OP_Charges!$A$8:$N$35,3,FALSE)</f>
        <v>42278</v>
      </c>
      <c r="D28" s="103">
        <f>VLOOKUP($A28,OP_Charges!$A$8:$N$35,4,FALSE)</f>
        <v>42643</v>
      </c>
      <c r="E28" s="105">
        <f>VLOOKUP($A28,OP_Cost!$A$8:$N$39,14,FALSE)</f>
        <v>38168290</v>
      </c>
      <c r="F28" s="105">
        <f>VLOOKUP($A28,OP_Charges!$A$8:$N$39,14,FALSE)</f>
        <v>139126897</v>
      </c>
      <c r="G28" s="136">
        <f t="shared" si="0"/>
        <v>0.27434156028075579</v>
      </c>
      <c r="H28" s="96"/>
      <c r="I28" s="76">
        <v>28373943</v>
      </c>
      <c r="J28" s="73">
        <v>110683509</v>
      </c>
      <c r="K28" s="72">
        <v>0.2563520370500722</v>
      </c>
      <c r="L28" s="74">
        <f t="shared" si="1"/>
        <v>1.7989523230683591E-2</v>
      </c>
    </row>
    <row r="29" spans="1:12">
      <c r="A29" s="111" t="s">
        <v>72</v>
      </c>
      <c r="B29" s="101" t="str">
        <f>VLOOKUP($A29,OP_Charges!$A$8:$N$35,2,FALSE)</f>
        <v>Bristol Hospital  Inc.</v>
      </c>
      <c r="C29" s="103">
        <f>VLOOKUP($A29,OP_Charges!$A$8:$N$35,3,FALSE)</f>
        <v>42278</v>
      </c>
      <c r="D29" s="103">
        <f>VLOOKUP($A29,OP_Charges!$A$8:$N$35,4,FALSE)</f>
        <v>42643</v>
      </c>
      <c r="E29" s="105">
        <f>VLOOKUP($A29,OP_Cost!$A$8:$N$39,14,FALSE)</f>
        <v>14832078</v>
      </c>
      <c r="F29" s="105">
        <f>VLOOKUP($A29,OP_Charges!$A$8:$N$39,14,FALSE)</f>
        <v>73735591</v>
      </c>
      <c r="G29" s="136">
        <f t="shared" si="0"/>
        <v>0.20115222240505268</v>
      </c>
      <c r="H29" s="96"/>
      <c r="I29" s="76">
        <v>14295479</v>
      </c>
      <c r="J29" s="73">
        <v>65122535</v>
      </c>
      <c r="K29" s="72">
        <v>0.21951662354667245</v>
      </c>
      <c r="L29" s="74">
        <f t="shared" si="1"/>
        <v>-1.8364401141619774E-2</v>
      </c>
    </row>
    <row r="30" spans="1:12">
      <c r="A30" s="111" t="s">
        <v>75</v>
      </c>
      <c r="B30" s="101" t="str">
        <f>VLOOKUP($A30,OP_Charges!$A$8:$N$35,2,FALSE)</f>
        <v>The Griffin Hospital</v>
      </c>
      <c r="C30" s="103">
        <f>VLOOKUP($A30,OP_Charges!$A$8:$N$35,3,FALSE)</f>
        <v>42278</v>
      </c>
      <c r="D30" s="103">
        <f>VLOOKUP($A30,OP_Charges!$A$8:$N$35,4,FALSE)</f>
        <v>42643</v>
      </c>
      <c r="E30" s="105">
        <f>VLOOKUP($A30,OP_Cost!$A$8:$N$39,14,FALSE)</f>
        <v>13473555</v>
      </c>
      <c r="F30" s="105">
        <f>VLOOKUP($A30,OP_Charges!$A$8:$N$39,14,FALSE)</f>
        <v>57778599</v>
      </c>
      <c r="G30" s="136">
        <f t="shared" si="0"/>
        <v>0.23319282975345249</v>
      </c>
      <c r="H30" s="96"/>
      <c r="I30" s="76">
        <v>13094934</v>
      </c>
      <c r="J30" s="73">
        <v>57806676</v>
      </c>
      <c r="K30" s="72">
        <v>0.2265297869747778</v>
      </c>
      <c r="L30" s="74">
        <f t="shared" si="1"/>
        <v>6.6630427786746882E-3</v>
      </c>
    </row>
    <row r="31" spans="1:12">
      <c r="A31" s="111" t="s">
        <v>78</v>
      </c>
      <c r="B31" s="101" t="str">
        <f>VLOOKUP($A31,OP_Charges!$A$8:$N$35,2,FALSE)</f>
        <v>Danbury Hospital</v>
      </c>
      <c r="C31" s="103">
        <f>VLOOKUP($A31,OP_Charges!$A$8:$N$35,3,FALSE)</f>
        <v>42278</v>
      </c>
      <c r="D31" s="103">
        <f>VLOOKUP($A31,OP_Charges!$A$8:$N$35,4,FALSE)</f>
        <v>42643</v>
      </c>
      <c r="E31" s="105">
        <f>VLOOKUP($A31,OP_Cost!$A$8:$N$39,14,FALSE)</f>
        <v>72287665</v>
      </c>
      <c r="F31" s="105">
        <f>VLOOKUP($A31,OP_Charges!$A$8:$N$39,14,FALSE)</f>
        <v>244114021</v>
      </c>
      <c r="G31" s="136">
        <f t="shared" si="0"/>
        <v>0.29612254430891538</v>
      </c>
      <c r="H31" s="96"/>
      <c r="I31" s="76">
        <v>71339508</v>
      </c>
      <c r="J31" s="73">
        <v>230763258</v>
      </c>
      <c r="K31" s="72">
        <v>0.30914586931338955</v>
      </c>
      <c r="L31" s="74">
        <f t="shared" si="1"/>
        <v>-1.3023325004474173E-2</v>
      </c>
    </row>
    <row r="32" spans="1:12">
      <c r="A32" s="112" t="s">
        <v>81</v>
      </c>
      <c r="B32" s="108" t="str">
        <f>VLOOKUP($A32,OP_Charges!$A$8:$N$35,2,FALSE)</f>
        <v>Norwalk Hospital</v>
      </c>
      <c r="C32" s="109">
        <f>VLOOKUP($A32,OP_Charges!$A$8:$N$35,3,FALSE)</f>
        <v>42278</v>
      </c>
      <c r="D32" s="109">
        <f>VLOOKUP($A32,OP_Charges!$A$8:$N$35,4,FALSE)</f>
        <v>42643</v>
      </c>
      <c r="E32" s="110">
        <f>VLOOKUP($A32,OP_Cost!$A$8:$N$39,14,FALSE)</f>
        <v>36586244</v>
      </c>
      <c r="F32" s="110">
        <f>VLOOKUP($A32,OP_Charges!$A$8:$N$39,14,FALSE)</f>
        <v>121624227</v>
      </c>
      <c r="G32" s="137">
        <f t="shared" si="0"/>
        <v>0.30081378441155476</v>
      </c>
      <c r="H32" s="96"/>
      <c r="I32" s="76">
        <v>30395151</v>
      </c>
      <c r="J32" s="73">
        <v>103594406</v>
      </c>
      <c r="K32" s="72">
        <v>0.2934053311720326</v>
      </c>
      <c r="L32" s="74">
        <f t="shared" si="1"/>
        <v>7.4084532395221614E-3</v>
      </c>
    </row>
    <row r="33" spans="1:12">
      <c r="A33" s="111" t="s">
        <v>84</v>
      </c>
      <c r="B33" s="101" t="str">
        <f>VLOOKUP($A33,OP_Charges!$A$8:$N$35,2,FALSE)</f>
        <v>The Hospital Of Central Connecticut</v>
      </c>
      <c r="C33" s="103">
        <f>VLOOKUP($A33,OP_Charges!$A$8:$N$35,3,FALSE)</f>
        <v>42278</v>
      </c>
      <c r="D33" s="103">
        <f>VLOOKUP($A33,OP_Charges!$A$8:$N$35,4,FALSE)</f>
        <v>42643</v>
      </c>
      <c r="E33" s="105">
        <f>VLOOKUP($A33,OP_Cost!$A$8:$N$39,14,FALSE)</f>
        <v>30574410</v>
      </c>
      <c r="F33" s="105">
        <f>VLOOKUP($A33,OP_Charges!$A$8:$N$39,14,FALSE)</f>
        <v>89943622</v>
      </c>
      <c r="G33" s="136">
        <f t="shared" si="0"/>
        <v>0.33992860549912035</v>
      </c>
      <c r="H33" s="96"/>
      <c r="I33" s="76">
        <v>29235211</v>
      </c>
      <c r="J33" s="73">
        <v>82642665</v>
      </c>
      <c r="K33" s="72">
        <v>0.35375445600647076</v>
      </c>
      <c r="L33" s="74">
        <f t="shared" si="1"/>
        <v>-1.3825850507350412E-2</v>
      </c>
    </row>
    <row r="34" spans="1:12">
      <c r="A34" s="111" t="s">
        <v>89</v>
      </c>
      <c r="B34" s="101" t="str">
        <f>VLOOKUP($A34,OP_Charges!$A$8:$N$35,2,FALSE)</f>
        <v>John Dempsey Hospital</v>
      </c>
      <c r="C34" s="103">
        <f>VLOOKUP($A34,OP_Charges!$A$8:$N$35,3,FALSE)</f>
        <v>42186</v>
      </c>
      <c r="D34" s="103">
        <f>VLOOKUP($A34,OP_Charges!$A$8:$N$35,4,FALSE)</f>
        <v>42551</v>
      </c>
      <c r="E34" s="105">
        <f>VLOOKUP($A34,OP_Cost!$A$8:$N$39,14,FALSE)</f>
        <v>45604947</v>
      </c>
      <c r="F34" s="105">
        <f>VLOOKUP($A34,OP_Charges!$A$8:$N$39,14,FALSE)</f>
        <v>122998824</v>
      </c>
      <c r="G34" s="136">
        <f t="shared" si="0"/>
        <v>0.37077547180451093</v>
      </c>
      <c r="H34" s="96"/>
      <c r="I34" s="76">
        <v>37140869</v>
      </c>
      <c r="J34" s="73">
        <v>102968857</v>
      </c>
      <c r="K34" s="72">
        <v>0.36070002214358854</v>
      </c>
      <c r="L34" s="74">
        <f t="shared" si="1"/>
        <v>1.0075449660922386E-2</v>
      </c>
    </row>
    <row r="35" spans="1:12">
      <c r="A35" s="111" t="s">
        <v>101</v>
      </c>
      <c r="B35" s="101" t="str">
        <f>VLOOKUP($A35,OP_Charges!$A$8:$N$35,2,FALSE)</f>
        <v>Connecticut Childrens Medical Center</v>
      </c>
      <c r="C35" s="103">
        <f>VLOOKUP($A35,OP_Charges!$A$8:$N$35,3,FALSE)</f>
        <v>42278</v>
      </c>
      <c r="D35" s="103">
        <f>VLOOKUP($A35,OP_Charges!$A$8:$N$35,4,FALSE)</f>
        <v>42643</v>
      </c>
      <c r="E35" s="105">
        <f>VLOOKUP($A35,OP_Cost!$A$8:$N$39,14,FALSE)</f>
        <v>112651</v>
      </c>
      <c r="F35" s="105">
        <f>VLOOKUP($A35,OP_Charges!$A$8:$N$39,14,FALSE)</f>
        <v>382368</v>
      </c>
      <c r="G35" s="136">
        <f t="shared" si="0"/>
        <v>0.29461408904510838</v>
      </c>
      <c r="H35" s="96"/>
      <c r="I35" s="76">
        <v>53307</v>
      </c>
      <c r="J35" s="73">
        <v>227440</v>
      </c>
      <c r="K35" s="72">
        <v>0.23437829757298628</v>
      </c>
      <c r="L35" s="74">
        <f t="shared" si="1"/>
        <v>6.0235791472122102E-2</v>
      </c>
    </row>
    <row r="36" spans="1:12">
      <c r="A36" s="111" t="s">
        <v>92</v>
      </c>
      <c r="B36" s="101" t="s">
        <v>93</v>
      </c>
      <c r="C36" s="103">
        <v>42278</v>
      </c>
      <c r="D36" s="103">
        <v>42643</v>
      </c>
      <c r="E36" s="105">
        <f>VLOOKUP($A36,OP_Cost!$A$8:$N$39,14,FALSE)</f>
        <v>802521</v>
      </c>
      <c r="F36" s="105">
        <f>VLOOKUP($A36,OP_Charges!$A$8:$N$39,14,FALSE)</f>
        <v>1816303</v>
      </c>
      <c r="G36" s="78">
        <f t="shared" si="0"/>
        <v>0.44184312859693564</v>
      </c>
      <c r="H36" s="96"/>
      <c r="I36" s="76">
        <v>3439363</v>
      </c>
      <c r="J36" s="73">
        <v>2114192</v>
      </c>
      <c r="K36" s="72">
        <v>1.626797849958755</v>
      </c>
      <c r="L36" s="74">
        <f t="shared" si="1"/>
        <v>-1.1849547213618195</v>
      </c>
    </row>
    <row r="37" spans="1:12">
      <c r="A37" s="112" t="s">
        <v>95</v>
      </c>
      <c r="B37" s="108" t="s">
        <v>96</v>
      </c>
      <c r="C37" s="109">
        <v>42095</v>
      </c>
      <c r="D37" s="109">
        <v>42460</v>
      </c>
      <c r="E37" s="110">
        <f>VLOOKUP($A37,OP_Cost!$A$8:$N$39,14,FALSE)</f>
        <v>634385</v>
      </c>
      <c r="F37" s="110">
        <f>VLOOKUP($A37,OP_Charges!$A$8:$N$39,14,FALSE)</f>
        <v>1305658</v>
      </c>
      <c r="G37" s="137">
        <f t="shared" si="0"/>
        <v>0.48587378930776665</v>
      </c>
      <c r="H37" s="96"/>
      <c r="I37" s="76">
        <v>519918</v>
      </c>
      <c r="J37" s="73">
        <v>708779</v>
      </c>
      <c r="K37" s="72">
        <v>0.733540356020706</v>
      </c>
      <c r="L37" s="74">
        <f t="shared" si="1"/>
        <v>-0.24766656671293935</v>
      </c>
    </row>
    <row r="38" spans="1:12">
      <c r="A38" s="111" t="s">
        <v>98</v>
      </c>
      <c r="B38" s="101" t="s">
        <v>99</v>
      </c>
      <c r="C38" s="103">
        <v>42278</v>
      </c>
      <c r="D38" s="103">
        <v>42643</v>
      </c>
      <c r="E38" s="105">
        <f>VLOOKUP($A38,OP_Cost!$A$8:$N$39,14,FALSE)</f>
        <v>2493175</v>
      </c>
      <c r="F38" s="105">
        <f>VLOOKUP($A38,OP_Charges!$A$8:$N$39,14,FALSE)</f>
        <v>6752642</v>
      </c>
      <c r="G38" s="136">
        <f t="shared" si="0"/>
        <v>0.36921474587280062</v>
      </c>
      <c r="H38" s="96"/>
      <c r="I38" s="76">
        <v>2223401</v>
      </c>
      <c r="J38" s="73">
        <v>6670403</v>
      </c>
      <c r="K38" s="72">
        <v>0.33332333893469407</v>
      </c>
      <c r="L38" s="74">
        <f t="shared" si="1"/>
        <v>3.5891406938106551E-2</v>
      </c>
    </row>
    <row r="39" spans="1:12">
      <c r="A39" s="112" t="s">
        <v>104</v>
      </c>
      <c r="B39" s="108" t="s">
        <v>105</v>
      </c>
      <c r="C39" s="109">
        <v>42278</v>
      </c>
      <c r="D39" s="109">
        <v>42643</v>
      </c>
      <c r="E39" s="110">
        <f>VLOOKUP($A39,OP_Cost!$A$8:$N$39,14,FALSE)</f>
        <v>858992</v>
      </c>
      <c r="F39" s="110">
        <f>VLOOKUP($A39,OP_Charges!$A$8:$N$39,14,FALSE)</f>
        <v>2142081</v>
      </c>
      <c r="G39" s="137">
        <f t="shared" si="0"/>
        <v>0.40100817849558446</v>
      </c>
      <c r="H39" s="96"/>
      <c r="I39" s="76">
        <v>794487</v>
      </c>
      <c r="J39" s="73">
        <v>2023924</v>
      </c>
      <c r="K39" s="72">
        <v>0.39254784270555615</v>
      </c>
      <c r="L39" s="74">
        <f t="shared" si="1"/>
        <v>8.460335790028306E-3</v>
      </c>
    </row>
    <row r="40" spans="1:12">
      <c r="A40" s="101"/>
      <c r="B40" s="101"/>
      <c r="C40" s="101"/>
      <c r="D40" s="101"/>
      <c r="E40" s="101"/>
      <c r="F40" s="101"/>
      <c r="G40" s="138"/>
      <c r="I40" s="73"/>
      <c r="J40" s="73"/>
    </row>
    <row r="41" spans="1:12">
      <c r="A41" s="102"/>
      <c r="B41" s="102" t="s">
        <v>1219</v>
      </c>
      <c r="C41" s="102"/>
      <c r="D41" s="102"/>
      <c r="E41" s="122">
        <f>SUM(E8:E40)</f>
        <v>935170419</v>
      </c>
      <c r="F41" s="122">
        <f>SUM(F8:F40)</f>
        <v>4006425685</v>
      </c>
      <c r="G41" s="139">
        <f>E41/F41</f>
        <v>0.23341763769667925</v>
      </c>
      <c r="I41" s="73">
        <v>909220232</v>
      </c>
      <c r="J41" s="73">
        <v>3824585510</v>
      </c>
      <c r="K41" s="90">
        <v>0.23773039709079483</v>
      </c>
    </row>
    <row r="42" spans="1:12">
      <c r="A42" s="102"/>
      <c r="B42" s="102"/>
      <c r="C42" s="102"/>
      <c r="D42" s="102"/>
      <c r="E42" s="122"/>
      <c r="F42" s="122"/>
      <c r="G42" s="102"/>
    </row>
    <row r="43" spans="1:12">
      <c r="A43" s="102"/>
      <c r="B43" s="102"/>
      <c r="C43" s="102"/>
      <c r="D43" s="102"/>
      <c r="E43" s="102"/>
      <c r="F43" s="102"/>
      <c r="G43" s="128"/>
    </row>
    <row r="44" spans="1:12">
      <c r="A44" s="91" t="s">
        <v>1220</v>
      </c>
    </row>
    <row r="45" spans="1:12" ht="21">
      <c r="G45" s="134"/>
    </row>
  </sheetData>
  <pageMargins left="0.7" right="0.7" top="0.75" bottom="0.75" header="0.3" footer="0.3"/>
  <pageSetup scale="70" orientation="landscape" r:id="rId1"/>
  <headerFoot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="85" zoomScaleNormal="85" workbookViewId="0">
      <selection activeCell="A13" sqref="A13"/>
    </sheetView>
  </sheetViews>
  <sheetFormatPr defaultRowHeight="15"/>
  <cols>
    <col min="1" max="1" width="9.140625" style="90"/>
    <col min="2" max="2" width="22.85546875" style="90" customWidth="1"/>
    <col min="3" max="3" width="10.42578125" style="90" bestFit="1" customWidth="1"/>
    <col min="4" max="4" width="10.85546875" style="90" bestFit="1" customWidth="1"/>
    <col min="5" max="5" width="18.28515625" style="90" bestFit="1" customWidth="1"/>
    <col min="6" max="6" width="12.42578125" style="90" bestFit="1" customWidth="1"/>
    <col min="7" max="7" width="17.5703125" style="90" bestFit="1" customWidth="1"/>
    <col min="8" max="8" width="17.85546875" style="90" bestFit="1" customWidth="1"/>
    <col min="9" max="9" width="12.42578125" style="90" bestFit="1" customWidth="1"/>
    <col min="10" max="10" width="12.85546875" style="90" customWidth="1"/>
    <col min="11" max="11" width="11.85546875" style="90" bestFit="1" customWidth="1"/>
    <col min="12" max="13" width="12.42578125" style="90" bestFit="1" customWidth="1"/>
    <col min="14" max="14" width="14.28515625" style="90" bestFit="1" customWidth="1"/>
    <col min="15" max="15" width="11.5703125" style="90" bestFit="1" customWidth="1"/>
    <col min="16" max="16384" width="9.140625" style="90"/>
  </cols>
  <sheetData>
    <row r="1" spans="1:15" ht="20.25">
      <c r="A1" s="93" t="s">
        <v>1221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5" ht="18">
      <c r="A2" s="94" t="s">
        <v>1208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5" ht="18">
      <c r="A3" s="94" t="s">
        <v>1209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5">
      <c r="A4" s="95" t="s">
        <v>1210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5" s="126" customFormat="1" ht="45.75" customHeight="1">
      <c r="A6" s="98" t="s">
        <v>1211</v>
      </c>
      <c r="B6" s="99" t="s">
        <v>1196</v>
      </c>
      <c r="C6" s="99" t="s">
        <v>1222</v>
      </c>
      <c r="D6" s="99" t="s">
        <v>1223</v>
      </c>
      <c r="E6" s="99" t="s">
        <v>1224</v>
      </c>
      <c r="F6" s="99" t="s">
        <v>1224</v>
      </c>
      <c r="G6" s="99" t="s">
        <v>1224</v>
      </c>
      <c r="H6" s="99" t="s">
        <v>1224</v>
      </c>
      <c r="I6" s="99" t="s">
        <v>1224</v>
      </c>
      <c r="J6" s="99" t="s">
        <v>1224</v>
      </c>
      <c r="K6" s="99" t="s">
        <v>1224</v>
      </c>
      <c r="L6" s="99" t="s">
        <v>1224</v>
      </c>
      <c r="M6" s="99" t="s">
        <v>1224</v>
      </c>
      <c r="N6" s="100" t="s">
        <v>1215</v>
      </c>
    </row>
    <row r="7" spans="1:15" s="126" customFormat="1" ht="26.25">
      <c r="A7" s="123"/>
      <c r="B7" s="127" t="s">
        <v>1225</v>
      </c>
      <c r="C7" s="129" t="s">
        <v>1226</v>
      </c>
      <c r="D7" s="129" t="s">
        <v>1227</v>
      </c>
      <c r="E7" s="127" t="s">
        <v>1228</v>
      </c>
      <c r="F7" s="127" t="s">
        <v>1229</v>
      </c>
      <c r="G7" s="127" t="s">
        <v>1230</v>
      </c>
      <c r="H7" s="127" t="s">
        <v>1231</v>
      </c>
      <c r="I7" s="127" t="s">
        <v>1232</v>
      </c>
      <c r="J7" s="127" t="s">
        <v>1233</v>
      </c>
      <c r="K7" s="127" t="s">
        <v>1234</v>
      </c>
      <c r="L7" s="127" t="s">
        <v>1235</v>
      </c>
      <c r="M7" s="127" t="s">
        <v>1236</v>
      </c>
      <c r="N7" s="123"/>
    </row>
    <row r="8" spans="1:15">
      <c r="A8" s="113" t="s">
        <v>9</v>
      </c>
      <c r="B8" s="114" t="s">
        <v>132</v>
      </c>
      <c r="C8" s="103">
        <v>42278</v>
      </c>
      <c r="D8" s="103">
        <v>42643</v>
      </c>
      <c r="E8" s="120">
        <v>31235721</v>
      </c>
      <c r="F8" s="120">
        <v>931</v>
      </c>
      <c r="G8" s="120">
        <v>48652</v>
      </c>
      <c r="H8" s="120"/>
      <c r="I8" s="120"/>
      <c r="J8" s="120"/>
      <c r="K8" s="120"/>
      <c r="L8" s="120"/>
      <c r="M8" s="120"/>
      <c r="N8" s="121">
        <f>SUM(E8:M8)</f>
        <v>31285304</v>
      </c>
      <c r="O8" s="92"/>
    </row>
    <row r="9" spans="1:15">
      <c r="A9" s="111" t="s">
        <v>12</v>
      </c>
      <c r="B9" s="101" t="s">
        <v>13</v>
      </c>
      <c r="C9" s="103">
        <v>42278</v>
      </c>
      <c r="D9" s="103">
        <v>42643</v>
      </c>
      <c r="E9" s="104">
        <v>13631041</v>
      </c>
      <c r="F9" s="104">
        <v>826</v>
      </c>
      <c r="G9" s="104">
        <v>6339</v>
      </c>
      <c r="H9" s="104">
        <v>77</v>
      </c>
      <c r="I9" s="104">
        <v>0</v>
      </c>
      <c r="J9" s="104">
        <v>109</v>
      </c>
      <c r="K9" s="104"/>
      <c r="L9" s="104"/>
      <c r="M9" s="104"/>
      <c r="N9" s="118">
        <f t="shared" ref="N9:N39" si="0">SUM(E9:M9)</f>
        <v>13638392</v>
      </c>
      <c r="O9" s="92"/>
    </row>
    <row r="10" spans="1:15">
      <c r="A10" s="111" t="s">
        <v>16</v>
      </c>
      <c r="B10" s="101" t="s">
        <v>133</v>
      </c>
      <c r="C10" s="103">
        <v>42278</v>
      </c>
      <c r="D10" s="103">
        <v>42643</v>
      </c>
      <c r="E10" s="104">
        <v>7100610</v>
      </c>
      <c r="F10" s="104">
        <v>0</v>
      </c>
      <c r="G10" s="104">
        <v>809</v>
      </c>
      <c r="H10" s="104">
        <v>25</v>
      </c>
      <c r="I10" s="104">
        <v>0</v>
      </c>
      <c r="J10" s="104">
        <v>0</v>
      </c>
      <c r="K10" s="104"/>
      <c r="L10" s="104"/>
      <c r="M10" s="104"/>
      <c r="N10" s="118">
        <f t="shared" si="0"/>
        <v>7101444</v>
      </c>
      <c r="O10" s="92"/>
    </row>
    <row r="11" spans="1:15">
      <c r="A11" s="111" t="s">
        <v>18</v>
      </c>
      <c r="B11" s="101" t="s">
        <v>19</v>
      </c>
      <c r="C11" s="103">
        <v>42278</v>
      </c>
      <c r="D11" s="103">
        <v>42643</v>
      </c>
      <c r="E11" s="104">
        <v>16273685</v>
      </c>
      <c r="F11" s="104">
        <v>0</v>
      </c>
      <c r="G11" s="104">
        <v>133</v>
      </c>
      <c r="H11" s="104"/>
      <c r="I11" s="104"/>
      <c r="J11" s="104"/>
      <c r="K11" s="104"/>
      <c r="L11" s="104"/>
      <c r="M11" s="104"/>
      <c r="N11" s="118">
        <f t="shared" si="0"/>
        <v>16273818</v>
      </c>
      <c r="O11" s="92"/>
    </row>
    <row r="12" spans="1:15">
      <c r="A12" s="112" t="s">
        <v>21</v>
      </c>
      <c r="B12" s="108" t="s">
        <v>1237</v>
      </c>
      <c r="C12" s="109">
        <v>42278</v>
      </c>
      <c r="D12" s="109">
        <v>42643</v>
      </c>
      <c r="E12" s="117">
        <v>44793727</v>
      </c>
      <c r="F12" s="117">
        <v>355</v>
      </c>
      <c r="G12" s="117">
        <v>19556</v>
      </c>
      <c r="H12" s="117">
        <v>459</v>
      </c>
      <c r="I12" s="117">
        <v>0</v>
      </c>
      <c r="J12" s="117">
        <v>77</v>
      </c>
      <c r="K12" s="117">
        <v>182</v>
      </c>
      <c r="L12" s="117">
        <v>0</v>
      </c>
      <c r="M12" s="117">
        <v>321</v>
      </c>
      <c r="N12" s="119">
        <f t="shared" si="0"/>
        <v>44814677</v>
      </c>
      <c r="O12" s="92"/>
    </row>
    <row r="13" spans="1:15">
      <c r="A13" s="111" t="s">
        <v>24</v>
      </c>
      <c r="B13" s="101" t="s">
        <v>134</v>
      </c>
      <c r="C13" s="103">
        <v>42278</v>
      </c>
      <c r="D13" s="103">
        <v>42643</v>
      </c>
      <c r="E13" s="104">
        <v>44854837</v>
      </c>
      <c r="F13" s="104">
        <v>22210</v>
      </c>
      <c r="G13" s="104">
        <v>9903</v>
      </c>
      <c r="H13" s="104">
        <v>161</v>
      </c>
      <c r="I13" s="104">
        <v>0</v>
      </c>
      <c r="J13" s="104">
        <v>0</v>
      </c>
      <c r="K13" s="104"/>
      <c r="L13" s="104"/>
      <c r="M13" s="104"/>
      <c r="N13" s="118">
        <f>SUM(E13:M13)</f>
        <v>44887111</v>
      </c>
      <c r="O13" s="92"/>
    </row>
    <row r="14" spans="1:15">
      <c r="A14" s="111" t="s">
        <v>28</v>
      </c>
      <c r="B14" s="101" t="s">
        <v>29</v>
      </c>
      <c r="C14" s="103">
        <v>42278</v>
      </c>
      <c r="D14" s="103">
        <v>42643</v>
      </c>
      <c r="E14" s="104">
        <f>2149261+4459144</f>
        <v>6608405</v>
      </c>
      <c r="F14" s="104">
        <f>0+0</f>
        <v>0</v>
      </c>
      <c r="G14" s="104">
        <f>1080+1257</f>
        <v>2337</v>
      </c>
      <c r="H14" s="104">
        <f>100+33</f>
        <v>133</v>
      </c>
      <c r="I14" s="104">
        <f>0</f>
        <v>0</v>
      </c>
      <c r="J14" s="104">
        <f>35+95</f>
        <v>130</v>
      </c>
      <c r="K14" s="104"/>
      <c r="L14" s="104"/>
      <c r="M14" s="104"/>
      <c r="N14" s="118">
        <f t="shared" si="0"/>
        <v>6611005</v>
      </c>
      <c r="O14" s="92"/>
    </row>
    <row r="15" spans="1:15">
      <c r="A15" s="111" t="s">
        <v>31</v>
      </c>
      <c r="B15" s="101" t="s">
        <v>135</v>
      </c>
      <c r="C15" s="103">
        <v>42278</v>
      </c>
      <c r="D15" s="103">
        <v>42643</v>
      </c>
      <c r="E15" s="104">
        <v>26469764</v>
      </c>
      <c r="F15" s="104">
        <v>90295</v>
      </c>
      <c r="G15" s="104">
        <v>23798</v>
      </c>
      <c r="H15" s="104">
        <v>1368</v>
      </c>
      <c r="I15" s="104">
        <v>0</v>
      </c>
      <c r="J15" s="104">
        <v>0</v>
      </c>
      <c r="K15" s="104"/>
      <c r="L15" s="104"/>
      <c r="M15" s="104"/>
      <c r="N15" s="118">
        <f t="shared" si="0"/>
        <v>26585225</v>
      </c>
      <c r="O15" s="92"/>
    </row>
    <row r="16" spans="1:15">
      <c r="A16" s="111" t="s">
        <v>34</v>
      </c>
      <c r="B16" s="101" t="s">
        <v>136</v>
      </c>
      <c r="C16" s="103">
        <v>42278</v>
      </c>
      <c r="D16" s="103">
        <v>42643</v>
      </c>
      <c r="E16" s="104">
        <v>16526185</v>
      </c>
      <c r="F16" s="104">
        <v>951</v>
      </c>
      <c r="G16" s="104">
        <v>29947</v>
      </c>
      <c r="H16" s="104">
        <v>5740</v>
      </c>
      <c r="I16" s="104">
        <v>0</v>
      </c>
      <c r="J16" s="104">
        <v>0</v>
      </c>
      <c r="K16" s="104"/>
      <c r="L16" s="104"/>
      <c r="M16" s="104"/>
      <c r="N16" s="118">
        <f t="shared" si="0"/>
        <v>16562823</v>
      </c>
      <c r="O16" s="92"/>
    </row>
    <row r="17" spans="1:15">
      <c r="A17" s="112" t="s">
        <v>36</v>
      </c>
      <c r="B17" s="108" t="s">
        <v>1238</v>
      </c>
      <c r="C17" s="109">
        <v>42278</v>
      </c>
      <c r="D17" s="109">
        <v>42643</v>
      </c>
      <c r="E17" s="117">
        <v>5171188</v>
      </c>
      <c r="F17" s="117">
        <v>0</v>
      </c>
      <c r="G17" s="117">
        <v>5824</v>
      </c>
      <c r="H17" s="144"/>
      <c r="I17" s="144"/>
      <c r="J17" s="144"/>
      <c r="K17" s="117"/>
      <c r="L17" s="117"/>
      <c r="M17" s="117"/>
      <c r="N17" s="119">
        <f t="shared" si="0"/>
        <v>5177012</v>
      </c>
      <c r="O17" s="92"/>
    </row>
    <row r="18" spans="1:15">
      <c r="A18" s="111" t="s">
        <v>40</v>
      </c>
      <c r="B18" s="101" t="s">
        <v>1239</v>
      </c>
      <c r="C18" s="103">
        <v>42278</v>
      </c>
      <c r="D18" s="103">
        <v>42643</v>
      </c>
      <c r="E18" s="104">
        <v>20050142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/>
      <c r="M18" s="104"/>
      <c r="N18" s="118">
        <f t="shared" si="0"/>
        <v>20050142</v>
      </c>
      <c r="O18" s="92"/>
    </row>
    <row r="19" spans="1:15">
      <c r="A19" s="111" t="s">
        <v>42</v>
      </c>
      <c r="B19" s="101" t="s">
        <v>43</v>
      </c>
      <c r="C19" s="103">
        <v>42278</v>
      </c>
      <c r="D19" s="103">
        <v>42643</v>
      </c>
      <c r="E19" s="104">
        <v>23823283</v>
      </c>
      <c r="F19" s="104">
        <v>0</v>
      </c>
      <c r="G19" s="104">
        <v>13250</v>
      </c>
      <c r="H19" s="104">
        <v>0</v>
      </c>
      <c r="I19" s="104">
        <v>0</v>
      </c>
      <c r="J19" s="104">
        <v>0</v>
      </c>
      <c r="K19" s="104">
        <v>0</v>
      </c>
      <c r="L19" s="104"/>
      <c r="M19" s="104"/>
      <c r="N19" s="118">
        <f t="shared" si="0"/>
        <v>23836533</v>
      </c>
      <c r="O19" s="92"/>
    </row>
    <row r="20" spans="1:15">
      <c r="A20" s="111" t="s">
        <v>45</v>
      </c>
      <c r="B20" s="101" t="s">
        <v>46</v>
      </c>
      <c r="C20" s="103">
        <v>42278</v>
      </c>
      <c r="D20" s="103">
        <v>42643</v>
      </c>
      <c r="E20" s="104">
        <v>44290784</v>
      </c>
      <c r="F20" s="104">
        <v>12508</v>
      </c>
      <c r="G20" s="104">
        <v>47441</v>
      </c>
      <c r="H20" s="104"/>
      <c r="I20" s="104"/>
      <c r="J20" s="104"/>
      <c r="K20" s="104"/>
      <c r="L20" s="104"/>
      <c r="M20" s="104"/>
      <c r="N20" s="118">
        <f t="shared" si="0"/>
        <v>44350733</v>
      </c>
      <c r="O20" s="92"/>
    </row>
    <row r="21" spans="1:15">
      <c r="A21" s="111" t="s">
        <v>48</v>
      </c>
      <c r="B21" s="101" t="s">
        <v>1240</v>
      </c>
      <c r="C21" s="103">
        <v>42278</v>
      </c>
      <c r="D21" s="103">
        <v>42643</v>
      </c>
      <c r="E21" s="104">
        <v>5158215</v>
      </c>
      <c r="F21" s="104">
        <v>0</v>
      </c>
      <c r="G21" s="104">
        <v>0</v>
      </c>
      <c r="H21" s="104"/>
      <c r="I21" s="104"/>
      <c r="J21" s="104"/>
      <c r="K21" s="104"/>
      <c r="L21" s="104"/>
      <c r="M21" s="104"/>
      <c r="N21" s="118">
        <f t="shared" si="0"/>
        <v>5158215</v>
      </c>
      <c r="O21" s="92"/>
    </row>
    <row r="22" spans="1:15">
      <c r="A22" s="112" t="s">
        <v>51</v>
      </c>
      <c r="B22" s="108" t="s">
        <v>52</v>
      </c>
      <c r="C22" s="109">
        <v>42278</v>
      </c>
      <c r="D22" s="109">
        <v>42643</v>
      </c>
      <c r="E22" s="117">
        <v>31591191</v>
      </c>
      <c r="F22" s="117">
        <v>757</v>
      </c>
      <c r="G22" s="117">
        <v>18704</v>
      </c>
      <c r="H22" s="117">
        <v>123</v>
      </c>
      <c r="I22" s="117">
        <v>0</v>
      </c>
      <c r="J22" s="117">
        <v>212</v>
      </c>
      <c r="K22" s="117"/>
      <c r="L22" s="117"/>
      <c r="M22" s="117"/>
      <c r="N22" s="119">
        <f t="shared" si="0"/>
        <v>31610987</v>
      </c>
      <c r="O22" s="92"/>
    </row>
    <row r="23" spans="1:15">
      <c r="A23" s="111" t="s">
        <v>54</v>
      </c>
      <c r="B23" s="101" t="s">
        <v>140</v>
      </c>
      <c r="C23" s="103">
        <v>42278</v>
      </c>
      <c r="D23" s="103">
        <v>42643</v>
      </c>
      <c r="E23" s="104">
        <v>11267980</v>
      </c>
      <c r="F23" s="104">
        <v>0</v>
      </c>
      <c r="G23" s="104">
        <v>1685</v>
      </c>
      <c r="H23" s="104"/>
      <c r="I23" s="104"/>
      <c r="J23" s="104"/>
      <c r="K23" s="104"/>
      <c r="L23" s="104"/>
      <c r="M23" s="104"/>
      <c r="N23" s="118">
        <f t="shared" si="0"/>
        <v>11269665</v>
      </c>
      <c r="O23" s="92"/>
    </row>
    <row r="24" spans="1:15">
      <c r="A24" s="111" t="s">
        <v>57</v>
      </c>
      <c r="B24" s="101" t="s">
        <v>141</v>
      </c>
      <c r="C24" s="103">
        <v>42278</v>
      </c>
      <c r="D24" s="103">
        <v>42643</v>
      </c>
      <c r="E24" s="104">
        <v>216451830</v>
      </c>
      <c r="F24" s="104">
        <v>51174</v>
      </c>
      <c r="G24" s="104">
        <v>229030</v>
      </c>
      <c r="H24" s="104"/>
      <c r="I24" s="104"/>
      <c r="J24" s="104"/>
      <c r="K24" s="104"/>
      <c r="L24" s="104"/>
      <c r="M24" s="104"/>
      <c r="N24" s="118">
        <f t="shared" si="0"/>
        <v>216732034</v>
      </c>
      <c r="O24" s="92"/>
    </row>
    <row r="25" spans="1:15">
      <c r="A25" s="111" t="s">
        <v>60</v>
      </c>
      <c r="B25" s="101" t="s">
        <v>1241</v>
      </c>
      <c r="C25" s="103">
        <v>42278</v>
      </c>
      <c r="D25" s="103">
        <v>42643</v>
      </c>
      <c r="E25" s="104">
        <v>37620773</v>
      </c>
      <c r="F25" s="104">
        <v>0</v>
      </c>
      <c r="G25" s="104">
        <v>18881</v>
      </c>
      <c r="H25" s="104"/>
      <c r="I25" s="104"/>
      <c r="J25" s="104"/>
      <c r="K25" s="104"/>
      <c r="L25" s="104"/>
      <c r="M25" s="104"/>
      <c r="N25" s="118">
        <f t="shared" si="0"/>
        <v>37639654</v>
      </c>
      <c r="O25" s="92"/>
    </row>
    <row r="26" spans="1:15">
      <c r="A26" s="111" t="s">
        <v>63</v>
      </c>
      <c r="B26" s="101" t="s">
        <v>64</v>
      </c>
      <c r="C26" s="103">
        <v>42278</v>
      </c>
      <c r="D26" s="103">
        <v>42643</v>
      </c>
      <c r="E26" s="104">
        <v>60284982</v>
      </c>
      <c r="F26" s="104">
        <v>187747</v>
      </c>
      <c r="G26" s="104">
        <v>56915</v>
      </c>
      <c r="H26" s="104"/>
      <c r="I26" s="104"/>
      <c r="J26" s="104"/>
      <c r="K26" s="104"/>
      <c r="L26" s="104"/>
      <c r="M26" s="104"/>
      <c r="N26" s="118">
        <f t="shared" si="0"/>
        <v>60529644</v>
      </c>
      <c r="O26" s="92"/>
    </row>
    <row r="27" spans="1:15">
      <c r="A27" s="112" t="s">
        <v>66</v>
      </c>
      <c r="B27" s="108" t="s">
        <v>67</v>
      </c>
      <c r="C27" s="109">
        <v>42278</v>
      </c>
      <c r="D27" s="109">
        <v>42643</v>
      </c>
      <c r="E27" s="117">
        <v>14601867</v>
      </c>
      <c r="F27" s="117">
        <v>21269</v>
      </c>
      <c r="G27" s="117">
        <v>3952</v>
      </c>
      <c r="H27" s="117"/>
      <c r="I27" s="117"/>
      <c r="J27" s="117"/>
      <c r="K27" s="117"/>
      <c r="L27" s="117"/>
      <c r="M27" s="117"/>
      <c r="N27" s="119">
        <f t="shared" si="0"/>
        <v>14627088</v>
      </c>
      <c r="O27" s="92"/>
    </row>
    <row r="28" spans="1:15">
      <c r="A28" s="111" t="s">
        <v>69</v>
      </c>
      <c r="B28" s="101" t="s">
        <v>1242</v>
      </c>
      <c r="C28" s="103">
        <v>42278</v>
      </c>
      <c r="D28" s="103">
        <v>42643</v>
      </c>
      <c r="E28" s="104">
        <v>38164063</v>
      </c>
      <c r="F28" s="104"/>
      <c r="G28" s="104"/>
      <c r="H28" s="104">
        <v>48</v>
      </c>
      <c r="I28" s="104"/>
      <c r="J28" s="104"/>
      <c r="K28" s="104">
        <v>4179</v>
      </c>
      <c r="L28" s="104"/>
      <c r="M28" s="104"/>
      <c r="N28" s="118">
        <f t="shared" si="0"/>
        <v>38168290</v>
      </c>
      <c r="O28" s="92"/>
    </row>
    <row r="29" spans="1:15">
      <c r="A29" s="111" t="s">
        <v>72</v>
      </c>
      <c r="B29" s="101" t="s">
        <v>1243</v>
      </c>
      <c r="C29" s="103">
        <v>42278</v>
      </c>
      <c r="D29" s="103">
        <v>42643</v>
      </c>
      <c r="E29" s="104">
        <v>14832078</v>
      </c>
      <c r="F29" s="104"/>
      <c r="G29" s="104"/>
      <c r="H29" s="104"/>
      <c r="I29" s="104"/>
      <c r="J29" s="104"/>
      <c r="K29" s="104"/>
      <c r="L29" s="104"/>
      <c r="M29" s="104"/>
      <c r="N29" s="118">
        <f t="shared" si="0"/>
        <v>14832078</v>
      </c>
      <c r="O29" s="92"/>
    </row>
    <row r="30" spans="1:15">
      <c r="A30" s="111" t="s">
        <v>75</v>
      </c>
      <c r="B30" s="101" t="s">
        <v>1244</v>
      </c>
      <c r="C30" s="103">
        <v>42278</v>
      </c>
      <c r="D30" s="103">
        <v>42643</v>
      </c>
      <c r="E30" s="104">
        <v>13473555</v>
      </c>
      <c r="F30" s="104"/>
      <c r="G30" s="104"/>
      <c r="H30" s="104"/>
      <c r="I30" s="104"/>
      <c r="J30" s="104"/>
      <c r="K30" s="104"/>
      <c r="L30" s="104"/>
      <c r="M30" s="104"/>
      <c r="N30" s="118">
        <f t="shared" si="0"/>
        <v>13473555</v>
      </c>
      <c r="O30" s="92"/>
    </row>
    <row r="31" spans="1:15">
      <c r="A31" s="111" t="s">
        <v>78</v>
      </c>
      <c r="B31" s="101" t="s">
        <v>144</v>
      </c>
      <c r="C31" s="103">
        <v>42278</v>
      </c>
      <c r="D31" s="103">
        <v>42643</v>
      </c>
      <c r="E31" s="104">
        <v>72278258</v>
      </c>
      <c r="F31" s="104">
        <v>2047</v>
      </c>
      <c r="G31" s="104">
        <v>7360</v>
      </c>
      <c r="H31" s="104"/>
      <c r="I31" s="104"/>
      <c r="J31" s="104"/>
      <c r="K31" s="104"/>
      <c r="L31" s="104"/>
      <c r="M31" s="104"/>
      <c r="N31" s="118">
        <f t="shared" si="0"/>
        <v>72287665</v>
      </c>
      <c r="O31" s="92"/>
    </row>
    <row r="32" spans="1:15">
      <c r="A32" s="112" t="s">
        <v>81</v>
      </c>
      <c r="B32" s="108" t="s">
        <v>145</v>
      </c>
      <c r="C32" s="109">
        <v>42278</v>
      </c>
      <c r="D32" s="109">
        <v>42643</v>
      </c>
      <c r="E32" s="117">
        <v>36576784</v>
      </c>
      <c r="F32" s="117">
        <v>27</v>
      </c>
      <c r="G32" s="117">
        <v>9433</v>
      </c>
      <c r="H32" s="117"/>
      <c r="I32" s="117"/>
      <c r="J32" s="117"/>
      <c r="K32" s="117"/>
      <c r="L32" s="117"/>
      <c r="M32" s="117"/>
      <c r="N32" s="119">
        <f t="shared" si="0"/>
        <v>36586244</v>
      </c>
      <c r="O32" s="92"/>
    </row>
    <row r="33" spans="1:15">
      <c r="A33" s="111" t="s">
        <v>84</v>
      </c>
      <c r="B33" s="101" t="s">
        <v>85</v>
      </c>
      <c r="C33" s="103">
        <v>42278</v>
      </c>
      <c r="D33" s="103">
        <v>42643</v>
      </c>
      <c r="E33" s="104">
        <v>30455453</v>
      </c>
      <c r="F33" s="104">
        <v>16869</v>
      </c>
      <c r="G33" s="104">
        <v>101145</v>
      </c>
      <c r="H33" s="104">
        <v>73</v>
      </c>
      <c r="I33" s="104"/>
      <c r="J33" s="104">
        <v>870</v>
      </c>
      <c r="K33" s="104"/>
      <c r="L33" s="104"/>
      <c r="M33" s="104"/>
      <c r="N33" s="118">
        <f t="shared" si="0"/>
        <v>30574410</v>
      </c>
      <c r="O33" s="92"/>
    </row>
    <row r="34" spans="1:15">
      <c r="A34" s="111" t="s">
        <v>89</v>
      </c>
      <c r="B34" s="101" t="s">
        <v>147</v>
      </c>
      <c r="C34" s="103">
        <v>42186</v>
      </c>
      <c r="D34" s="103">
        <v>42551</v>
      </c>
      <c r="E34" s="104">
        <v>45604947</v>
      </c>
      <c r="F34" s="104"/>
      <c r="G34" s="104"/>
      <c r="H34" s="104"/>
      <c r="I34" s="104"/>
      <c r="J34" s="104"/>
      <c r="K34" s="104"/>
      <c r="L34" s="104"/>
      <c r="M34" s="104"/>
      <c r="N34" s="118">
        <f t="shared" si="0"/>
        <v>45604947</v>
      </c>
      <c r="O34" s="92"/>
    </row>
    <row r="35" spans="1:15">
      <c r="A35" s="130" t="s">
        <v>101</v>
      </c>
      <c r="B35" s="101" t="s">
        <v>102</v>
      </c>
      <c r="C35" s="103">
        <v>42278</v>
      </c>
      <c r="D35" s="103">
        <v>42643</v>
      </c>
      <c r="E35" s="104">
        <v>112651</v>
      </c>
      <c r="F35" s="104"/>
      <c r="G35" s="104"/>
      <c r="H35" s="104"/>
      <c r="I35" s="104"/>
      <c r="J35" s="104"/>
      <c r="K35" s="104"/>
      <c r="L35" s="104"/>
      <c r="M35" s="104"/>
      <c r="N35" s="118">
        <f t="shared" si="0"/>
        <v>112651</v>
      </c>
      <c r="O35" s="92"/>
    </row>
    <row r="36" spans="1:15">
      <c r="A36" s="130" t="s">
        <v>98</v>
      </c>
      <c r="B36" s="101" t="s">
        <v>99</v>
      </c>
      <c r="C36" s="103">
        <v>42278</v>
      </c>
      <c r="D36" s="103">
        <v>42643</v>
      </c>
      <c r="E36" s="104">
        <v>2493163</v>
      </c>
      <c r="F36" s="104"/>
      <c r="G36" s="104">
        <v>12</v>
      </c>
      <c r="N36" s="118">
        <f t="shared" si="0"/>
        <v>2493175</v>
      </c>
    </row>
    <row r="37" spans="1:15">
      <c r="A37" s="145" t="s">
        <v>95</v>
      </c>
      <c r="B37" s="140" t="s">
        <v>1245</v>
      </c>
      <c r="C37" s="109">
        <v>42095</v>
      </c>
      <c r="D37" s="109">
        <v>42460</v>
      </c>
      <c r="E37" s="117">
        <v>632716</v>
      </c>
      <c r="F37" s="117">
        <v>1669</v>
      </c>
      <c r="G37" s="117"/>
      <c r="H37" s="33"/>
      <c r="I37" s="33"/>
      <c r="J37" s="33"/>
      <c r="K37" s="33"/>
      <c r="L37" s="33"/>
      <c r="M37" s="33"/>
      <c r="N37" s="119">
        <f t="shared" si="0"/>
        <v>634385</v>
      </c>
    </row>
    <row r="38" spans="1:15">
      <c r="A38" s="131" t="s">
        <v>92</v>
      </c>
      <c r="B38" s="132" t="s">
        <v>1246</v>
      </c>
      <c r="C38" s="103">
        <v>42278</v>
      </c>
      <c r="D38" s="103">
        <v>42643</v>
      </c>
      <c r="E38" s="104">
        <v>802521</v>
      </c>
      <c r="F38" s="104"/>
      <c r="G38" s="104"/>
      <c r="N38" s="118">
        <f t="shared" si="0"/>
        <v>802521</v>
      </c>
    </row>
    <row r="39" spans="1:15">
      <c r="A39" s="145" t="s">
        <v>104</v>
      </c>
      <c r="B39" s="140" t="s">
        <v>105</v>
      </c>
      <c r="C39" s="109">
        <v>42278</v>
      </c>
      <c r="D39" s="109">
        <v>42643</v>
      </c>
      <c r="E39" s="117">
        <v>858992</v>
      </c>
      <c r="F39" s="117"/>
      <c r="G39" s="117"/>
      <c r="H39" s="33"/>
      <c r="I39" s="33"/>
      <c r="J39" s="33"/>
      <c r="K39" s="33"/>
      <c r="L39" s="33"/>
      <c r="M39" s="33"/>
      <c r="N39" s="119">
        <f t="shared" si="0"/>
        <v>858992</v>
      </c>
    </row>
  </sheetData>
  <pageMargins left="0.2" right="0.2" top="0.75" bottom="0.75" header="0.3" footer="0.3"/>
  <pageSetup scale="69" fitToHeight="8" orientation="landscape" r:id="rId1"/>
  <headerFooter>
    <oddFooter>&amp;L&amp;Z&amp;F   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zoomScale="85" zoomScaleNormal="85" workbookViewId="0">
      <selection activeCell="N41" sqref="N41"/>
    </sheetView>
  </sheetViews>
  <sheetFormatPr defaultRowHeight="15"/>
  <cols>
    <col min="1" max="1" width="9.140625" style="90"/>
    <col min="2" max="2" width="19.28515625" style="90" customWidth="1"/>
    <col min="3" max="3" width="10.42578125" style="90" bestFit="1" customWidth="1"/>
    <col min="4" max="4" width="11.28515625" style="90" bestFit="1" customWidth="1"/>
    <col min="5" max="5" width="16.140625" style="90" bestFit="1" customWidth="1"/>
    <col min="6" max="9" width="14.42578125" style="90" bestFit="1" customWidth="1"/>
    <col min="10" max="10" width="16.140625" style="90" bestFit="1" customWidth="1"/>
    <col min="11" max="13" width="14.42578125" style="90" bestFit="1" customWidth="1"/>
    <col min="14" max="14" width="14.28515625" style="90" bestFit="1" customWidth="1"/>
    <col min="15" max="15" width="12.5703125" style="90" bestFit="1" customWidth="1"/>
    <col min="16" max="16384" width="9.140625" style="90"/>
  </cols>
  <sheetData>
    <row r="1" spans="1:15" ht="20.25">
      <c r="A1" s="93" t="s">
        <v>1247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18">
      <c r="A2" s="94" t="s">
        <v>1208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8">
      <c r="A3" s="94" t="s">
        <v>1209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>
      <c r="A4" s="95" t="s">
        <v>1210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96"/>
    </row>
    <row r="5" spans="1:15">
      <c r="A5" s="102"/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96"/>
    </row>
    <row r="6" spans="1:15" ht="42" customHeight="1">
      <c r="A6" s="98" t="s">
        <v>1211</v>
      </c>
      <c r="B6" s="99" t="s">
        <v>1212</v>
      </c>
      <c r="C6" s="99" t="s">
        <v>1222</v>
      </c>
      <c r="D6" s="99" t="s">
        <v>1223</v>
      </c>
      <c r="E6" s="99" t="s">
        <v>1248</v>
      </c>
      <c r="F6" s="99" t="s">
        <v>1248</v>
      </c>
      <c r="G6" s="99" t="s">
        <v>1248</v>
      </c>
      <c r="H6" s="99" t="s">
        <v>1248</v>
      </c>
      <c r="I6" s="99" t="s">
        <v>1248</v>
      </c>
      <c r="J6" s="99" t="s">
        <v>1248</v>
      </c>
      <c r="K6" s="99" t="s">
        <v>1248</v>
      </c>
      <c r="L6" s="99" t="s">
        <v>1248</v>
      </c>
      <c r="M6" s="99" t="s">
        <v>1248</v>
      </c>
      <c r="N6" s="100" t="s">
        <v>1216</v>
      </c>
      <c r="O6" s="96"/>
    </row>
    <row r="7" spans="1:15" s="126" customFormat="1" ht="26.25">
      <c r="A7" s="123"/>
      <c r="B7" s="124" t="s">
        <v>1225</v>
      </c>
      <c r="C7" s="123" t="s">
        <v>1226</v>
      </c>
      <c r="D7" s="123" t="s">
        <v>1227</v>
      </c>
      <c r="E7" s="124" t="s">
        <v>1249</v>
      </c>
      <c r="F7" s="124" t="s">
        <v>1250</v>
      </c>
      <c r="G7" s="124" t="s">
        <v>1251</v>
      </c>
      <c r="H7" s="124" t="s">
        <v>1252</v>
      </c>
      <c r="I7" s="124" t="s">
        <v>1253</v>
      </c>
      <c r="J7" s="124" t="s">
        <v>1254</v>
      </c>
      <c r="K7" s="124" t="s">
        <v>1255</v>
      </c>
      <c r="L7" s="124" t="s">
        <v>1256</v>
      </c>
      <c r="M7" s="124" t="s">
        <v>1257</v>
      </c>
      <c r="N7" s="124"/>
      <c r="O7" s="125"/>
    </row>
    <row r="8" spans="1:15">
      <c r="A8" s="113" t="s">
        <v>9</v>
      </c>
      <c r="B8" s="114" t="s">
        <v>132</v>
      </c>
      <c r="C8" s="103">
        <v>42278</v>
      </c>
      <c r="D8" s="103">
        <v>42643</v>
      </c>
      <c r="E8" s="120">
        <v>136760059</v>
      </c>
      <c r="F8" s="120">
        <v>2914</v>
      </c>
      <c r="G8" s="120">
        <v>152316</v>
      </c>
      <c r="H8" s="120"/>
      <c r="I8" s="120"/>
      <c r="J8" s="120"/>
      <c r="K8" s="120"/>
      <c r="L8" s="120"/>
      <c r="M8" s="120"/>
      <c r="N8" s="121">
        <f>SUM(E8:M8)</f>
        <v>136915289</v>
      </c>
      <c r="O8" s="97"/>
    </row>
    <row r="9" spans="1:15">
      <c r="A9" s="111" t="s">
        <v>12</v>
      </c>
      <c r="B9" s="101" t="s">
        <v>13</v>
      </c>
      <c r="C9" s="103">
        <v>42278</v>
      </c>
      <c r="D9" s="103">
        <v>42643</v>
      </c>
      <c r="E9" s="104">
        <v>42694363</v>
      </c>
      <c r="F9" s="104">
        <v>2550</v>
      </c>
      <c r="G9" s="104">
        <v>15743</v>
      </c>
      <c r="H9" s="104">
        <v>194</v>
      </c>
      <c r="I9" s="104">
        <v>0</v>
      </c>
      <c r="J9" s="104">
        <v>270</v>
      </c>
      <c r="K9" s="104"/>
      <c r="L9" s="104"/>
      <c r="M9" s="104"/>
      <c r="N9" s="118">
        <f t="shared" ref="N9:N39" si="0">SUM(E9:M9)</f>
        <v>42713120</v>
      </c>
      <c r="O9" s="97"/>
    </row>
    <row r="10" spans="1:15">
      <c r="A10" s="111" t="s">
        <v>16</v>
      </c>
      <c r="B10" s="101" t="s">
        <v>133</v>
      </c>
      <c r="C10" s="103">
        <v>42278</v>
      </c>
      <c r="D10" s="103">
        <v>42643</v>
      </c>
      <c r="E10" s="104">
        <v>27537593</v>
      </c>
      <c r="F10" s="104">
        <v>0</v>
      </c>
      <c r="G10" s="104">
        <v>3287</v>
      </c>
      <c r="H10" s="104">
        <v>156</v>
      </c>
      <c r="I10" s="104">
        <v>0</v>
      </c>
      <c r="J10" s="104">
        <v>0</v>
      </c>
      <c r="K10" s="104"/>
      <c r="L10" s="104"/>
      <c r="M10" s="104"/>
      <c r="N10" s="118">
        <f t="shared" si="0"/>
        <v>27541036</v>
      </c>
      <c r="O10" s="97"/>
    </row>
    <row r="11" spans="1:15">
      <c r="A11" s="111" t="s">
        <v>18</v>
      </c>
      <c r="B11" s="101" t="s">
        <v>19</v>
      </c>
      <c r="C11" s="103">
        <v>42278</v>
      </c>
      <c r="D11" s="103">
        <v>42643</v>
      </c>
      <c r="E11" s="104">
        <v>98867120</v>
      </c>
      <c r="F11" s="104">
        <v>0</v>
      </c>
      <c r="G11" s="104">
        <v>653</v>
      </c>
      <c r="H11" s="104"/>
      <c r="I11" s="104"/>
      <c r="J11" s="104"/>
      <c r="K11" s="104"/>
      <c r="L11" s="104"/>
      <c r="M11" s="104"/>
      <c r="N11" s="118">
        <f t="shared" si="0"/>
        <v>98867773</v>
      </c>
      <c r="O11" s="97"/>
    </row>
    <row r="12" spans="1:15">
      <c r="A12" s="112" t="s">
        <v>21</v>
      </c>
      <c r="B12" s="108" t="s">
        <v>1237</v>
      </c>
      <c r="C12" s="109">
        <v>42278</v>
      </c>
      <c r="D12" s="109">
        <v>42643</v>
      </c>
      <c r="E12" s="117">
        <v>295909157</v>
      </c>
      <c r="F12" s="117">
        <v>4204</v>
      </c>
      <c r="G12" s="117">
        <v>124233</v>
      </c>
      <c r="H12" s="117">
        <v>7942</v>
      </c>
      <c r="I12" s="117">
        <v>0</v>
      </c>
      <c r="J12" s="117">
        <v>491</v>
      </c>
      <c r="K12" s="117">
        <v>391</v>
      </c>
      <c r="L12" s="117">
        <v>0</v>
      </c>
      <c r="M12" s="117">
        <v>2057</v>
      </c>
      <c r="N12" s="119">
        <f>SUM(E12:M12)</f>
        <v>296048475</v>
      </c>
      <c r="O12" s="97"/>
    </row>
    <row r="13" spans="1:15">
      <c r="A13" s="111" t="s">
        <v>24</v>
      </c>
      <c r="B13" s="101" t="s">
        <v>134</v>
      </c>
      <c r="C13" s="103">
        <v>42278</v>
      </c>
      <c r="D13" s="103">
        <v>42643</v>
      </c>
      <c r="E13" s="104">
        <v>140085309</v>
      </c>
      <c r="F13" s="104">
        <v>82525</v>
      </c>
      <c r="G13" s="104">
        <v>20054</v>
      </c>
      <c r="H13" s="104">
        <v>1566</v>
      </c>
      <c r="I13" s="104">
        <v>0</v>
      </c>
      <c r="J13" s="104">
        <v>0</v>
      </c>
      <c r="K13" s="104"/>
      <c r="L13" s="104"/>
      <c r="M13" s="104"/>
      <c r="N13" s="118">
        <f t="shared" si="0"/>
        <v>140189454</v>
      </c>
      <c r="O13" s="97"/>
    </row>
    <row r="14" spans="1:15">
      <c r="A14" s="111" t="s">
        <v>28</v>
      </c>
      <c r="B14" s="101" t="s">
        <v>29</v>
      </c>
      <c r="C14" s="103">
        <v>42278</v>
      </c>
      <c r="D14" s="103">
        <v>42643</v>
      </c>
      <c r="E14" s="104">
        <f>7290826+14113084</f>
        <v>21403910</v>
      </c>
      <c r="F14" s="104">
        <f>0</f>
        <v>0</v>
      </c>
      <c r="G14" s="104">
        <f>4215+5154</f>
        <v>9369</v>
      </c>
      <c r="H14" s="104">
        <f>391+136</f>
        <v>527</v>
      </c>
      <c r="I14" s="104">
        <f>0</f>
        <v>0</v>
      </c>
      <c r="J14" s="104">
        <f>136+391</f>
        <v>527</v>
      </c>
      <c r="K14" s="104"/>
      <c r="L14" s="104"/>
      <c r="M14" s="104"/>
      <c r="N14" s="118">
        <f t="shared" si="0"/>
        <v>21414333</v>
      </c>
      <c r="O14" s="97"/>
    </row>
    <row r="15" spans="1:15">
      <c r="A15" s="111" t="s">
        <v>31</v>
      </c>
      <c r="B15" s="101" t="s">
        <v>135</v>
      </c>
      <c r="C15" s="103">
        <v>42278</v>
      </c>
      <c r="D15" s="103">
        <v>42643</v>
      </c>
      <c r="E15" s="104">
        <v>146423628</v>
      </c>
      <c r="F15" s="104">
        <v>376294</v>
      </c>
      <c r="G15" s="104">
        <v>98471</v>
      </c>
      <c r="H15" s="104">
        <v>20650</v>
      </c>
      <c r="I15" s="104">
        <v>0</v>
      </c>
      <c r="J15" s="104">
        <v>0</v>
      </c>
      <c r="K15" s="104"/>
      <c r="L15" s="104"/>
      <c r="M15" s="104"/>
      <c r="N15" s="118">
        <f t="shared" si="0"/>
        <v>146919043</v>
      </c>
      <c r="O15" s="97"/>
    </row>
    <row r="16" spans="1:15">
      <c r="A16" s="111" t="s">
        <v>34</v>
      </c>
      <c r="B16" s="101" t="s">
        <v>136</v>
      </c>
      <c r="C16" s="103">
        <v>42278</v>
      </c>
      <c r="D16" s="103">
        <v>42643</v>
      </c>
      <c r="E16" s="104">
        <v>45025925</v>
      </c>
      <c r="F16" s="104">
        <v>1953</v>
      </c>
      <c r="G16" s="104">
        <v>40276</v>
      </c>
      <c r="H16" s="104">
        <v>17917</v>
      </c>
      <c r="I16" s="104">
        <v>0</v>
      </c>
      <c r="J16" s="104">
        <v>0</v>
      </c>
      <c r="K16" s="104"/>
      <c r="L16" s="104"/>
      <c r="M16" s="104"/>
      <c r="N16" s="118">
        <f t="shared" si="0"/>
        <v>45086071</v>
      </c>
      <c r="O16" s="97"/>
    </row>
    <row r="17" spans="1:15">
      <c r="A17" s="112" t="s">
        <v>36</v>
      </c>
      <c r="B17" s="108" t="s">
        <v>1238</v>
      </c>
      <c r="C17" s="109">
        <v>42278</v>
      </c>
      <c r="D17" s="109">
        <v>42643</v>
      </c>
      <c r="E17" s="117">
        <v>28619586</v>
      </c>
      <c r="F17" s="117">
        <v>0</v>
      </c>
      <c r="G17" s="117">
        <v>26833</v>
      </c>
      <c r="H17" s="117"/>
      <c r="I17" s="117"/>
      <c r="J17" s="117"/>
      <c r="K17" s="117"/>
      <c r="L17" s="117"/>
      <c r="M17" s="117"/>
      <c r="N17" s="119">
        <f t="shared" si="0"/>
        <v>28646419</v>
      </c>
      <c r="O17" s="97"/>
    </row>
    <row r="18" spans="1:15">
      <c r="A18" s="111" t="s">
        <v>40</v>
      </c>
      <c r="B18" s="101" t="s">
        <v>1239</v>
      </c>
      <c r="C18" s="103">
        <v>42278</v>
      </c>
      <c r="D18" s="103">
        <v>42643</v>
      </c>
      <c r="E18" s="104">
        <v>99889151</v>
      </c>
      <c r="F18" s="104"/>
      <c r="G18" s="104"/>
      <c r="H18" s="104"/>
      <c r="I18" s="104"/>
      <c r="J18" s="104"/>
      <c r="K18" s="104"/>
      <c r="L18" s="104"/>
      <c r="M18" s="104"/>
      <c r="N18" s="118">
        <f t="shared" si="0"/>
        <v>99889151</v>
      </c>
      <c r="O18" s="97"/>
    </row>
    <row r="19" spans="1:15">
      <c r="A19" s="111" t="s">
        <v>42</v>
      </c>
      <c r="B19" s="101" t="s">
        <v>43</v>
      </c>
      <c r="C19" s="103">
        <v>42278</v>
      </c>
      <c r="D19" s="103">
        <v>42643</v>
      </c>
      <c r="E19" s="104">
        <v>70846460</v>
      </c>
      <c r="F19" s="104"/>
      <c r="G19" s="104">
        <v>20778</v>
      </c>
      <c r="H19" s="104"/>
      <c r="I19" s="104"/>
      <c r="J19" s="104"/>
      <c r="K19" s="104"/>
      <c r="L19" s="104"/>
      <c r="M19" s="104"/>
      <c r="N19" s="118">
        <f t="shared" si="0"/>
        <v>70867238</v>
      </c>
      <c r="O19" s="97"/>
    </row>
    <row r="20" spans="1:15">
      <c r="A20" s="111" t="s">
        <v>45</v>
      </c>
      <c r="B20" s="101" t="s">
        <v>46</v>
      </c>
      <c r="C20" s="103">
        <v>42278</v>
      </c>
      <c r="D20" s="103">
        <v>42643</v>
      </c>
      <c r="E20" s="104">
        <v>196242426</v>
      </c>
      <c r="F20" s="104">
        <v>52185</v>
      </c>
      <c r="G20" s="104">
        <v>206904</v>
      </c>
      <c r="H20" s="104"/>
      <c r="I20" s="104"/>
      <c r="J20" s="104"/>
      <c r="K20" s="104"/>
      <c r="L20" s="104"/>
      <c r="M20" s="104"/>
      <c r="N20" s="118">
        <f t="shared" si="0"/>
        <v>196501515</v>
      </c>
      <c r="O20" s="97"/>
    </row>
    <row r="21" spans="1:15">
      <c r="A21" s="111" t="s">
        <v>48</v>
      </c>
      <c r="B21" s="101" t="s">
        <v>1240</v>
      </c>
      <c r="C21" s="103">
        <v>42278</v>
      </c>
      <c r="D21" s="103">
        <v>42643</v>
      </c>
      <c r="E21" s="104">
        <v>20481017</v>
      </c>
      <c r="F21" s="104"/>
      <c r="G21" s="104"/>
      <c r="H21" s="104"/>
      <c r="I21" s="104"/>
      <c r="J21" s="104"/>
      <c r="K21" s="104"/>
      <c r="L21" s="104"/>
      <c r="M21" s="104"/>
      <c r="N21" s="118">
        <f t="shared" si="0"/>
        <v>20481017</v>
      </c>
      <c r="O21" s="97"/>
    </row>
    <row r="22" spans="1:15">
      <c r="A22" s="112" t="s">
        <v>51</v>
      </c>
      <c r="B22" s="108" t="s">
        <v>52</v>
      </c>
      <c r="C22" s="109">
        <v>42278</v>
      </c>
      <c r="D22" s="109">
        <v>42643</v>
      </c>
      <c r="E22" s="117">
        <v>153165470</v>
      </c>
      <c r="F22" s="117">
        <v>2440</v>
      </c>
      <c r="G22" s="117">
        <v>79713</v>
      </c>
      <c r="H22" s="117">
        <v>480</v>
      </c>
      <c r="I22" s="117"/>
      <c r="J22" s="117">
        <v>904</v>
      </c>
      <c r="K22" s="117"/>
      <c r="L22" s="117"/>
      <c r="M22" s="117"/>
      <c r="N22" s="119">
        <f t="shared" si="0"/>
        <v>153249007</v>
      </c>
      <c r="O22" s="97"/>
    </row>
    <row r="23" spans="1:15">
      <c r="A23" s="111" t="s">
        <v>54</v>
      </c>
      <c r="B23" s="101" t="s">
        <v>140</v>
      </c>
      <c r="C23" s="103">
        <v>42278</v>
      </c>
      <c r="D23" s="103">
        <v>42643</v>
      </c>
      <c r="E23" s="104">
        <v>32843522</v>
      </c>
      <c r="F23" s="104"/>
      <c r="G23" s="104">
        <v>4159</v>
      </c>
      <c r="H23" s="104"/>
      <c r="I23" s="104"/>
      <c r="J23" s="104"/>
      <c r="K23" s="104"/>
      <c r="L23" s="104"/>
      <c r="M23" s="104"/>
      <c r="N23" s="118">
        <f t="shared" si="0"/>
        <v>32847681</v>
      </c>
      <c r="O23" s="97"/>
    </row>
    <row r="24" spans="1:15">
      <c r="A24" s="111" t="s">
        <v>57</v>
      </c>
      <c r="B24" s="101" t="s">
        <v>141</v>
      </c>
      <c r="C24" s="103">
        <v>42278</v>
      </c>
      <c r="D24" s="103">
        <v>42643</v>
      </c>
      <c r="E24" s="104">
        <v>1162354293</v>
      </c>
      <c r="F24" s="104">
        <v>341791</v>
      </c>
      <c r="G24" s="104">
        <v>1385398</v>
      </c>
      <c r="H24" s="104"/>
      <c r="I24" s="104"/>
      <c r="J24" s="104"/>
      <c r="K24" s="104"/>
      <c r="L24" s="104"/>
      <c r="M24" s="104"/>
      <c r="N24" s="118">
        <f t="shared" si="0"/>
        <v>1164081482</v>
      </c>
      <c r="O24" s="97"/>
    </row>
    <row r="25" spans="1:15">
      <c r="A25" s="111" t="s">
        <v>60</v>
      </c>
      <c r="B25" s="101" t="s">
        <v>1241</v>
      </c>
      <c r="C25" s="103">
        <v>42278</v>
      </c>
      <c r="D25" s="103">
        <v>42643</v>
      </c>
      <c r="E25" s="104">
        <v>125316058</v>
      </c>
      <c r="F25" s="104"/>
      <c r="G25" s="104">
        <v>46262</v>
      </c>
      <c r="H25" s="104"/>
      <c r="I25" s="104"/>
      <c r="J25" s="104"/>
      <c r="K25" s="104"/>
      <c r="L25" s="104"/>
      <c r="M25" s="104"/>
      <c r="N25" s="118">
        <f t="shared" si="0"/>
        <v>125362320</v>
      </c>
      <c r="O25" s="97"/>
    </row>
    <row r="26" spans="1:15">
      <c r="A26" s="111" t="s">
        <v>63</v>
      </c>
      <c r="B26" s="101" t="s">
        <v>64</v>
      </c>
      <c r="C26" s="103">
        <v>42278</v>
      </c>
      <c r="D26" s="103">
        <v>42643</v>
      </c>
      <c r="E26" s="104">
        <v>217606698</v>
      </c>
      <c r="F26" s="104">
        <v>230654</v>
      </c>
      <c r="G26" s="104">
        <v>90979</v>
      </c>
      <c r="H26" s="104"/>
      <c r="I26" s="104"/>
      <c r="J26" s="104"/>
      <c r="K26" s="104"/>
      <c r="L26" s="104"/>
      <c r="M26" s="104"/>
      <c r="N26" s="118">
        <f t="shared" si="0"/>
        <v>217928331</v>
      </c>
      <c r="O26" s="97"/>
    </row>
    <row r="27" spans="1:15">
      <c r="A27" s="112" t="s">
        <v>66</v>
      </c>
      <c r="B27" s="108" t="s">
        <v>67</v>
      </c>
      <c r="C27" s="109">
        <v>42278</v>
      </c>
      <c r="D27" s="109">
        <v>42643</v>
      </c>
      <c r="E27" s="117">
        <v>79027421</v>
      </c>
      <c r="F27" s="117">
        <v>65962</v>
      </c>
      <c r="G27" s="117">
        <v>62714</v>
      </c>
      <c r="H27" s="117"/>
      <c r="I27" s="117"/>
      <c r="J27" s="117"/>
      <c r="K27" s="117"/>
      <c r="L27" s="117"/>
      <c r="M27" s="117"/>
      <c r="N27" s="119">
        <f t="shared" si="0"/>
        <v>79156097</v>
      </c>
      <c r="O27" s="97"/>
    </row>
    <row r="28" spans="1:15">
      <c r="A28" s="111" t="s">
        <v>69</v>
      </c>
      <c r="B28" s="101" t="s">
        <v>1242</v>
      </c>
      <c r="C28" s="103">
        <v>42278</v>
      </c>
      <c r="D28" s="103">
        <v>42643</v>
      </c>
      <c r="E28" s="104">
        <v>139113359</v>
      </c>
      <c r="F28" s="104"/>
      <c r="G28" s="104"/>
      <c r="H28" s="104">
        <v>99</v>
      </c>
      <c r="I28" s="104"/>
      <c r="J28" s="104"/>
      <c r="K28" s="104">
        <v>13439</v>
      </c>
      <c r="L28" s="104"/>
      <c r="M28" s="104"/>
      <c r="N28" s="118">
        <f t="shared" si="0"/>
        <v>139126897</v>
      </c>
      <c r="O28" s="97"/>
    </row>
    <row r="29" spans="1:15">
      <c r="A29" s="111" t="s">
        <v>72</v>
      </c>
      <c r="B29" s="101" t="s">
        <v>1243</v>
      </c>
      <c r="C29" s="103">
        <v>42278</v>
      </c>
      <c r="D29" s="103">
        <v>42643</v>
      </c>
      <c r="E29" s="104">
        <v>73735591</v>
      </c>
      <c r="F29" s="104"/>
      <c r="G29" s="104"/>
      <c r="H29" s="104"/>
      <c r="I29" s="104"/>
      <c r="J29" s="104"/>
      <c r="K29" s="104"/>
      <c r="L29" s="104"/>
      <c r="M29" s="104"/>
      <c r="N29" s="118">
        <f t="shared" si="0"/>
        <v>73735591</v>
      </c>
      <c r="O29" s="97"/>
    </row>
    <row r="30" spans="1:15">
      <c r="A30" s="111" t="s">
        <v>75</v>
      </c>
      <c r="B30" s="101" t="s">
        <v>1244</v>
      </c>
      <c r="C30" s="103">
        <v>42278</v>
      </c>
      <c r="D30" s="103">
        <v>42643</v>
      </c>
      <c r="E30" s="104">
        <v>57778599</v>
      </c>
      <c r="F30" s="104"/>
      <c r="G30" s="104"/>
      <c r="H30" s="104"/>
      <c r="I30" s="104"/>
      <c r="J30" s="104"/>
      <c r="K30" s="104"/>
      <c r="L30" s="104"/>
      <c r="M30" s="104"/>
      <c r="N30" s="118">
        <f t="shared" si="0"/>
        <v>57778599</v>
      </c>
      <c r="O30" s="97"/>
    </row>
    <row r="31" spans="1:15">
      <c r="A31" s="111" t="s">
        <v>78</v>
      </c>
      <c r="B31" s="101" t="s">
        <v>144</v>
      </c>
      <c r="C31" s="103">
        <v>42278</v>
      </c>
      <c r="D31" s="103">
        <v>42643</v>
      </c>
      <c r="E31" s="104">
        <v>244083384</v>
      </c>
      <c r="F31" s="104">
        <v>8455</v>
      </c>
      <c r="G31" s="104">
        <v>22182</v>
      </c>
      <c r="H31" s="104"/>
      <c r="I31" s="104"/>
      <c r="J31" s="104"/>
      <c r="K31" s="104"/>
      <c r="L31" s="104"/>
      <c r="M31" s="104"/>
      <c r="N31" s="118">
        <f t="shared" si="0"/>
        <v>244114021</v>
      </c>
      <c r="O31" s="97"/>
    </row>
    <row r="32" spans="1:15">
      <c r="A32" s="112" t="s">
        <v>81</v>
      </c>
      <c r="B32" s="108" t="s">
        <v>145</v>
      </c>
      <c r="C32" s="109">
        <v>42278</v>
      </c>
      <c r="D32" s="109">
        <v>42643</v>
      </c>
      <c r="E32" s="117">
        <v>121588702</v>
      </c>
      <c r="F32" s="117">
        <v>100</v>
      </c>
      <c r="G32" s="117">
        <v>35425</v>
      </c>
      <c r="H32" s="117"/>
      <c r="I32" s="117"/>
      <c r="J32" s="117"/>
      <c r="K32" s="117"/>
      <c r="L32" s="117"/>
      <c r="M32" s="117"/>
      <c r="N32" s="119">
        <f t="shared" si="0"/>
        <v>121624227</v>
      </c>
      <c r="O32" s="97"/>
    </row>
    <row r="33" spans="1:15">
      <c r="A33" s="111" t="s">
        <v>84</v>
      </c>
      <c r="B33" s="101" t="s">
        <v>85</v>
      </c>
      <c r="C33" s="103">
        <v>42278</v>
      </c>
      <c r="D33" s="103">
        <v>42643</v>
      </c>
      <c r="E33" s="104">
        <v>89780373</v>
      </c>
      <c r="F33" s="104">
        <v>22020</v>
      </c>
      <c r="G33" s="104">
        <v>139736</v>
      </c>
      <c r="H33" s="104">
        <v>294</v>
      </c>
      <c r="I33" s="104"/>
      <c r="J33" s="104">
        <v>1199</v>
      </c>
      <c r="K33" s="104"/>
      <c r="L33" s="104"/>
      <c r="M33" s="104"/>
      <c r="N33" s="118">
        <f t="shared" si="0"/>
        <v>89943622</v>
      </c>
      <c r="O33" s="97"/>
    </row>
    <row r="34" spans="1:15">
      <c r="A34" s="111" t="s">
        <v>89</v>
      </c>
      <c r="B34" s="101" t="s">
        <v>147</v>
      </c>
      <c r="C34" s="103">
        <v>42186</v>
      </c>
      <c r="D34" s="103">
        <v>42551</v>
      </c>
      <c r="E34" s="104">
        <v>122998824</v>
      </c>
      <c r="F34" s="104"/>
      <c r="G34" s="104"/>
      <c r="H34" s="104"/>
      <c r="I34" s="104"/>
      <c r="J34" s="104"/>
      <c r="K34" s="104"/>
      <c r="L34" s="104"/>
      <c r="M34" s="104"/>
      <c r="N34" s="118">
        <f t="shared" si="0"/>
        <v>122998824</v>
      </c>
      <c r="O34" s="97"/>
    </row>
    <row r="35" spans="1:15">
      <c r="A35" s="111" t="s">
        <v>101</v>
      </c>
      <c r="B35" s="101" t="s">
        <v>102</v>
      </c>
      <c r="C35" s="103">
        <v>42278</v>
      </c>
      <c r="D35" s="103">
        <v>42643</v>
      </c>
      <c r="E35" s="104">
        <v>382368</v>
      </c>
      <c r="F35" s="104"/>
      <c r="G35" s="104"/>
      <c r="H35" s="104"/>
      <c r="I35" s="104"/>
      <c r="J35" s="104"/>
      <c r="K35" s="104"/>
      <c r="L35" s="104"/>
      <c r="M35" s="104"/>
      <c r="N35" s="118">
        <f t="shared" si="0"/>
        <v>382368</v>
      </c>
      <c r="O35" s="97"/>
    </row>
    <row r="36" spans="1:15">
      <c r="A36" s="130" t="s">
        <v>98</v>
      </c>
      <c r="B36" s="101" t="s">
        <v>1258</v>
      </c>
      <c r="C36" s="103">
        <v>42278</v>
      </c>
      <c r="D36" s="103">
        <v>42643</v>
      </c>
      <c r="E36" s="104">
        <v>6752612</v>
      </c>
      <c r="F36" s="104"/>
      <c r="G36" s="104">
        <v>30</v>
      </c>
      <c r="H36" s="104"/>
      <c r="I36" s="106"/>
      <c r="J36" s="106"/>
      <c r="K36" s="106"/>
      <c r="L36" s="106"/>
      <c r="M36" s="106"/>
      <c r="N36" s="118">
        <f t="shared" si="0"/>
        <v>6752642</v>
      </c>
    </row>
    <row r="37" spans="1:15">
      <c r="A37" s="145" t="s">
        <v>95</v>
      </c>
      <c r="B37" s="140" t="s">
        <v>1245</v>
      </c>
      <c r="C37" s="109">
        <v>42095</v>
      </c>
      <c r="D37" s="109">
        <v>42460</v>
      </c>
      <c r="E37" s="117">
        <v>1302526</v>
      </c>
      <c r="F37" s="117">
        <v>3132</v>
      </c>
      <c r="G37" s="117"/>
      <c r="H37" s="33"/>
      <c r="I37" s="33"/>
      <c r="J37" s="33"/>
      <c r="K37" s="33"/>
      <c r="L37" s="33"/>
      <c r="M37" s="33"/>
      <c r="N37" s="119">
        <f t="shared" si="0"/>
        <v>1305658</v>
      </c>
    </row>
    <row r="38" spans="1:15">
      <c r="A38" s="131" t="s">
        <v>92</v>
      </c>
      <c r="B38" s="132" t="s">
        <v>1246</v>
      </c>
      <c r="C38" s="103">
        <v>42278</v>
      </c>
      <c r="D38" s="103">
        <v>42643</v>
      </c>
      <c r="E38" s="104">
        <v>1816303</v>
      </c>
      <c r="F38" s="104"/>
      <c r="G38" s="104"/>
      <c r="N38" s="118">
        <f t="shared" si="0"/>
        <v>1816303</v>
      </c>
    </row>
    <row r="39" spans="1:15">
      <c r="A39" s="145" t="s">
        <v>104</v>
      </c>
      <c r="B39" s="140" t="s">
        <v>105</v>
      </c>
      <c r="C39" s="109">
        <v>42278</v>
      </c>
      <c r="D39" s="109">
        <v>42643</v>
      </c>
      <c r="E39" s="117">
        <v>2142081</v>
      </c>
      <c r="F39" s="117"/>
      <c r="G39" s="117"/>
      <c r="H39" s="33"/>
      <c r="I39" s="33"/>
      <c r="J39" s="33"/>
      <c r="K39" s="33"/>
      <c r="L39" s="33"/>
      <c r="M39" s="33"/>
      <c r="N39" s="119">
        <f t="shared" si="0"/>
        <v>2142081</v>
      </c>
    </row>
  </sheetData>
  <pageMargins left="0.2" right="0.2" top="0.75" bottom="0.75" header="0.3" footer="0.3"/>
  <pageSetup scale="68" fitToHeight="9" orientation="landscape" r:id="rId1"/>
  <headerFooter>
    <oddFooter>&amp;L&amp;Z&amp;F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APC Conversion Factor</vt:lpstr>
      <vt:lpstr>Table 3 - 2018 WI CN</vt:lpstr>
      <vt:lpstr>CT Wage Index</vt:lpstr>
      <vt:lpstr>Outpatient CCR</vt:lpstr>
      <vt:lpstr>OP_Cost</vt:lpstr>
      <vt:lpstr>OP_Charges</vt:lpstr>
      <vt:lpstr>'Outpatient CCR'!Print_Titles</vt:lpstr>
    </vt:vector>
  </TitlesOfParts>
  <Company>MSLC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aperry</dc:creator>
  <cp:lastModifiedBy>Cecil, Roberta C.</cp:lastModifiedBy>
  <cp:lastPrinted>2016-10-28T15:30:14Z</cp:lastPrinted>
  <dcterms:created xsi:type="dcterms:W3CDTF">2015-10-01T19:47:57Z</dcterms:created>
  <dcterms:modified xsi:type="dcterms:W3CDTF">2017-12-28T17:06:40Z</dcterms:modified>
</cp:coreProperties>
</file>