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DMIN - Godburn\Nicole\Hospitals\DSH\"/>
    </mc:Choice>
  </mc:AlternateContent>
  <xr:revisionPtr revIDLastSave="0" documentId="13_ncr:1_{BD830DBE-D2ED-480F-B345-9FBBFCF0371C}" xr6:coauthVersionLast="47" xr6:coauthVersionMax="47" xr10:uidLastSave="{00000000-0000-0000-0000-000000000000}"/>
  <bookViews>
    <workbookView xWindow="28680" yWindow="-120" windowWidth="38640" windowHeight="21840" xr2:uid="{2D0F80FD-B3A3-4386-BE26-F203659110CB}"/>
  </bookViews>
  <sheets>
    <sheet name="2022F" sheetId="2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A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'2022F'!$A$77</definedName>
    <definedName name="PRINT">#REF!</definedName>
    <definedName name="_xlnm.Print_Area" localSheetId="0">'2022F'!$A$1:$G$42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2" l="1"/>
  <c r="B75" i="2"/>
  <c r="B76" i="2" s="1"/>
  <c r="B69" i="2"/>
  <c r="B70" i="2" s="1"/>
  <c r="D31" i="2"/>
  <c r="D30" i="2"/>
  <c r="D29" i="2"/>
  <c r="D28" i="2"/>
  <c r="D27" i="2"/>
  <c r="D26" i="2"/>
  <c r="D25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C35" i="2"/>
  <c r="B35" i="2"/>
  <c r="D23" i="2" l="1"/>
  <c r="D20" i="2"/>
  <c r="D24" i="2"/>
  <c r="D32" i="2"/>
  <c r="D22" i="2"/>
  <c r="D7" i="2"/>
  <c r="D37" i="2" l="1"/>
  <c r="D39" i="2" s="1"/>
  <c r="E33" i="2" s="1"/>
  <c r="D38" i="2"/>
  <c r="E30" i="2" l="1"/>
  <c r="E27" i="2"/>
  <c r="E37" i="2" l="1"/>
  <c r="F27" i="2" s="1"/>
  <c r="F30" i="2" l="1"/>
  <c r="G30" i="2" s="1"/>
  <c r="F37" i="2"/>
  <c r="G27" i="2"/>
</calcChain>
</file>

<file path=xl/sharedStrings.xml><?xml version="1.0" encoding="utf-8"?>
<sst xmlns="http://schemas.openxmlformats.org/spreadsheetml/2006/main" count="40" uniqueCount="40">
  <si>
    <t>Disproportionate Share Hospital</t>
  </si>
  <si>
    <t xml:space="preserve">FFY 2024 DSH Payment </t>
  </si>
  <si>
    <t>FFY 2022 Data:</t>
  </si>
  <si>
    <t>Hospital</t>
  </si>
  <si>
    <t>Medicaid Days (MMIS query)</t>
  </si>
  <si>
    <t>S-3 Total Days - Medicare Cost Report</t>
  </si>
  <si>
    <t>Utilization Rate</t>
  </si>
  <si>
    <t>Utilization Less Mean</t>
  </si>
  <si>
    <t>% of Total</t>
  </si>
  <si>
    <t>Allocation of Appropriation</t>
  </si>
  <si>
    <t>Backus</t>
  </si>
  <si>
    <t>Bridgeport</t>
  </si>
  <si>
    <t>Bristol</t>
  </si>
  <si>
    <t>Central CT</t>
  </si>
  <si>
    <t>Danbury</t>
  </si>
  <si>
    <t>Day Kimball</t>
  </si>
  <si>
    <t>Dempsey</t>
  </si>
  <si>
    <t>Greenwich</t>
  </si>
  <si>
    <t>Griffin</t>
  </si>
  <si>
    <t>Hartford</t>
  </si>
  <si>
    <t>Hungerford</t>
  </si>
  <si>
    <t>Johnson</t>
  </si>
  <si>
    <t>Lawrence &amp; Mem.</t>
  </si>
  <si>
    <t>Manchester</t>
  </si>
  <si>
    <t>Rockville</t>
  </si>
  <si>
    <t>Middlesex</t>
  </si>
  <si>
    <t>Midstate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</si>
  <si>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</si>
  <si>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</si>
  <si>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</si>
  <si>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</si>
  <si>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</si>
  <si>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</si>
  <si>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</si>
  <si>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</si>
  <si>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Yale</t>
  </si>
  <si>
    <t>TOTAL</t>
  </si>
  <si>
    <t>Standard Deviation</t>
  </si>
  <si>
    <t>Mean (Avg.)</t>
  </si>
  <si>
    <t>Qualifying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</si>
</sst>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%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164" fontId="2" fillId="0" borderId="0" xfId="2" applyNumberFormat="1" applyFont="1" applyFill="1" applyAlignment="1">
      <alignment horizontal="center"/>
    </xf>
    <xf numFmtId="0" fontId="3" fillId="0" borderId="0" xfId="3" applyFont="1"/>
    <xf numFmtId="0" fontId="2" fillId="0" borderId="0" xfId="3" applyFont="1"/>
    <xf numFmtId="0" fontId="2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2" applyNumberFormat="1" applyFont="1" applyFill="1" applyBorder="1"/>
    <xf numFmtId="164" fontId="3" fillId="0" borderId="0" xfId="2" applyNumberFormat="1" applyFont="1" applyFill="1"/>
    <xf numFmtId="5" fontId="2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wrapText="1"/>
    </xf>
    <xf numFmtId="164" fontId="3" fillId="0" borderId="0" xfId="2" applyNumberFormat="1" applyFont="1" applyFill="1" applyAlignment="1">
      <alignment horizontal="center" wrapText="1"/>
    </xf>
    <xf numFmtId="0" fontId="2" fillId="0" borderId="0" xfId="1" applyFont="1" applyAlignment="1">
      <alignment wrapText="1"/>
    </xf>
    <xf numFmtId="164" fontId="3" fillId="0" borderId="0" xfId="2" applyNumberFormat="1" applyFont="1" applyFill="1" applyBorder="1" applyAlignment="1">
      <alignment horizontal="center" wrapText="1"/>
    </xf>
    <xf numFmtId="0" fontId="3" fillId="0" borderId="0" xfId="3" applyFont="1" applyAlignment="1">
      <alignment wrapText="1"/>
    </xf>
    <xf numFmtId="0" fontId="3" fillId="0" borderId="0" xfId="1" applyFont="1" applyAlignment="1">
      <alignment horizontal="center"/>
    </xf>
    <xf numFmtId="164" fontId="3" fillId="0" borderId="0" xfId="2" applyNumberFormat="1" applyFont="1" applyFill="1" applyAlignment="1">
      <alignment horizontal="center"/>
    </xf>
    <xf numFmtId="165" fontId="3" fillId="0" borderId="0" xfId="1" applyNumberFormat="1" applyFont="1"/>
    <xf numFmtId="10" fontId="3" fillId="0" borderId="0" xfId="1" applyNumberFormat="1" applyFont="1"/>
    <xf numFmtId="3" fontId="3" fillId="0" borderId="0" xfId="3" applyNumberFormat="1" applyFont="1"/>
    <xf numFmtId="166" fontId="3" fillId="0" borderId="0" xfId="3" applyNumberFormat="1" applyFont="1"/>
    <xf numFmtId="5" fontId="2" fillId="0" borderId="0" xfId="1" applyNumberFormat="1" applyFont="1"/>
    <xf numFmtId="10" fontId="3" fillId="0" borderId="0" xfId="4" applyNumberFormat="1" applyFont="1" applyFill="1" applyBorder="1"/>
    <xf numFmtId="10" fontId="3" fillId="0" borderId="0" xfId="4" applyNumberFormat="1" applyFont="1" applyBorder="1"/>
    <xf numFmtId="164" fontId="3" fillId="0" borderId="0" xfId="5" applyNumberFormat="1" applyFont="1"/>
    <xf numFmtId="7" fontId="2" fillId="0" borderId="0" xfId="1" applyNumberFormat="1" applyFont="1"/>
    <xf numFmtId="164" fontId="3" fillId="0" borderId="0" xfId="5" applyNumberFormat="1" applyFont="1" applyFill="1" applyBorder="1"/>
    <xf numFmtId="3" fontId="2" fillId="0" borderId="0" xfId="1" applyNumberFormat="1" applyFont="1"/>
    <xf numFmtId="164" fontId="2" fillId="0" borderId="0" xfId="2" applyNumberFormat="1" applyFont="1" applyFill="1"/>
    <xf numFmtId="164" fontId="3" fillId="0" borderId="0" xfId="1" applyNumberFormat="1" applyFont="1"/>
    <xf numFmtId="164" fontId="2" fillId="0" borderId="0" xfId="2" applyNumberFormat="1" applyFont="1" applyFill="1" applyBorder="1"/>
    <xf numFmtId="166" fontId="3" fillId="0" borderId="0" xfId="4" applyNumberFormat="1" applyFont="1"/>
    <xf numFmtId="0" fontId="2" fillId="0" borderId="0" xfId="1" applyFont="1" applyAlignment="1">
      <alignment horizontal="right"/>
    </xf>
    <xf numFmtId="165" fontId="2" fillId="0" borderId="0" xfId="1" applyNumberFormat="1" applyFont="1"/>
    <xf numFmtId="10" fontId="2" fillId="0" borderId="0" xfId="4" applyNumberFormat="1" applyFont="1"/>
    <xf numFmtId="10" fontId="2" fillId="0" borderId="0" xfId="4" applyNumberFormat="1" applyFont="1" applyBorder="1"/>
    <xf numFmtId="167" fontId="2" fillId="0" borderId="0" xfId="6" applyNumberFormat="1" applyFont="1" applyBorder="1"/>
    <xf numFmtId="0" fontId="3" fillId="0" borderId="0" xfId="1" applyFont="1" applyAlignment="1">
      <alignment horizontal="right"/>
    </xf>
    <xf numFmtId="43" fontId="3" fillId="0" borderId="0" xfId="5" applyFont="1"/>
  </cellXfs>
  <cellStyles count="7">
    <cellStyle name="Comma 2" xfId="2" xr:uid="{120BF453-CAA3-4E30-B63F-F4CA57E1427E}"/>
    <cellStyle name="Comma 3" xfId="5" xr:uid="{4970CC49-2455-49F3-A435-27DA55DD627D}"/>
    <cellStyle name="Currency 2" xfId="6" xr:uid="{CD0E28C6-C7A9-4468-A1F8-740AF5B44ABA}"/>
    <cellStyle name="Normal" xfId="0" builtinId="0"/>
    <cellStyle name="Normal 2" xfId="3" xr:uid="{A68898C2-9EC1-448B-B0A2-D304711158B1}"/>
    <cellStyle name="Normal_IP Disproport share 08_09 rates" xfId="1" xr:uid="{4A73C001-B3DF-43B7-ACF2-AAA844347506}"/>
    <cellStyle name="Percent 2" xfId="4" xr:uid="{4A43E07D-5B0D-4848-82E2-84F670466E7A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9B11-C05C-413A-A15F-2A0B829C30A7}">
  <sheetPr>
    <pageSetUpPr fitToPage="1"/>
  </sheetPr>
  <dimension ref="A1:P88"/>
  <sheetViews>
    <sheetView tabSelected="1" zoomScaleNormal="100" zoomScaleSheetLayoutView="100" workbookViewId="0"/>
  </sheetViews>
  <sheetFormatPr defaultColWidth="8" defaultRowHeight="15.5" x14ac:dyDescent="0.35"/>
  <cols>
    <col min="1" max="1" width="21.7265625" style="4" customWidth="1"/>
    <col min="2" max="2" width="14.54296875" style="4" customWidth="1"/>
    <col min="3" max="3" width="14.1796875" style="4" customWidth="1"/>
    <col min="4" max="4" width="11.7265625" style="4" customWidth="1"/>
    <col min="5" max="6" width="11.81640625" style="4" customWidth="1"/>
    <col min="7" max="7" width="15" style="5" customWidth="1"/>
    <col min="8" max="8" width="10.54296875" style="4" customWidth="1"/>
    <col min="9" max="9" width="13" style="4" customWidth="1"/>
    <col min="10" max="10" width="10.26953125" style="4" customWidth="1"/>
    <col min="11" max="11" width="11" style="4" customWidth="1"/>
    <col min="12" max="12" width="11.7265625" style="4" customWidth="1"/>
    <col min="13" max="13" width="11.7265625" style="4" bestFit="1" customWidth="1"/>
    <col min="14" max="14" width="8" style="4"/>
    <col min="15" max="15" width="9.1796875" style="4" bestFit="1" customWidth="1"/>
    <col min="16" max="16" width="10.81640625" style="4" bestFit="1" customWidth="1"/>
    <col min="17" max="16384" width="8" style="4"/>
  </cols>
  <sheetData>
    <row r="1" spans="1:16" ht="19.5" customHeight="1" x14ac:dyDescent="0.35">
      <c r="A1" s="1" t="s">
        <v>0</v>
      </c>
      <c r="B1" s="2"/>
      <c r="C1" s="3"/>
      <c r="D1" s="1"/>
      <c r="E1" s="2"/>
    </row>
    <row r="2" spans="1:16" x14ac:dyDescent="0.35">
      <c r="A2" s="1" t="s">
        <v>1</v>
      </c>
      <c r="B2" s="6"/>
      <c r="C2" s="3"/>
      <c r="D2" s="2"/>
      <c r="E2" s="2"/>
      <c r="H2" s="7"/>
      <c r="I2" s="8"/>
      <c r="J2" s="8"/>
    </row>
    <row r="3" spans="1:16" x14ac:dyDescent="0.35">
      <c r="A3" s="1"/>
      <c r="B3" s="6"/>
      <c r="C3" s="3"/>
      <c r="D3" s="2"/>
      <c r="E3" s="2"/>
      <c r="K3" s="2"/>
      <c r="L3" s="7"/>
      <c r="M3" s="9"/>
    </row>
    <row r="4" spans="1:16" x14ac:dyDescent="0.35">
      <c r="A4" s="1" t="s">
        <v>2</v>
      </c>
      <c r="B4" s="6"/>
      <c r="C4" s="3"/>
      <c r="D4" s="2"/>
      <c r="E4" s="2"/>
      <c r="G4" s="10">
        <v>100000</v>
      </c>
    </row>
    <row r="5" spans="1:16" ht="46.5" x14ac:dyDescent="0.35">
      <c r="A5" s="11" t="s">
        <v>3</v>
      </c>
      <c r="B5" s="12" t="s">
        <v>4</v>
      </c>
      <c r="C5" s="13" t="s">
        <v>5</v>
      </c>
      <c r="D5" s="12" t="s">
        <v>6</v>
      </c>
      <c r="E5" s="12" t="s">
        <v>7</v>
      </c>
      <c r="F5" s="12" t="s">
        <v>8</v>
      </c>
      <c r="G5" s="14" t="s">
        <v>9</v>
      </c>
      <c r="H5" s="12"/>
      <c r="I5" s="15"/>
      <c r="J5" s="15"/>
      <c r="K5" s="16"/>
      <c r="L5" s="16"/>
    </row>
    <row r="6" spans="1:16" x14ac:dyDescent="0.35">
      <c r="A6" s="17"/>
      <c r="B6" s="17"/>
      <c r="C6" s="18"/>
      <c r="D6" s="17"/>
      <c r="E6" s="17"/>
      <c r="F6" s="17"/>
    </row>
    <row r="7" spans="1:16" x14ac:dyDescent="0.35">
      <c r="A7" s="2" t="s">
        <v>10</v>
      </c>
      <c r="B7" s="7">
        <v>13608</v>
      </c>
      <c r="C7" s="9">
        <v>54534</v>
      </c>
      <c r="D7" s="19">
        <f t="shared" ref="D7:D32" si="0">B7/C7</f>
        <v>0.24953240180437891</v>
      </c>
      <c r="E7" s="20"/>
      <c r="G7" s="4"/>
      <c r="H7" s="7"/>
      <c r="I7" s="8"/>
      <c r="J7" s="19"/>
      <c r="K7" s="7"/>
      <c r="L7" s="7"/>
      <c r="M7" s="9"/>
      <c r="O7" s="21"/>
      <c r="P7" s="21"/>
    </row>
    <row r="8" spans="1:16" x14ac:dyDescent="0.35">
      <c r="A8" s="2" t="s">
        <v>11</v>
      </c>
      <c r="B8" s="7">
        <v>32786</v>
      </c>
      <c r="C8" s="9">
        <v>119796</v>
      </c>
      <c r="D8" s="19">
        <f t="shared" si="0"/>
        <v>0.27368192594076596</v>
      </c>
      <c r="E8" s="20"/>
      <c r="F8" s="22"/>
      <c r="G8" s="23"/>
      <c r="H8" s="7"/>
      <c r="I8" s="8"/>
      <c r="J8" s="19"/>
      <c r="K8" s="7"/>
      <c r="L8" s="7"/>
      <c r="M8" s="9"/>
      <c r="O8" s="21"/>
      <c r="P8" s="21"/>
    </row>
    <row r="9" spans="1:16" x14ac:dyDescent="0.35">
      <c r="A9" s="2" t="s">
        <v>12</v>
      </c>
      <c r="B9" s="7">
        <v>6103</v>
      </c>
      <c r="C9" s="9">
        <v>25556</v>
      </c>
      <c r="D9" s="19">
        <f t="shared" si="0"/>
        <v>0.23880889028016905</v>
      </c>
      <c r="E9" s="20"/>
      <c r="F9" s="22"/>
      <c r="G9" s="23"/>
      <c r="H9" s="7"/>
      <c r="I9" s="8"/>
      <c r="J9" s="19"/>
      <c r="K9" s="7"/>
      <c r="L9" s="7"/>
      <c r="M9" s="9"/>
      <c r="O9" s="21"/>
      <c r="P9" s="21"/>
    </row>
    <row r="10" spans="1:16" x14ac:dyDescent="0.35">
      <c r="A10" s="2" t="s">
        <v>13</v>
      </c>
      <c r="B10" s="7">
        <v>21803</v>
      </c>
      <c r="C10" s="9">
        <v>79563</v>
      </c>
      <c r="D10" s="19">
        <f t="shared" si="0"/>
        <v>0.27403441298090819</v>
      </c>
      <c r="E10" s="20"/>
      <c r="F10" s="22"/>
      <c r="G10" s="23"/>
      <c r="H10" s="7"/>
      <c r="I10" s="8"/>
      <c r="J10" s="19"/>
      <c r="K10" s="7"/>
      <c r="L10" s="7"/>
      <c r="M10" s="9"/>
      <c r="O10" s="21"/>
      <c r="P10" s="21"/>
    </row>
    <row r="11" spans="1:16" x14ac:dyDescent="0.35">
      <c r="A11" s="2" t="s">
        <v>14</v>
      </c>
      <c r="B11" s="7">
        <v>15594</v>
      </c>
      <c r="C11" s="9">
        <v>88264</v>
      </c>
      <c r="D11" s="19">
        <f t="shared" si="0"/>
        <v>0.1766745218888788</v>
      </c>
      <c r="E11" s="20"/>
      <c r="G11" s="1"/>
      <c r="H11" s="7"/>
      <c r="I11" s="8"/>
      <c r="J11" s="19"/>
      <c r="K11" s="7"/>
      <c r="L11" s="7"/>
      <c r="M11" s="9"/>
      <c r="O11" s="21"/>
      <c r="P11" s="21"/>
    </row>
    <row r="12" spans="1:16" x14ac:dyDescent="0.35">
      <c r="A12" s="2" t="s">
        <v>15</v>
      </c>
      <c r="B12" s="7">
        <v>2910</v>
      </c>
      <c r="C12" s="9">
        <v>12914</v>
      </c>
      <c r="D12" s="19">
        <f t="shared" si="0"/>
        <v>0.22533684373548088</v>
      </c>
      <c r="E12" s="20"/>
      <c r="F12" s="22"/>
      <c r="G12" s="23"/>
      <c r="H12" s="7"/>
      <c r="I12" s="8"/>
      <c r="J12" s="19"/>
      <c r="K12" s="7"/>
      <c r="L12" s="7"/>
      <c r="M12" s="9"/>
      <c r="O12" s="21"/>
      <c r="P12" s="21"/>
    </row>
    <row r="13" spans="1:16" x14ac:dyDescent="0.35">
      <c r="A13" s="2" t="s">
        <v>16</v>
      </c>
      <c r="B13" s="7">
        <v>10791</v>
      </c>
      <c r="C13" s="9">
        <v>43724</v>
      </c>
      <c r="D13" s="19">
        <f t="shared" si="0"/>
        <v>0.2467980971548806</v>
      </c>
      <c r="E13" s="20"/>
      <c r="G13" s="1"/>
      <c r="H13" s="7"/>
      <c r="I13" s="8"/>
      <c r="J13" s="19"/>
      <c r="K13" s="7"/>
      <c r="L13" s="7"/>
      <c r="M13" s="9"/>
      <c r="O13" s="21"/>
      <c r="P13" s="21"/>
    </row>
    <row r="14" spans="1:16" x14ac:dyDescent="0.35">
      <c r="A14" s="2" t="s">
        <v>17</v>
      </c>
      <c r="B14" s="7">
        <v>2455</v>
      </c>
      <c r="C14" s="9">
        <v>52391</v>
      </c>
      <c r="D14" s="19">
        <f t="shared" si="0"/>
        <v>4.6859193372907559E-2</v>
      </c>
      <c r="E14" s="20"/>
      <c r="F14" s="24"/>
      <c r="G14" s="23"/>
      <c r="H14" s="7"/>
      <c r="I14" s="8"/>
      <c r="J14" s="19"/>
      <c r="K14" s="7"/>
      <c r="L14" s="7"/>
      <c r="M14" s="9"/>
      <c r="O14" s="21"/>
      <c r="P14" s="21"/>
    </row>
    <row r="15" spans="1:16" x14ac:dyDescent="0.35">
      <c r="A15" s="2" t="s">
        <v>18</v>
      </c>
      <c r="B15" s="7">
        <v>8302</v>
      </c>
      <c r="C15" s="9">
        <v>35178</v>
      </c>
      <c r="D15" s="19">
        <f t="shared" si="0"/>
        <v>0.23599977258513843</v>
      </c>
      <c r="E15" s="20"/>
      <c r="F15" s="25"/>
      <c r="G15" s="23"/>
      <c r="H15" s="7"/>
      <c r="I15" s="8"/>
      <c r="J15" s="19"/>
      <c r="K15" s="7"/>
      <c r="L15" s="7"/>
      <c r="M15" s="9"/>
      <c r="O15" s="21"/>
      <c r="P15" s="21"/>
    </row>
    <row r="16" spans="1:16" x14ac:dyDescent="0.35">
      <c r="A16" s="2" t="s">
        <v>19</v>
      </c>
      <c r="B16" s="7">
        <v>67433</v>
      </c>
      <c r="C16" s="9">
        <v>267808</v>
      </c>
      <c r="D16" s="19">
        <f t="shared" si="0"/>
        <v>0.2517960628509977</v>
      </c>
      <c r="E16" s="20"/>
      <c r="G16" s="1"/>
      <c r="H16" s="7"/>
      <c r="I16" s="8"/>
      <c r="J16" s="19"/>
      <c r="K16" s="7"/>
      <c r="L16" s="7"/>
      <c r="M16" s="9"/>
      <c r="O16" s="21"/>
      <c r="P16" s="21"/>
    </row>
    <row r="17" spans="1:16" x14ac:dyDescent="0.35">
      <c r="A17" s="2" t="s">
        <v>20</v>
      </c>
      <c r="B17" s="7">
        <v>6300</v>
      </c>
      <c r="C17" s="9">
        <v>29076</v>
      </c>
      <c r="D17" s="19">
        <f t="shared" si="0"/>
        <v>0.21667354519191084</v>
      </c>
      <c r="E17" s="20"/>
      <c r="G17" s="1"/>
      <c r="H17" s="7"/>
      <c r="I17" s="8"/>
      <c r="J17" s="19"/>
      <c r="K17" s="7"/>
      <c r="L17" s="7"/>
      <c r="M17" s="9"/>
      <c r="O17" s="21"/>
      <c r="P17" s="21"/>
    </row>
    <row r="18" spans="1:16" x14ac:dyDescent="0.35">
      <c r="A18" s="2" t="s">
        <v>21</v>
      </c>
      <c r="B18" s="7">
        <v>2581</v>
      </c>
      <c r="C18" s="9">
        <v>8600</v>
      </c>
      <c r="D18" s="19">
        <f>B18/C18</f>
        <v>0.30011627906976746</v>
      </c>
      <c r="E18" s="20"/>
      <c r="G18" s="1"/>
      <c r="H18" s="7"/>
      <c r="I18" s="8"/>
      <c r="J18" s="19"/>
      <c r="K18" s="7"/>
      <c r="L18" s="7"/>
      <c r="M18" s="9"/>
      <c r="O18" s="21"/>
      <c r="P18" s="21"/>
    </row>
    <row r="19" spans="1:16" x14ac:dyDescent="0.35">
      <c r="A19" s="2" t="s">
        <v>22</v>
      </c>
      <c r="B19" s="7">
        <v>14459</v>
      </c>
      <c r="C19" s="9">
        <v>70731</v>
      </c>
      <c r="D19" s="19">
        <f t="shared" si="0"/>
        <v>0.20442238905147672</v>
      </c>
      <c r="E19" s="20"/>
      <c r="G19" s="1"/>
      <c r="H19" s="7"/>
      <c r="I19" s="8"/>
      <c r="J19" s="19"/>
      <c r="K19" s="7"/>
      <c r="L19" s="7"/>
      <c r="M19" s="9"/>
      <c r="O19" s="21"/>
      <c r="P19" s="21"/>
    </row>
    <row r="20" spans="1:16" x14ac:dyDescent="0.35">
      <c r="A20" s="2" t="s">
        <v>23</v>
      </c>
      <c r="B20" s="7">
        <v>13838</v>
      </c>
      <c r="C20" s="9">
        <v>46497</v>
      </c>
      <c r="D20" s="19">
        <f t="shared" si="0"/>
        <v>0.29761059853323868</v>
      </c>
      <c r="E20" s="20"/>
      <c r="F20" s="22"/>
      <c r="G20" s="23"/>
      <c r="H20" s="7"/>
      <c r="I20" s="8"/>
      <c r="J20" s="19"/>
      <c r="K20" s="7"/>
      <c r="L20" s="7"/>
      <c r="M20" s="9"/>
      <c r="O20" s="21"/>
      <c r="P20" s="21"/>
    </row>
    <row r="21" spans="1:16" x14ac:dyDescent="0.35">
      <c r="A21" s="2" t="s">
        <v>24</v>
      </c>
      <c r="B21" s="9">
        <v>52</v>
      </c>
      <c r="C21" s="9">
        <v>732</v>
      </c>
      <c r="D21" s="19">
        <f>IF(C21=0,0,B21/C21)</f>
        <v>7.1038251366120214E-2</v>
      </c>
      <c r="E21" s="20"/>
      <c r="F21" s="22"/>
      <c r="G21" s="23"/>
      <c r="H21" s="7"/>
      <c r="I21" s="8"/>
      <c r="J21" s="19"/>
      <c r="K21" s="7"/>
      <c r="L21" s="7"/>
      <c r="M21" s="9"/>
      <c r="O21" s="21"/>
      <c r="P21" s="21"/>
    </row>
    <row r="22" spans="1:16" x14ac:dyDescent="0.35">
      <c r="A22" s="2" t="s">
        <v>25</v>
      </c>
      <c r="B22" s="7">
        <v>10470</v>
      </c>
      <c r="C22" s="9">
        <v>53115</v>
      </c>
      <c r="D22" s="19">
        <f t="shared" si="0"/>
        <v>0.19711945778028805</v>
      </c>
      <c r="E22" s="20"/>
      <c r="F22" s="22"/>
      <c r="G22" s="23"/>
      <c r="H22" s="7"/>
      <c r="I22" s="8"/>
      <c r="J22" s="19"/>
      <c r="K22" s="7"/>
      <c r="L22" s="7"/>
      <c r="M22" s="9"/>
      <c r="O22" s="21"/>
      <c r="P22" s="21"/>
    </row>
    <row r="23" spans="1:16" x14ac:dyDescent="0.35">
      <c r="A23" s="2" t="s">
        <v>26</v>
      </c>
      <c r="B23" s="7">
        <v>7630</v>
      </c>
      <c r="C23" s="9">
        <v>41643</v>
      </c>
      <c r="D23" s="19">
        <f t="shared" si="0"/>
        <v>0.18322407127248277</v>
      </c>
      <c r="E23" s="20"/>
      <c r="F23" s="22"/>
      <c r="G23" s="23"/>
      <c r="H23" s="7"/>
      <c r="I23" s="8"/>
      <c r="J23" s="19"/>
      <c r="K23" s="7"/>
      <c r="L23" s="7"/>
      <c r="M23" s="9"/>
      <c r="O23" s="21"/>
      <c r="P23" s="21"/>
    </row>
    <row r="24" spans="1:16" x14ac:dyDescent="0.35">
      <c r="A24" s="2" t="s">
        <v>27</v>
      </c>
      <c r="B24" s="7">
        <v>8204</v>
      </c>
      <c r="C24" s="9">
        <v>43233</v>
      </c>
      <c r="D24" s="19">
        <f t="shared" si="0"/>
        <v>0.18976244998033909</v>
      </c>
      <c r="E24" s="20"/>
      <c r="F24" s="22"/>
      <c r="G24" s="23"/>
      <c r="H24" s="7"/>
      <c r="I24" s="8"/>
      <c r="J24" s="19"/>
      <c r="K24" s="7"/>
      <c r="L24" s="7"/>
      <c r="M24" s="9"/>
      <c r="O24" s="21"/>
      <c r="P24" s="21"/>
    </row>
    <row r="25" spans="1:16" x14ac:dyDescent="0.35">
      <c r="A25" s="2" t="s">
        <v>28</v>
      </c>
      <c r="B25" s="7">
        <v>320</v>
      </c>
      <c r="C25" s="9">
        <v>8197</v>
      </c>
      <c r="D25" s="19">
        <f t="shared" si="0"/>
        <v>3.9038672685128707E-2</v>
      </c>
      <c r="E25" s="20"/>
      <c r="F25" s="22"/>
      <c r="G25" s="23"/>
      <c r="H25" s="7"/>
      <c r="I25" s="8"/>
      <c r="J25" s="19"/>
      <c r="K25" s="7"/>
      <c r="L25" s="7"/>
      <c r="M25" s="9"/>
      <c r="O25" s="21"/>
      <c r="P25" s="21"/>
    </row>
    <row r="26" spans="1:16" x14ac:dyDescent="0.35">
      <c r="A26" s="2" t="s">
        <v>29</v>
      </c>
      <c r="B26" s="7">
        <v>35553</v>
      </c>
      <c r="C26" s="9">
        <v>120705</v>
      </c>
      <c r="D26" s="19">
        <f t="shared" si="0"/>
        <v>0.29454455076425995</v>
      </c>
      <c r="E26" s="20"/>
      <c r="F26" s="22"/>
      <c r="G26" s="23"/>
      <c r="H26" s="7"/>
      <c r="I26" s="8"/>
      <c r="J26" s="19"/>
      <c r="K26" s="7"/>
      <c r="L26" s="7"/>
      <c r="M26" s="9"/>
      <c r="O26" s="21"/>
      <c r="P26" s="21"/>
    </row>
    <row r="27" spans="1:16" x14ac:dyDescent="0.35">
      <c r="A27" s="2" t="s">
        <v>30</v>
      </c>
      <c r="B27" s="7">
        <v>12403</v>
      </c>
      <c r="C27" s="9">
        <v>37889</v>
      </c>
      <c r="D27" s="19">
        <f t="shared" si="0"/>
        <v>0.32735094618490856</v>
      </c>
      <c r="E27" s="20">
        <f>D27-$D$38</f>
        <v>0.10344984146315969</v>
      </c>
      <c r="F27" s="22">
        <f t="shared" ref="F27" si="1">E27/$E$37</f>
        <v>0.48307586445700895</v>
      </c>
      <c r="G27" s="23">
        <f>F27*$G$4</f>
        <v>48307.586445700894</v>
      </c>
      <c r="H27" s="7"/>
      <c r="I27" s="8"/>
      <c r="J27" s="19"/>
      <c r="K27" s="7"/>
      <c r="L27" s="7"/>
      <c r="M27" s="9"/>
      <c r="O27" s="21"/>
      <c r="P27" s="21"/>
    </row>
    <row r="28" spans="1:16" x14ac:dyDescent="0.35">
      <c r="A28" s="2" t="s">
        <v>31</v>
      </c>
      <c r="B28" s="7">
        <v>26194</v>
      </c>
      <c r="C28" s="9">
        <v>88091</v>
      </c>
      <c r="D28" s="19">
        <f t="shared" si="0"/>
        <v>0.29735160232032787</v>
      </c>
      <c r="E28" s="20"/>
      <c r="F28" s="22"/>
      <c r="G28" s="23"/>
      <c r="H28" s="7"/>
      <c r="I28" s="8"/>
      <c r="J28" s="19"/>
      <c r="K28" s="7"/>
      <c r="L28" s="7"/>
      <c r="M28" s="9"/>
      <c r="O28" s="21"/>
      <c r="P28" s="21"/>
    </row>
    <row r="29" spans="1:16" x14ac:dyDescent="0.35">
      <c r="A29" s="2" t="s">
        <v>32</v>
      </c>
      <c r="B29" s="7">
        <v>15610</v>
      </c>
      <c r="C29" s="9">
        <v>75177</v>
      </c>
      <c r="D29" s="19">
        <f t="shared" si="0"/>
        <v>0.20764329515676339</v>
      </c>
      <c r="E29" s="20"/>
      <c r="F29" s="22"/>
      <c r="G29" s="23"/>
      <c r="H29" s="7"/>
      <c r="I29" s="8"/>
      <c r="J29" s="19"/>
      <c r="K29" s="7"/>
      <c r="L29" s="7"/>
      <c r="M29" s="9"/>
      <c r="O29" s="21"/>
      <c r="P29" s="21"/>
    </row>
    <row r="30" spans="1:16" x14ac:dyDescent="0.35">
      <c r="A30" s="2" t="s">
        <v>33</v>
      </c>
      <c r="B30" s="7">
        <v>20084</v>
      </c>
      <c r="C30" s="9">
        <v>60024</v>
      </c>
      <c r="D30" s="19">
        <f t="shared" si="0"/>
        <v>0.33459949353591895</v>
      </c>
      <c r="E30" s="20">
        <f>D30-$D$38</f>
        <v>0.11069838881417007</v>
      </c>
      <c r="F30" s="22">
        <f t="shared" ref="F30" si="2">E30/$E$37</f>
        <v>0.5169241355429911</v>
      </c>
      <c r="G30" s="23">
        <f>F30*$G$4</f>
        <v>51692.413554299113</v>
      </c>
      <c r="H30" s="7"/>
      <c r="I30" s="8"/>
      <c r="J30" s="19"/>
      <c r="K30" s="7"/>
      <c r="L30" s="7"/>
      <c r="M30" s="9"/>
      <c r="O30" s="21"/>
      <c r="P30" s="21"/>
    </row>
    <row r="31" spans="1:16" x14ac:dyDescent="0.35">
      <c r="A31" s="2" t="s">
        <v>34</v>
      </c>
      <c r="B31" s="7">
        <v>1573</v>
      </c>
      <c r="C31" s="9">
        <v>10334</v>
      </c>
      <c r="D31" s="19">
        <f t="shared" si="0"/>
        <v>0.15221598606541514</v>
      </c>
      <c r="E31" s="20"/>
      <c r="F31" s="22"/>
      <c r="G31" s="23"/>
      <c r="H31" s="7"/>
      <c r="I31" s="8"/>
      <c r="J31" s="19"/>
      <c r="K31" s="7"/>
      <c r="L31" s="7"/>
      <c r="M31" s="9"/>
      <c r="O31" s="21"/>
      <c r="P31" s="21"/>
    </row>
    <row r="32" spans="1:16" x14ac:dyDescent="0.35">
      <c r="A32" s="2" t="s">
        <v>35</v>
      </c>
      <c r="B32" s="7">
        <v>130894</v>
      </c>
      <c r="C32" s="9">
        <v>452615</v>
      </c>
      <c r="D32" s="19">
        <f t="shared" si="0"/>
        <v>0.28919501121261998</v>
      </c>
      <c r="E32" s="20"/>
      <c r="F32" s="22"/>
      <c r="G32" s="23"/>
      <c r="H32" s="7"/>
      <c r="I32" s="8"/>
      <c r="J32" s="19"/>
      <c r="K32" s="7"/>
      <c r="L32" s="7"/>
      <c r="M32" s="9"/>
      <c r="O32" s="21"/>
      <c r="P32" s="21"/>
    </row>
    <row r="33" spans="1:16" x14ac:dyDescent="0.35">
      <c r="A33" s="2"/>
      <c r="B33" s="26"/>
      <c r="C33" s="9"/>
      <c r="D33" s="2"/>
      <c r="E33" s="20" t="str">
        <f>IF(D33&gt;$D$39,D33-$D$38,"")</f>
        <v/>
      </c>
      <c r="F33" s="22"/>
      <c r="G33" s="27"/>
      <c r="K33" s="2"/>
      <c r="L33" s="28"/>
      <c r="M33" s="9"/>
      <c r="O33" s="21"/>
      <c r="P33" s="21"/>
    </row>
    <row r="34" spans="1:16" x14ac:dyDescent="0.35">
      <c r="A34" s="2"/>
      <c r="B34" s="7"/>
      <c r="C34" s="9"/>
      <c r="D34" s="2"/>
      <c r="E34" s="2"/>
      <c r="F34" s="22"/>
      <c r="G34" s="27"/>
      <c r="K34" s="2"/>
      <c r="L34" s="7"/>
      <c r="M34" s="9"/>
      <c r="O34" s="21"/>
      <c r="P34" s="21"/>
    </row>
    <row r="35" spans="1:16" x14ac:dyDescent="0.35">
      <c r="A35" s="1" t="s">
        <v>36</v>
      </c>
      <c r="B35" s="29">
        <f>SUM(B7:B32)</f>
        <v>487950</v>
      </c>
      <c r="C35" s="30">
        <f>SUM(C7:C32)</f>
        <v>1926387</v>
      </c>
      <c r="D35" s="2"/>
      <c r="E35" s="31"/>
      <c r="F35" s="22"/>
      <c r="G35" s="27"/>
      <c r="H35" s="29"/>
      <c r="I35" s="32"/>
      <c r="J35" s="32"/>
      <c r="K35" s="29"/>
      <c r="L35" s="29"/>
      <c r="M35" s="30"/>
      <c r="O35" s="21"/>
      <c r="P35" s="21"/>
    </row>
    <row r="36" spans="1:16" x14ac:dyDescent="0.35">
      <c r="A36" s="1"/>
      <c r="B36" s="29"/>
      <c r="C36" s="30"/>
      <c r="D36" s="2"/>
      <c r="E36" s="2"/>
      <c r="F36" s="22"/>
      <c r="G36" s="27"/>
      <c r="O36" s="33"/>
      <c r="P36" s="33"/>
    </row>
    <row r="37" spans="1:16" x14ac:dyDescent="0.35">
      <c r="C37" s="34" t="s">
        <v>37</v>
      </c>
      <c r="D37" s="35">
        <f>STDEV(D7:D32)</f>
        <v>7.9159472219144683E-2</v>
      </c>
      <c r="E37" s="36">
        <f>SUM(E8:E35)</f>
        <v>0.21414823027732977</v>
      </c>
      <c r="F37" s="37">
        <f>SUM(F7:F35)</f>
        <v>1</v>
      </c>
      <c r="G37" s="38"/>
      <c r="H37" s="21"/>
      <c r="I37" s="35"/>
      <c r="J37" s="21"/>
    </row>
    <row r="38" spans="1:16" x14ac:dyDescent="0.35">
      <c r="A38" s="2"/>
      <c r="B38" s="2"/>
      <c r="C38" s="39" t="s">
        <v>38</v>
      </c>
      <c r="D38" s="19">
        <f>AVERAGE(D7:D32)</f>
        <v>0.22390110472174887</v>
      </c>
      <c r="E38" s="2"/>
      <c r="I38" s="19"/>
    </row>
    <row r="39" spans="1:16" x14ac:dyDescent="0.35">
      <c r="A39" s="2"/>
      <c r="B39" s="2"/>
      <c r="C39" s="34" t="s">
        <v>39</v>
      </c>
      <c r="D39" s="35">
        <f>D37+D38</f>
        <v>0.30306057694089356</v>
      </c>
      <c r="E39" s="2"/>
      <c r="I39" s="35"/>
    </row>
    <row r="40" spans="1:16" x14ac:dyDescent="0.35">
      <c r="A40" s="1"/>
      <c r="C40" s="9"/>
      <c r="D40" s="2"/>
      <c r="E40" s="2"/>
    </row>
    <row r="41" spans="1:16" x14ac:dyDescent="0.35">
      <c r="A41" s="1"/>
      <c r="C41" s="9"/>
      <c r="E41" s="2"/>
    </row>
    <row r="44" spans="1:16" x14ac:dyDescent="0.35">
      <c r="B44" s="2"/>
    </row>
    <row r="45" spans="1:16" x14ac:dyDescent="0.35">
      <c r="A45" s="5"/>
      <c r="B45" s="2"/>
      <c r="C45" s="9"/>
      <c r="D45" s="2"/>
    </row>
    <row r="46" spans="1:16" x14ac:dyDescent="0.35">
      <c r="B46" s="7"/>
    </row>
    <row r="47" spans="1:16" x14ac:dyDescent="0.35">
      <c r="B47" s="2"/>
      <c r="C47" s="9"/>
      <c r="D47" s="2"/>
    </row>
    <row r="50" spans="2:8" x14ac:dyDescent="0.35">
      <c r="H50" s="36"/>
    </row>
    <row r="52" spans="2:8" x14ac:dyDescent="0.35">
      <c r="G52" s="36"/>
    </row>
    <row r="55" spans="2:8" x14ac:dyDescent="0.35">
      <c r="B55" s="26"/>
    </row>
    <row r="56" spans="2:8" x14ac:dyDescent="0.35">
      <c r="B56" s="26"/>
    </row>
    <row r="57" spans="2:8" x14ac:dyDescent="0.35">
      <c r="B57" s="26"/>
    </row>
    <row r="58" spans="2:8" x14ac:dyDescent="0.35">
      <c r="B58" s="26"/>
    </row>
    <row r="59" spans="2:8" x14ac:dyDescent="0.35">
      <c r="B59" s="26"/>
    </row>
    <row r="60" spans="2:8" x14ac:dyDescent="0.35">
      <c r="B60" s="26"/>
    </row>
    <row r="61" spans="2:8" x14ac:dyDescent="0.35">
      <c r="B61" s="26"/>
    </row>
    <row r="62" spans="2:8" x14ac:dyDescent="0.35">
      <c r="B62" s="26"/>
    </row>
    <row r="63" spans="2:8" x14ac:dyDescent="0.35">
      <c r="B63" s="26"/>
    </row>
    <row r="64" spans="2:8" x14ac:dyDescent="0.35">
      <c r="B64" s="26"/>
    </row>
    <row r="65" spans="2:2" x14ac:dyDescent="0.35">
      <c r="B65" s="26"/>
    </row>
    <row r="66" spans="2:2" x14ac:dyDescent="0.35">
      <c r="B66" s="26"/>
    </row>
    <row r="67" spans="2:2" x14ac:dyDescent="0.35">
      <c r="B67" s="26"/>
    </row>
    <row r="68" spans="2:2" x14ac:dyDescent="0.35">
      <c r="B68" s="26">
        <v>770</v>
      </c>
    </row>
    <row r="69" spans="2:2" x14ac:dyDescent="0.35">
      <c r="B69" s="26">
        <f>B68*12</f>
        <v>9240</v>
      </c>
    </row>
    <row r="70" spans="2:2" x14ac:dyDescent="0.35">
      <c r="B70" s="26">
        <f>B69*365</f>
        <v>3372600</v>
      </c>
    </row>
    <row r="71" spans="2:2" x14ac:dyDescent="0.35">
      <c r="B71" s="26"/>
    </row>
    <row r="72" spans="2:2" x14ac:dyDescent="0.35">
      <c r="B72" s="26"/>
    </row>
    <row r="73" spans="2:2" x14ac:dyDescent="0.35">
      <c r="B73" s="26"/>
    </row>
    <row r="74" spans="2:2" x14ac:dyDescent="0.35">
      <c r="B74" s="26">
        <v>114201</v>
      </c>
    </row>
    <row r="75" spans="2:2" x14ac:dyDescent="0.35">
      <c r="B75" s="40">
        <f>B74/365</f>
        <v>312.87945205479451</v>
      </c>
    </row>
    <row r="76" spans="2:2" x14ac:dyDescent="0.35">
      <c r="B76" s="26">
        <f>B75/8</f>
        <v>39.109931506849314</v>
      </c>
    </row>
    <row r="77" spans="2:2" x14ac:dyDescent="0.35">
      <c r="B77" s="26"/>
    </row>
    <row r="78" spans="2:2" x14ac:dyDescent="0.35">
      <c r="B78" s="26"/>
    </row>
    <row r="79" spans="2:2" x14ac:dyDescent="0.35">
      <c r="B79" s="26"/>
    </row>
    <row r="80" spans="2:2" x14ac:dyDescent="0.35">
      <c r="B80" s="26"/>
    </row>
    <row r="81" spans="2:2" x14ac:dyDescent="0.35">
      <c r="B81" s="26">
        <v>42070</v>
      </c>
    </row>
    <row r="82" spans="2:2" x14ac:dyDescent="0.35">
      <c r="B82" s="40">
        <f>B81/365</f>
        <v>115.26027397260275</v>
      </c>
    </row>
    <row r="83" spans="2:2" x14ac:dyDescent="0.35">
      <c r="B83" s="26"/>
    </row>
    <row r="84" spans="2:2" x14ac:dyDescent="0.35">
      <c r="B84" s="26"/>
    </row>
    <row r="85" spans="2:2" x14ac:dyDescent="0.35">
      <c r="B85" s="26"/>
    </row>
    <row r="86" spans="2:2" x14ac:dyDescent="0.35">
      <c r="B86" s="26"/>
    </row>
    <row r="87" spans="2:2" x14ac:dyDescent="0.35">
      <c r="B87" s="26"/>
    </row>
    <row r="88" spans="2:2" x14ac:dyDescent="0.35">
      <c r="B88" s="26"/>
    </row>
  </sheetData>
  <conditionalFormatting sqref="D5 D7:D17 J7:J32 D19:D33">
    <cfRule type="cellIs" dxfId="1" priority="2" operator="greaterThan">
      <formula>$D$39</formula>
    </cfRule>
  </conditionalFormatting>
  <conditionalFormatting sqref="D18">
    <cfRule type="cellIs" dxfId="0" priority="1" operator="greaterThan">
      <formula>$D$39</formula>
    </cfRule>
  </conditionalFormatting>
  <hyperlinks>
    <hyperlink ref="A44" r:id="rId1" tooltip="Medicaid.gov" display="http://www.medicaid.gov/" xr:uid="{BD83D96C-582B-4A57-AF78-1FD6A256D72A}"/>
    <hyperlink ref="A46" r:id="rId2" tooltip="Private Insurance" display="http://www.cms.gov/cciio/index.html" xr:uid="{3AFEF5F5-8E13-427A-922C-88F423776CC6}"/>
    <hyperlink ref="A47" r:id="rId3" tooltip="Innovation Center" display="http://www.innovations.cms.gov/" xr:uid="{BFDC5BCF-867A-4850-9146-EF0B679A0A27}"/>
    <hyperlink ref="A48" r:id="rId4" tooltip="Regulations and Guidance" display="http://www.cms.gov/Regulations-and-Guidance/Regulations-and-Guidance.html" xr:uid="{CD748464-6978-4178-A3C6-7ABA40F01DDE}"/>
    <hyperlink ref="A49" r:id="rId5" tooltip="Research, Statistics, Data and Systems" display="http://www.cms.gov/Research-Statistics-Data-and-Systems/Research-Statistics-Data-and-Systems.html" xr:uid="{BB2017C9-61D6-4D5D-AC64-AC9A79DCEA2D}"/>
    <hyperlink ref="A50" r:id="rId6" tooltip="Outreach and Education" display="http://www.cms.gov/Outreach-and-Education/Outreach-and-Education.html" xr:uid="{3990BF1E-30D6-482F-91E0-2DBA55016935}"/>
    <hyperlink ref="A52" r:id="rId7" display="http://www.cms.gov/Medicare/Medicare-Fee-for-Service-Payment/AcuteInpatientPPS/index.html" xr:uid="{81F2D519-DB86-4491-99B3-35BECF939FE4}"/>
    <hyperlink ref="A53" r:id="rId8" tooltip="Wage Index Reform" display="http://www.cms.gov/Medicare/Medicare-Fee-for-Service-Payment/AcuteInpatientPPS/Wage-Index-Reform.html" xr:uid="{D205A5C0-AA28-41D9-B7CA-2DC3AA788A58}"/>
    <hyperlink ref="A54" r:id="rId9" tooltip="Wage Index" display="http://www.cms.gov/Medicare/Medicare-Fee-for-Service-Payment/AcuteInpatientPPS/wageindex.html" xr:uid="{157C6D03-E739-41AC-B706-D8E308812798}"/>
    <hyperlink ref="A55" r:id="rId10" tooltip="Outlier Payments" display="http://www.cms.gov/Medicare/Medicare-Fee-for-Service-Payment/AcuteInpatientPPS/outlier.html" xr:uid="{6622458E-0118-4FEB-BAF5-AC45E0B6FBBB}"/>
    <hyperlink ref="A57" r:id="rId11" tooltip="Direct Graduate Medical Education (DGME)" display="http://www.cms.gov/Medicare/Medicare-Fee-for-Service-Payment/AcuteInpatientPPS/dgme.html" xr:uid="{DF087427-A598-4DD2-9D03-DAAB8D4CE822}"/>
    <hyperlink ref="A58" r:id="rId12" tooltip="Indirect Medical Education (IME)" display="http://www.cms.gov/Medicare/Medicare-Fee-for-Service-Payment/AcuteInpatientPPS/Indirect-Medical-Education-IME.html" xr:uid="{4A00D5F3-79AD-4149-9387-A659FBC918EF}"/>
    <hyperlink ref="A59" r:id="rId13" tooltip="New Medical Services and New Technologies" display="http://www.cms.gov/Medicare/Medicare-Fee-for-Service-Payment/AcuteInpatientPPS/newtech.html" xr:uid="{FEAC742F-9925-4C6B-A79F-FDFB9E57E55C}"/>
    <hyperlink ref="A60" r:id="rId14" tooltip="Wage Index Files" display="http://www.cms.gov/Medicare/Medicare-Fee-for-Service-Payment/AcuteInpatientPPS/Wage-Index-Files.html" xr:uid="{9204EF72-58B6-42CC-A2DA-E3214E9467BE}"/>
    <hyperlink ref="A61" r:id="rId15" tooltip="Three Day Payment Window" display="http://www.cms.gov/Medicare/Medicare-Fee-for-Service-Payment/AcuteInpatientPPS/Three_Day_Payment_Window.html" xr:uid="{BC75CF4F-F349-42BB-9D0E-439AA6F7707C}"/>
    <hyperlink ref="A62" r:id="rId16" tooltip="Hospital Value-Based Purchasing" display="http://www.cms.gov/Medicare/Quality-Initiatives-Patient-Assessment-Instruments/hospital-value-based-purchasing/index.html" xr:uid="{875B67A4-D896-4FE8-8355-E9CAE1A2D2DC}"/>
    <hyperlink ref="A63" r:id="rId17" tooltip="Readmissions Reduction Program" display="http://www.cms.gov/Medicare/Medicare-Fee-for-Service-Payment/AcuteInpatientPPS/Readmissions-Reduction-Program.html" xr:uid="{818F2B78-06CD-4ADC-96C9-AC8073CAAF4D}"/>
    <hyperlink ref="A64" r:id="rId18" tooltip="Medicare PPS Excluded Cancer Hospitals" display="http://www.cms.gov/Medicare/Medicare-Fee-for-Service-Payment/AcuteInpatientPPS/PPS_Exc_Cancer_Hospasp.html" xr:uid="{B5BD6236-B5B6-4CE8-A407-1C7EDEAF3156}"/>
    <hyperlink ref="A65" r:id="rId19" tooltip="Acute Inpatient - Files for Download" display="http://www.cms.gov/Medicare/Medicare-Fee-for-Service-Payment/AcuteInpatientPPS/Acute-Inpatient-Files-for-Download.html" xr:uid="{B7AA3B2E-F234-4025-9847-D5FA478B9781}"/>
    <hyperlink ref="A66" r:id="rId20" tooltip="Historical Impact Files for FY 1994 through Present" display="http://www.cms.gov/Medicare/Medicare-Fee-for-Service-Payment/AcuteInpatientPPS/Historical-Impact-Files-for-FY-1994-through-Present.html" xr:uid="{C899A9D9-8ADA-44A1-9888-BED69643CAA5}"/>
    <hyperlink ref="A67" r:id="rId21" tooltip="IPPS Regulations and Notices" display="http://www.cms.gov/Medicare/Medicare-Fee-for-Service-Payment/AcuteInpatientPPS/IPPS-Regulations-and-Notices.html" xr:uid="{EC77ED7A-01A4-4E9E-9E7C-B384A5FA6223}"/>
    <hyperlink ref="A68" r:id="rId22" tooltip="Acute Inpatient PPS Transmittals" display="http://www.cms.gov/Medicare/Medicare-Fee-for-Service-Payment/AcuteInpatientPPS/Acute-Inpatient-PPS-Transmittals.html" xr:uid="{EC6C410C-286C-4A51-BD10-E85DF66F34F1}"/>
    <hyperlink ref="A69" r:id="rId23" tooltip="FY 2011 IPPS Proposed Rule Home Page" display="http://www.cms.gov/Medicare/Medicare-Fee-for-Service-Payment/AcuteInpatientPPS/FY-2011-IPPS-Proposed-Rule-Home-Page.html" xr:uid="{02470C98-42E5-4F8D-98DC-ED79530429C5}"/>
    <hyperlink ref="A70" r:id="rId24" tooltip="FY 2011 IPPS Final Rule Home Page" display="http://www.cms.gov/Medicare/Medicare-Fee-for-Service-Payment/AcuteInpatientPPS/FY-2011-IPPS-Final-Rule-Home-Page.html" xr:uid="{84F59EDD-5186-42C9-BD12-E1D69685C1C4}"/>
    <hyperlink ref="A71" r:id="rId25" tooltip="FY 2012 IPPS Proposed Rule Home Page" display="http://www.cms.gov/Medicare/Medicare-Fee-for-Service-Payment/AcuteInpatientPPS/FY-2012-IPPS-Proposed-Rule-Home-Page.html" xr:uid="{7C53F98F-E8E7-4F4A-9CAC-2D6BCA7ABF38}"/>
    <hyperlink ref="A72" r:id="rId26" tooltip="FY 2012 IPPS Final Rule Home Page" display="http://www.cms.gov/Medicare/Medicare-Fee-for-Service-Payment/AcuteInpatientPPS/FY-2012-IPPS-Final-Rule-Home-Page.html" xr:uid="{D96DD1FE-7770-44C9-8067-2AA91EC01F86}"/>
    <hyperlink ref="A73" r:id="rId27" tooltip="FY 2013 IPPS Proposed Rule Home Page" display="http://www.cms.gov/Medicare/Medicare-Fee-for-Service-Payment/AcuteInpatientPPS/FY-2013-IPPS-Proposed-Rule-Home-Page.html" xr:uid="{ADF2D2CB-90C5-4099-B816-915C5E67C19C}"/>
    <hyperlink ref="A74" r:id="rId28" tooltip="FY 2013 IPPS Final Rule Home Page" display="http://www.cms.gov/Medicare/Medicare-Fee-for-Service-Payment/AcuteInpatientPPS/FY-2013-IPPS-Final-Rule-Home-Page.html" xr:uid="{5DA9C1FA-0A87-4459-937F-1F445E17F953}"/>
    <hyperlink ref="A75" r:id="rId29" tooltip="FY 2014 IPPS Proposed Rule Home Page" display="http://www.cms.gov/Medicare/Medicare-Fee-for-Service-Payment/AcuteInpatientPPS/FY-2014-IPPS-Proposed-Rule-Home-Page.html" xr:uid="{55F134B0-0FA6-478C-B5C5-10E462DD73D7}"/>
    <hyperlink ref="A76" r:id="rId30" tooltip="FY 2014 IPPS Final Rule Home Page" display="http://www.cms.gov/Medicare/Medicare-Fee-for-Service-Payment/AcuteInpatientPPS/FY2014-IPPS-Final-Rule-Home-Page.html" xr:uid="{D3202685-C5AA-45C5-94AA-6E0EAE3062D8}"/>
    <hyperlink ref="A128" r:id="rId31" display="http://www.cms.hhs.gov/hetshelp" xr:uid="{A4EF9FDE-F3A2-4BC0-A076-0957487E7C9D}"/>
    <hyperlink ref="A130" r:id="rId32" display="mailto:mcare@cms.hhs.gov" xr:uid="{C9F82626-6897-49B5-B28E-E61B31A0ED39}"/>
    <hyperlink ref="A133" r:id="rId33" display="http://www.cms.gov/Medicare/Medicare-Fee-for-Service-Payment/AcuteInpatientPPS/Downloads/HPMS-MA-data-for-DSH.pdf" xr:uid="{EA7C5FAE-E985-4C74-86D1-57CF42820801}"/>
    <hyperlink ref="A134" r:id="rId34" display="http://www.cms.gov/Regulations-and-Guidance/Guidance/Rulings/Downloads/CMS1498R.pdf" xr:uid="{8EB9B729-1E95-4E65-8347-CEE5E7A8B793}"/>
    <hyperlink ref="A135" r:id="rId35" display="http://www.cms.gov/Medicare/Medicare-Fee-for-Service-Payment/AcuteInpatientPPS/Downloads/Improvements-to-Medicare-DSH-Final-Report.zip" xr:uid="{0A1395FB-06DE-4062-BB39-BF9AADE0C27B}"/>
    <hyperlink ref="A136" r:id="rId36" display="http://www.cms.gov/Medicare/Medicare-Fee-for-Service-Payment/AcuteInpatientPPS/Downloads/DSH-Adjustment-and-2010-2011-File-.zip" xr:uid="{B1DA4306-22BE-4782-B641-0EBEB9A7B948}"/>
    <hyperlink ref="A137" r:id="rId37" display="http://www.cms.gov/Medicare/Medicare-Fee-for-Service-Payment/AcuteInpatientPPS/Downloads/FY10SSI.zip" xr:uid="{5B2F2C9D-D650-4ACE-86BB-BD8056C348BE}"/>
    <hyperlink ref="A138" r:id="rId38" display="http://www.cms.gov/Medicare/Medicare-Fee-for-Service-Payment/AcuteInpatientPPS/Downloads/ssi0809.zip" xr:uid="{2D5D415A-299C-4612-B2C7-AF851DC2B229}"/>
    <hyperlink ref="A139" r:id="rId39" display="http://www.cms.gov/Medicare/Medicare-Fee-for-Service-Payment/AcuteInpatientPPS/Downloads/ssi0708.zip" xr:uid="{5E7C6F22-807E-436F-B2F4-A92292E00809}"/>
    <hyperlink ref="A140" r:id="rId40" display="http://www.cms.gov/Medicare/Medicare-Fee-for-Service-Payment/AcuteInpatientPPS/Downloads/ssi0607.zip" xr:uid="{D14DB0CC-0D2D-4D07-BE24-6CE5CF66FED9}"/>
    <hyperlink ref="A141" r:id="rId41" display="http://www.cms.gov/Medicare/Medicare-Fee-for-Service-Payment/AcuteInpatientPPS/Downloads/ssi0506r.zip" xr:uid="{1BEA355F-A4D1-404C-8556-4C59389CA6B8}"/>
    <hyperlink ref="A142" r:id="rId42" display="http://www.cms.gov/Medicare/Medicare-Fee-for-Service-Payment/AcuteInpatientPPS/Downloads/ssi0405r.zip" xr:uid="{09270995-7629-4C8F-A5F1-6D644AB34FBB}"/>
    <hyperlink ref="A143" r:id="rId43" display="http://www.cms.gov/Medicare/Medicare-Fee-for-Service-Payment/AcuteInpatientPPS/Downloads/ssi0304.zip" xr:uid="{CA1AA960-C654-4C64-9BF7-1275FC3DBEA4}"/>
    <hyperlink ref="A144" r:id="rId44" display="http://www.cms.gov/Medicare/Medicare-Fee-for-Service-Payment/AcuteInpatientPPS/Downloads/ssify03mpr.zip" xr:uid="{6991F572-FC53-4F9C-85AB-85E7683E2744}"/>
    <hyperlink ref="A145" r:id="rId45" display="http://www.cms.gov/Medicare/Medicare-Fee-for-Service-Payment/AcuteInpatientPPS/Downloads/ssi0102.zip" xr:uid="{B1972346-2D7A-4B6D-80F7-96122BB6E7D2}"/>
    <hyperlink ref="A146" r:id="rId46" display="http://www.cms.gov/Medicare/Medicare-Fee-for-Service-Payment/AcuteInpatientPPS/Downloads/ssifile.zip" xr:uid="{91D64CF5-2BB7-4631-9C88-48AF31B02576}"/>
    <hyperlink ref="A147" r:id="rId47" display="http://www.cms.gov/Regulations-and-Guidance/Guidance/Transmittals/Downloads/A0113.pdf" xr:uid="{C31C4CC2-48B4-4AAC-BBE1-A6DA7B98832E}"/>
    <hyperlink ref="A149" r:id="rId48" tooltip="DUA - DSH" display="http://www.cms.gov/Research-Statistics-Data-and-Systems/Computer-Data-and-Systems/Privacy/DUA_-_DSH.html" xr:uid="{828CF9BE-EEA5-4F6B-BC4E-5D950C8B7CA9}"/>
    <hyperlink ref="A150" r:id="rId49" tooltip="FY 2014 IPPS Final Rule: Medicare DSH Supplemental Data File" display="http://www.cms.gov/Medicare/Medicare-Fee-for-Service-Payment/AcuteInpatientPPS/Downloads/FY2014-FR-DSH-Supplemental-File.zip" xr:uid="{2A3E447A-7FA6-477B-85E1-E4DCF3272908}"/>
    <hyperlink ref="A151" r:id="rId50" tooltip="FY 2014 IPPS Final Rule: CMS-1599-F" display="http://www.cms.gov/Medicare/Medicare-Fee-for-Service-Payment/AcuteInpatientPPS/FY-2014-IPPS-Final-Rule-Home-Page-Items/FY-2014-IPPS-Final-Rule-CMS-1599-F-Regulations.html" xr:uid="{5A72B6BF-DDDA-44A7-A0C0-AC44251F6F78}"/>
    <hyperlink ref="A153" r:id="rId51" display="http://www.cms.gov/About-CMS/Agency-Information/Aboutwebsite/Help.html" xr:uid="{B568C1F2-0DEB-4078-AE7C-24FFC232E82D}"/>
  </hyperlinks>
  <pageMargins left="0.45" right="0.45" top="0.5" bottom="0.75" header="0.3" footer="0.3"/>
  <pageSetup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2022F</vt:lpstr>
      <vt:lpstr>'2022F'!main_content</vt:lpstr>
      <vt:lpstr>'2022F'!Print_Area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Claudomir, Roland</dc:creator>
  <cp:lastModifiedBy>Godburn, Nicole</cp:lastModifiedBy>
  <dcterms:created xsi:type="dcterms:W3CDTF">2024-06-24T13:12:52Z</dcterms:created>
  <dcterms:modified xsi:type="dcterms:W3CDTF">2024-06-24T17:32:36Z</dcterms:modified>
</cp:coreProperties>
</file>