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Reimbursement &amp; CON\Hospitals\DSH Addon $100,000\2022\"/>
    </mc:Choice>
  </mc:AlternateContent>
  <xr:revisionPtr revIDLastSave="0" documentId="13_ncr:1_{F9FBA553-17E8-414F-BBE9-3279A91A3AE8}" xr6:coauthVersionLast="47" xr6:coauthVersionMax="47" xr10:uidLastSave="{00000000-0000-0000-0000-000000000000}"/>
  <bookViews>
    <workbookView xWindow="19080" yWindow="-120" windowWidth="19440" windowHeight="15600" tabRatio="834" xr2:uid="{00000000-000D-0000-FFFF-FFFF00000000}"/>
  </bookViews>
  <sheets>
    <sheet name="2022" sheetId="13" r:id="rId1"/>
  </sheets>
  <definedNames>
    <definedName name="\p" localSheetId="0">#REF!</definedName>
    <definedName name="\p">#REF!</definedName>
    <definedName name="\s" localSheetId="0">#REF!</definedName>
    <definedName name="\s">#REF!</definedName>
    <definedName name="_Fill" localSheetId="0" hidden="1">#REF!</definedName>
    <definedName name="_Fill" hidden="1">#REF!</definedName>
    <definedName name="A">#REF!</definedName>
    <definedName name="codes" localSheetId="0">#REF!</definedName>
    <definedName name="codes">#REF!</definedName>
    <definedName name="COPIES">#REF!</definedName>
    <definedName name="COUNTER">#REF!</definedName>
    <definedName name="FFY05_DSH_Query">#REF!</definedName>
    <definedName name="FFY05_DSH_QUERY_1">#REF!</definedName>
    <definedName name="hart." localSheetId="0" hidden="1">#REF!</definedName>
    <definedName name="hart." hidden="1">#REF!</definedName>
    <definedName name="main_content" localSheetId="0">'2022'!$A$78</definedName>
    <definedName name="PRINT">#REF!</definedName>
    <definedName name="_xlnm.Print_Area" localSheetId="0">'2022'!$A$1:$G$43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rate" localSheetId="0">#REF!</definedName>
    <definedName name="rate">#REF!</definedName>
    <definedName name="TblStep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3" i="13" l="1"/>
  <c r="B76" i="13"/>
  <c r="B77" i="13" s="1"/>
  <c r="B70" i="13"/>
  <c r="B71" i="13" s="1"/>
  <c r="D31" i="13"/>
  <c r="D30" i="13"/>
  <c r="D29" i="13"/>
  <c r="D28" i="13"/>
  <c r="D26" i="13"/>
  <c r="D25" i="13"/>
  <c r="D24" i="13"/>
  <c r="D20" i="13"/>
  <c r="D19" i="13"/>
  <c r="D18" i="13"/>
  <c r="D17" i="13"/>
  <c r="D15" i="13"/>
  <c r="D11" i="13"/>
  <c r="D10" i="13"/>
  <c r="D9" i="13"/>
  <c r="C34" i="13" l="1"/>
  <c r="D12" i="13"/>
  <c r="D16" i="13"/>
  <c r="D23" i="13"/>
  <c r="D27" i="13"/>
  <c r="D13" i="13"/>
  <c r="D14" i="13"/>
  <c r="D41" i="13"/>
  <c r="D21" i="13"/>
  <c r="B34" i="13"/>
  <c r="D22" i="13"/>
  <c r="D8" i="13"/>
  <c r="D7" i="13"/>
  <c r="D36" i="13" l="1"/>
  <c r="D38" i="13" s="1"/>
  <c r="E32" i="13" s="1"/>
  <c r="D37" i="13"/>
  <c r="E29" i="13" l="1"/>
  <c r="E36" i="13" l="1"/>
  <c r="F29" i="13" s="1"/>
  <c r="G29" i="13" s="1"/>
  <c r="F36" i="13" l="1"/>
  <c r="G36" i="13"/>
</calcChain>
</file>

<file path=xl/sharedStrings.xml><?xml version="1.0" encoding="utf-8"?>
<sst xmlns="http://schemas.openxmlformats.org/spreadsheetml/2006/main" count="41" uniqueCount="41">
  <si>
    <t>Hospital</t>
  </si>
  <si>
    <t>Bridgeport</t>
  </si>
  <si>
    <t>Bristol</t>
  </si>
  <si>
    <t>Hungerford</t>
  </si>
  <si>
    <t>Utilization Rate</t>
  </si>
  <si>
    <t>Danbury</t>
  </si>
  <si>
    <t>Day Kimball</t>
  </si>
  <si>
    <t>Backus</t>
  </si>
  <si>
    <t>Manchester</t>
  </si>
  <si>
    <t>Rockville</t>
  </si>
  <si>
    <t>Greenwich</t>
  </si>
  <si>
    <t>Central CT</t>
  </si>
  <si>
    <t>Griffin</t>
  </si>
  <si>
    <t>Hartford</t>
  </si>
  <si>
    <t>Dempsey</t>
  </si>
  <si>
    <t>Johnson</t>
  </si>
  <si>
    <t>Lawrence &amp; Mem.</t>
  </si>
  <si>
    <t>Middlesex</t>
  </si>
  <si>
    <t>Midstate</t>
  </si>
  <si>
    <t>Norwalk</t>
  </si>
  <si>
    <t>Sharon</t>
  </si>
  <si>
    <t>St. Francis</t>
  </si>
  <si>
    <t>St. Mary's</t>
  </si>
  <si>
    <t>St. Vincent</t>
  </si>
  <si>
    <t>Stamford</t>
  </si>
  <si>
    <t>Waterbury</t>
  </si>
  <si>
    <t>Windham</t>
  </si>
  <si>
    <t>TOTAL</t>
  </si>
  <si>
    <t>Standard Deviation</t>
  </si>
  <si>
    <t>Mean (Avg.)</t>
  </si>
  <si>
    <t>Qualifying</t>
  </si>
  <si>
    <t>Yale</t>
  </si>
  <si>
    <t>Utilization Less Mean</t>
  </si>
  <si>
    <t>% of Total</t>
  </si>
  <si>
    <t>Disproportionate Share Hospital</t>
  </si>
  <si>
    <t>S-3 Total Days - Medicare Cost Report</t>
  </si>
  <si>
    <t>Medicaid Days (MMIS query)</t>
  </si>
  <si>
    <t>Allocation of Appropriation</t>
  </si>
  <si>
    <t xml:space="preserve">FFY 2022 DSH Payment </t>
  </si>
  <si>
    <t>FFY 2020 Data:</t>
  </si>
  <si>
    <t>Johnson indicated that its OB unit has been temporarily closed therefore it doesn't qualify for a DSH payment.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</si>
</sst>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&quot;$&quot;* #,##0_);_(&quot;$&quot;* \(#,##0\);_(&quot;$&quot;* &quot;-&quot;??_);_(@_)"/>
    <numFmt numFmtId="167" formatCode="0.0%"/>
  </numFmts>
  <fonts count="15" x14ac:knownFonts="1"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Helv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6">
    <xf numFmtId="0" fontId="0" fillId="0" borderId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4" fillId="0" borderId="0"/>
    <xf numFmtId="3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37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0" fontId="7" fillId="0" borderId="0" applyNumberFormat="0" applyFont="0" applyBorder="0">
      <alignment horizontal="centerContinuous"/>
    </xf>
    <xf numFmtId="0" fontId="3" fillId="0" borderId="0"/>
    <xf numFmtId="43" fontId="3" fillId="0" borderId="0" applyFont="0" applyFill="0" applyBorder="0" applyAlignment="0" applyProtection="0"/>
    <xf numFmtId="38" fontId="14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12" fillId="0" borderId="0" xfId="3" applyFont="1"/>
    <xf numFmtId="0" fontId="13" fillId="0" borderId="0" xfId="3" applyFont="1"/>
    <xf numFmtId="164" fontId="12" fillId="0" borderId="0" xfId="4" applyNumberFormat="1" applyFont="1" applyFill="1" applyAlignment="1">
      <alignment horizontal="center"/>
    </xf>
    <xf numFmtId="0" fontId="12" fillId="0" borderId="0" xfId="3" applyFont="1" applyFill="1"/>
    <xf numFmtId="0" fontId="12" fillId="0" borderId="0" xfId="3" applyFont="1" applyFill="1" applyAlignment="1">
      <alignment horizontal="right"/>
    </xf>
    <xf numFmtId="0" fontId="13" fillId="0" borderId="0" xfId="0" applyFont="1"/>
    <xf numFmtId="0" fontId="12" fillId="0" borderId="0" xfId="0" applyFont="1"/>
    <xf numFmtId="0" fontId="12" fillId="0" borderId="0" xfId="3" applyFont="1" applyFill="1" applyAlignment="1">
      <alignment horizontal="center"/>
    </xf>
    <xf numFmtId="0" fontId="13" fillId="0" borderId="0" xfId="3" applyFont="1" applyFill="1"/>
    <xf numFmtId="0" fontId="13" fillId="0" borderId="0" xfId="0" applyFont="1" applyBorder="1"/>
    <xf numFmtId="0" fontId="12" fillId="0" borderId="0" xfId="0" applyFont="1" applyBorder="1"/>
    <xf numFmtId="0" fontId="12" fillId="0" borderId="0" xfId="3" applyFont="1" applyAlignment="1">
      <alignment horizontal="center" wrapText="1"/>
    </xf>
    <xf numFmtId="164" fontId="12" fillId="0" borderId="0" xfId="4" applyNumberFormat="1" applyFont="1" applyFill="1" applyAlignment="1">
      <alignment horizontal="center" wrapText="1"/>
    </xf>
    <xf numFmtId="5" fontId="12" fillId="0" borderId="0" xfId="3" applyNumberFormat="1" applyFont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center" wrapText="1"/>
    </xf>
    <xf numFmtId="164" fontId="13" fillId="0" borderId="0" xfId="4" applyNumberFormat="1" applyFont="1" applyFill="1" applyAlignment="1">
      <alignment horizontal="center" wrapText="1"/>
    </xf>
    <xf numFmtId="0" fontId="12" fillId="0" borderId="0" xfId="3" applyFont="1" applyAlignment="1">
      <alignment wrapText="1"/>
    </xf>
    <xf numFmtId="164" fontId="13" fillId="0" borderId="0" xfId="5" applyNumberFormat="1" applyFont="1"/>
    <xf numFmtId="0" fontId="13" fillId="0" borderId="0" xfId="3" applyFont="1" applyAlignment="1">
      <alignment horizontal="center"/>
    </xf>
    <xf numFmtId="164" fontId="13" fillId="0" borderId="0" xfId="4" applyNumberFormat="1" applyFont="1" applyFill="1" applyAlignment="1">
      <alignment horizontal="center"/>
    </xf>
    <xf numFmtId="3" fontId="13" fillId="0" borderId="0" xfId="3" applyNumberFormat="1" applyFont="1" applyFill="1"/>
    <xf numFmtId="164" fontId="13" fillId="0" borderId="0" xfId="4" applyNumberFormat="1" applyFont="1" applyFill="1"/>
    <xf numFmtId="165" fontId="13" fillId="0" borderId="0" xfId="3" applyNumberFormat="1" applyFont="1"/>
    <xf numFmtId="10" fontId="13" fillId="0" borderId="0" xfId="3" applyNumberFormat="1" applyFont="1"/>
    <xf numFmtId="0" fontId="13" fillId="0" borderId="0" xfId="3" applyFont="1" applyBorder="1"/>
    <xf numFmtId="10" fontId="13" fillId="0" borderId="0" xfId="6" applyNumberFormat="1" applyFont="1" applyBorder="1"/>
    <xf numFmtId="5" fontId="12" fillId="0" borderId="0" xfId="3" applyNumberFormat="1" applyFont="1"/>
    <xf numFmtId="167" fontId="13" fillId="0" borderId="0" xfId="0" applyNumberFormat="1" applyFont="1" applyBorder="1"/>
    <xf numFmtId="7" fontId="12" fillId="0" borderId="0" xfId="3" applyNumberFormat="1" applyFont="1"/>
    <xf numFmtId="3" fontId="12" fillId="0" borderId="0" xfId="3" applyNumberFormat="1" applyFont="1" applyFill="1"/>
    <xf numFmtId="164" fontId="12" fillId="0" borderId="0" xfId="4" applyNumberFormat="1" applyFont="1" applyFill="1"/>
    <xf numFmtId="165" fontId="12" fillId="0" borderId="0" xfId="3" applyNumberFormat="1" applyFont="1"/>
    <xf numFmtId="10" fontId="12" fillId="0" borderId="0" xfId="6" applyNumberFormat="1" applyFont="1"/>
    <xf numFmtId="10" fontId="12" fillId="0" borderId="0" xfId="6" applyNumberFormat="1" applyFont="1" applyBorder="1"/>
    <xf numFmtId="166" fontId="12" fillId="0" borderId="0" xfId="1" applyNumberFormat="1" applyFont="1" applyBorder="1"/>
    <xf numFmtId="0" fontId="13" fillId="0" borderId="0" xfId="3" applyFont="1" applyFill="1" applyAlignment="1">
      <alignment horizontal="right"/>
    </xf>
    <xf numFmtId="165" fontId="12" fillId="0" borderId="0" xfId="3" applyNumberFormat="1" applyFont="1" applyFill="1"/>
    <xf numFmtId="0" fontId="12" fillId="0" borderId="0" xfId="3" applyFont="1" applyFill="1" applyBorder="1"/>
    <xf numFmtId="0" fontId="13" fillId="0" borderId="0" xfId="0" applyFont="1" applyFill="1" applyBorder="1"/>
    <xf numFmtId="10" fontId="13" fillId="0" borderId="0" xfId="6" applyNumberFormat="1" applyFont="1" applyFill="1" applyBorder="1"/>
    <xf numFmtId="5" fontId="12" fillId="0" borderId="0" xfId="3" applyNumberFormat="1" applyFont="1" applyFill="1"/>
    <xf numFmtId="0" fontId="13" fillId="0" borderId="0" xfId="0" applyFont="1" applyFill="1"/>
    <xf numFmtId="3" fontId="13" fillId="0" borderId="0" xfId="3" applyNumberFormat="1" applyFont="1" applyBorder="1"/>
    <xf numFmtId="43" fontId="13" fillId="0" borderId="0" xfId="5" applyNumberFormat="1" applyFont="1"/>
    <xf numFmtId="164" fontId="13" fillId="0" borderId="0" xfId="3" applyNumberFormat="1" applyFont="1"/>
    <xf numFmtId="3" fontId="13" fillId="0" borderId="0" xfId="0" applyNumberFormat="1" applyFont="1"/>
    <xf numFmtId="167" fontId="13" fillId="0" borderId="0" xfId="6" applyNumberFormat="1" applyFont="1"/>
    <xf numFmtId="164" fontId="13" fillId="0" borderId="0" xfId="4" applyNumberFormat="1" applyFont="1" applyFill="1" applyBorder="1"/>
    <xf numFmtId="0" fontId="13" fillId="0" borderId="0" xfId="3" applyFont="1" applyBorder="1" applyAlignment="1">
      <alignment horizontal="center" wrapText="1"/>
    </xf>
    <xf numFmtId="164" fontId="13" fillId="0" borderId="0" xfId="4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wrapText="1"/>
    </xf>
    <xf numFmtId="165" fontId="13" fillId="0" borderId="0" xfId="3" applyNumberFormat="1" applyFont="1" applyBorder="1"/>
    <xf numFmtId="3" fontId="13" fillId="0" borderId="0" xfId="3" applyNumberFormat="1" applyFont="1" applyFill="1" applyBorder="1"/>
    <xf numFmtId="0" fontId="13" fillId="0" borderId="0" xfId="3" applyFont="1" applyFill="1" applyBorder="1"/>
    <xf numFmtId="164" fontId="13" fillId="0" borderId="0" xfId="5" applyNumberFormat="1" applyFont="1" applyFill="1" applyBorder="1"/>
    <xf numFmtId="3" fontId="12" fillId="0" borderId="0" xfId="3" applyNumberFormat="1" applyFont="1" applyFill="1" applyBorder="1"/>
    <xf numFmtId="164" fontId="12" fillId="0" borderId="0" xfId="4" applyNumberFormat="1" applyFont="1" applyFill="1" applyBorder="1"/>
    <xf numFmtId="3" fontId="13" fillId="0" borderId="0" xfId="0" applyNumberFormat="1" applyFont="1" applyBorder="1"/>
  </cellXfs>
  <cellStyles count="56">
    <cellStyle name="Comma" xfId="5" builtinId="3"/>
    <cellStyle name="Comma 10" xfId="50" xr:uid="{00000000-0005-0000-0000-000001000000}"/>
    <cellStyle name="Comma 2" xfId="4" xr:uid="{00000000-0005-0000-0000-000002000000}"/>
    <cellStyle name="Comma 2 2" xfId="10" xr:uid="{00000000-0005-0000-0000-000003000000}"/>
    <cellStyle name="Comma 3" xfId="9" xr:uid="{00000000-0005-0000-0000-000004000000}"/>
    <cellStyle name="Comma 4" xfId="11" xr:uid="{00000000-0005-0000-0000-000005000000}"/>
    <cellStyle name="Comma 5" xfId="12" xr:uid="{00000000-0005-0000-0000-000006000000}"/>
    <cellStyle name="Comma 6" xfId="13" xr:uid="{00000000-0005-0000-0000-000007000000}"/>
    <cellStyle name="Comma 7" xfId="14" xr:uid="{00000000-0005-0000-0000-000008000000}"/>
    <cellStyle name="Comma 7 2" xfId="15" xr:uid="{00000000-0005-0000-0000-000009000000}"/>
    <cellStyle name="Comma 8" xfId="16" xr:uid="{00000000-0005-0000-0000-00000A000000}"/>
    <cellStyle name="Comma 9" xfId="17" xr:uid="{00000000-0005-0000-0000-00000B000000}"/>
    <cellStyle name="Comma 9 2" xfId="54" xr:uid="{FC117820-44AC-408F-8AF4-18B58863B205}"/>
    <cellStyle name="Currency" xfId="1" builtinId="4"/>
    <cellStyle name="Currency 2" xfId="18" xr:uid="{00000000-0005-0000-0000-00000D000000}"/>
    <cellStyle name="Currency 3" xfId="19" xr:uid="{00000000-0005-0000-0000-00000E000000}"/>
    <cellStyle name="Currency 4" xfId="20" xr:uid="{00000000-0005-0000-0000-00000F000000}"/>
    <cellStyle name="Currency 4 2" xfId="21" xr:uid="{00000000-0005-0000-0000-000010000000}"/>
    <cellStyle name="Currency 5" xfId="22" xr:uid="{00000000-0005-0000-0000-000011000000}"/>
    <cellStyle name="Currency 6" xfId="23" xr:uid="{00000000-0005-0000-0000-000012000000}"/>
    <cellStyle name="Currency 7" xfId="24" xr:uid="{00000000-0005-0000-0000-000013000000}"/>
    <cellStyle name="Currency 8" xfId="25" xr:uid="{00000000-0005-0000-0000-000014000000}"/>
    <cellStyle name="Normal" xfId="0" builtinId="0"/>
    <cellStyle name="Normal 10" xfId="8" xr:uid="{00000000-0005-0000-0000-000016000000}"/>
    <cellStyle name="Normal 10 10" xfId="26" xr:uid="{00000000-0005-0000-0000-000017000000}"/>
    <cellStyle name="Normal 11" xfId="49" xr:uid="{00000000-0005-0000-0000-000018000000}"/>
    <cellStyle name="Normal 12" xfId="51" xr:uid="{C021FB75-285E-477E-A462-63EC6E060999}"/>
    <cellStyle name="Normal 13" xfId="52" xr:uid="{B3D64078-FEB0-44AB-8ECF-8EB9D2D18AA2}"/>
    <cellStyle name="Normal 14" xfId="55" xr:uid="{15F0C527-E412-4AC6-A41E-AA587D4E3120}"/>
    <cellStyle name="Normal 15" xfId="27" xr:uid="{00000000-0005-0000-0000-000019000000}"/>
    <cellStyle name="Normal 2" xfId="2" xr:uid="{00000000-0005-0000-0000-00001A000000}"/>
    <cellStyle name="Normal 2 2" xfId="28" xr:uid="{00000000-0005-0000-0000-00001B000000}"/>
    <cellStyle name="Normal 3" xfId="7" xr:uid="{00000000-0005-0000-0000-00001C000000}"/>
    <cellStyle name="Normal 3 2" xfId="29" xr:uid="{00000000-0005-0000-0000-00001D000000}"/>
    <cellStyle name="Normal 3 3" xfId="30" xr:uid="{00000000-0005-0000-0000-00001E000000}"/>
    <cellStyle name="Normal 4" xfId="31" xr:uid="{00000000-0005-0000-0000-00001F000000}"/>
    <cellStyle name="Normal 4 2" xfId="32" xr:uid="{00000000-0005-0000-0000-000020000000}"/>
    <cellStyle name="Normal 5" xfId="33" xr:uid="{00000000-0005-0000-0000-000021000000}"/>
    <cellStyle name="Normal 6" xfId="34" xr:uid="{00000000-0005-0000-0000-000022000000}"/>
    <cellStyle name="Normal 65" xfId="35" xr:uid="{00000000-0005-0000-0000-000023000000}"/>
    <cellStyle name="Normal 7" xfId="36" xr:uid="{00000000-0005-0000-0000-000024000000}"/>
    <cellStyle name="Normal 7 2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53" xr:uid="{236B0524-1DBF-41AB-A741-040AC3FCEF45}"/>
    <cellStyle name="Normal 94" xfId="40" xr:uid="{00000000-0005-0000-0000-000028000000}"/>
    <cellStyle name="Normal_IP Disproport share 08_09 rates" xfId="3" xr:uid="{00000000-0005-0000-0000-000029000000}"/>
    <cellStyle name="Percent" xfId="6" builtinId="5"/>
    <cellStyle name="Percent 2" xfId="41" xr:uid="{00000000-0005-0000-0000-00002B000000}"/>
    <cellStyle name="Percent 3" xfId="42" xr:uid="{00000000-0005-0000-0000-00002C000000}"/>
    <cellStyle name="Percent 4" xfId="43" xr:uid="{00000000-0005-0000-0000-00002D000000}"/>
    <cellStyle name="Percent 5" xfId="44" xr:uid="{00000000-0005-0000-0000-00002E000000}"/>
    <cellStyle name="Percent 6" xfId="45" xr:uid="{00000000-0005-0000-0000-00002F000000}"/>
    <cellStyle name="Percent 6 2" xfId="46" xr:uid="{00000000-0005-0000-0000-000030000000}"/>
    <cellStyle name="rowhead_tbls1_13_a" xfId="47" xr:uid="{00000000-0005-0000-0000-000031000000}"/>
    <cellStyle name="tablename" xfId="48" xr:uid="{00000000-0005-0000-0000-000032000000}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Relationship Id="rId3" Type="http://schemas.openxmlformats.org/officeDocument/2006/relationships/hyperlink" Target="http://www.innovations.cms.gov/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C98B-C768-46EF-A2A2-48FE7888818B}">
  <sheetPr>
    <pageSetUpPr fitToPage="1"/>
  </sheetPr>
  <dimension ref="A1:P89"/>
  <sheetViews>
    <sheetView tabSelected="1" zoomScaleNormal="100" zoomScaleSheetLayoutView="100" workbookViewId="0">
      <selection activeCell="C32" sqref="C32"/>
    </sheetView>
  </sheetViews>
  <sheetFormatPr defaultColWidth="9.33203125" defaultRowHeight="15.75" x14ac:dyDescent="0.25"/>
  <cols>
    <col min="1" max="1" width="25.33203125" style="6" customWidth="1"/>
    <col min="2" max="2" width="17" style="6" customWidth="1"/>
    <col min="3" max="3" width="16.5" style="6" customWidth="1"/>
    <col min="4" max="4" width="13.6640625" style="6" customWidth="1"/>
    <col min="5" max="6" width="13.83203125" style="6" customWidth="1"/>
    <col min="7" max="7" width="17.5" style="7" customWidth="1"/>
    <col min="8" max="8" width="12.33203125" style="10" customWidth="1"/>
    <col min="9" max="9" width="15.1640625" style="10" customWidth="1"/>
    <col min="10" max="10" width="12" style="10" customWidth="1"/>
    <col min="11" max="11" width="12.83203125" style="10" customWidth="1"/>
    <col min="12" max="12" width="13.6640625" style="10" customWidth="1"/>
    <col min="13" max="13" width="13.6640625" style="6" bestFit="1" customWidth="1"/>
    <col min="14" max="14" width="9.33203125" style="6"/>
    <col min="15" max="15" width="10.6640625" style="6" bestFit="1" customWidth="1"/>
    <col min="16" max="16" width="12.6640625" style="6" bestFit="1" customWidth="1"/>
    <col min="17" max="16384" width="9.33203125" style="6"/>
  </cols>
  <sheetData>
    <row r="1" spans="1:16" ht="19.5" customHeight="1" x14ac:dyDescent="0.25">
      <c r="A1" s="1" t="s">
        <v>34</v>
      </c>
      <c r="B1" s="2"/>
      <c r="C1" s="3"/>
      <c r="D1" s="4"/>
      <c r="E1" s="2"/>
    </row>
    <row r="2" spans="1:16" x14ac:dyDescent="0.25">
      <c r="A2" s="1" t="s">
        <v>38</v>
      </c>
      <c r="B2" s="8"/>
      <c r="C2" s="3"/>
      <c r="D2" s="9"/>
      <c r="E2" s="2"/>
      <c r="F2" s="10"/>
      <c r="G2" s="11"/>
      <c r="H2" s="44"/>
      <c r="I2" s="49"/>
      <c r="J2" s="49"/>
    </row>
    <row r="3" spans="1:16" x14ac:dyDescent="0.25">
      <c r="A3" s="4"/>
      <c r="B3" s="8"/>
      <c r="C3" s="3"/>
      <c r="D3" s="9"/>
      <c r="E3" s="2"/>
      <c r="F3" s="10"/>
      <c r="G3" s="11"/>
      <c r="K3" s="26"/>
      <c r="L3" s="44"/>
      <c r="M3" s="23"/>
    </row>
    <row r="4" spans="1:16" x14ac:dyDescent="0.25">
      <c r="A4" s="1" t="s">
        <v>39</v>
      </c>
      <c r="B4" s="12"/>
      <c r="C4" s="13"/>
      <c r="D4" s="9"/>
      <c r="E4" s="2"/>
      <c r="F4" s="10"/>
      <c r="G4" s="14">
        <v>100000</v>
      </c>
    </row>
    <row r="5" spans="1:16" ht="63" x14ac:dyDescent="0.25">
      <c r="A5" s="15" t="s">
        <v>0</v>
      </c>
      <c r="B5" s="16" t="s">
        <v>36</v>
      </c>
      <c r="C5" s="17" t="s">
        <v>35</v>
      </c>
      <c r="D5" s="16" t="s">
        <v>4</v>
      </c>
      <c r="E5" s="16" t="s">
        <v>32</v>
      </c>
      <c r="F5" s="16" t="s">
        <v>33</v>
      </c>
      <c r="G5" s="18" t="s">
        <v>37</v>
      </c>
      <c r="H5" s="50"/>
      <c r="I5" s="51"/>
      <c r="J5" s="51"/>
      <c r="K5" s="52"/>
      <c r="L5" s="52"/>
    </row>
    <row r="6" spans="1:16" x14ac:dyDescent="0.25">
      <c r="A6" s="20"/>
      <c r="B6" s="20"/>
      <c r="C6" s="21"/>
      <c r="D6" s="20"/>
      <c r="E6" s="20"/>
      <c r="F6" s="20"/>
    </row>
    <row r="7" spans="1:16" x14ac:dyDescent="0.25">
      <c r="A7" s="2" t="s">
        <v>7</v>
      </c>
      <c r="B7" s="22">
        <v>11138</v>
      </c>
      <c r="C7" s="23">
        <v>48738</v>
      </c>
      <c r="D7" s="24">
        <f t="shared" ref="D7:D31" si="0">B7/C7</f>
        <v>0.22852804792974682</v>
      </c>
      <c r="E7" s="25"/>
      <c r="G7" s="6"/>
      <c r="H7" s="44"/>
      <c r="I7" s="49"/>
      <c r="J7" s="53"/>
      <c r="K7" s="44"/>
      <c r="L7" s="44"/>
      <c r="M7" s="23"/>
      <c r="O7" s="47"/>
      <c r="P7" s="47"/>
    </row>
    <row r="8" spans="1:16" x14ac:dyDescent="0.25">
      <c r="A8" s="2" t="s">
        <v>1</v>
      </c>
      <c r="B8" s="22">
        <v>31449</v>
      </c>
      <c r="C8" s="23">
        <v>117038</v>
      </c>
      <c r="D8" s="24">
        <f t="shared" si="0"/>
        <v>0.26870759924127208</v>
      </c>
      <c r="E8" s="25"/>
      <c r="F8" s="29"/>
      <c r="G8" s="28"/>
      <c r="H8" s="44"/>
      <c r="I8" s="49"/>
      <c r="J8" s="53"/>
      <c r="K8" s="44"/>
      <c r="L8" s="44"/>
      <c r="M8" s="23"/>
      <c r="O8" s="47"/>
      <c r="P8" s="47"/>
    </row>
    <row r="9" spans="1:16" x14ac:dyDescent="0.25">
      <c r="A9" s="2" t="s">
        <v>2</v>
      </c>
      <c r="B9" s="22">
        <v>7090</v>
      </c>
      <c r="C9" s="23">
        <v>26687</v>
      </c>
      <c r="D9" s="24">
        <f t="shared" si="0"/>
        <v>0.2656724247761082</v>
      </c>
      <c r="E9" s="25"/>
      <c r="F9" s="29"/>
      <c r="G9" s="28"/>
      <c r="H9" s="44"/>
      <c r="I9" s="49"/>
      <c r="J9" s="53"/>
      <c r="K9" s="44"/>
      <c r="L9" s="44"/>
      <c r="M9" s="23"/>
      <c r="O9" s="47"/>
      <c r="P9" s="47"/>
    </row>
    <row r="10" spans="1:16" x14ac:dyDescent="0.25">
      <c r="A10" s="2" t="s">
        <v>11</v>
      </c>
      <c r="B10" s="22">
        <v>20264</v>
      </c>
      <c r="C10" s="23">
        <v>68351</v>
      </c>
      <c r="D10" s="24">
        <f t="shared" si="0"/>
        <v>0.29646969320126992</v>
      </c>
      <c r="E10" s="25"/>
      <c r="F10" s="29"/>
      <c r="G10" s="28"/>
      <c r="H10" s="44"/>
      <c r="I10" s="49"/>
      <c r="J10" s="53"/>
      <c r="K10" s="54"/>
      <c r="L10" s="54"/>
      <c r="M10" s="23"/>
      <c r="O10" s="47"/>
      <c r="P10" s="47"/>
    </row>
    <row r="11" spans="1:16" x14ac:dyDescent="0.25">
      <c r="A11" s="2" t="s">
        <v>5</v>
      </c>
      <c r="B11" s="22">
        <v>14325</v>
      </c>
      <c r="C11" s="23">
        <v>85270</v>
      </c>
      <c r="D11" s="24">
        <f t="shared" si="0"/>
        <v>0.1679957781165709</v>
      </c>
      <c r="E11" s="25"/>
      <c r="F11" s="10"/>
      <c r="G11" s="1"/>
      <c r="H11" s="44"/>
      <c r="I11" s="49"/>
      <c r="J11" s="53"/>
      <c r="K11" s="54"/>
      <c r="L11" s="54"/>
      <c r="M11" s="23"/>
      <c r="O11" s="47"/>
      <c r="P11" s="47"/>
    </row>
    <row r="12" spans="1:16" x14ac:dyDescent="0.25">
      <c r="A12" s="2" t="s">
        <v>6</v>
      </c>
      <c r="B12" s="22">
        <v>3631</v>
      </c>
      <c r="C12" s="23">
        <v>14156</v>
      </c>
      <c r="D12" s="24">
        <f t="shared" si="0"/>
        <v>0.25649901102006217</v>
      </c>
      <c r="E12" s="25"/>
      <c r="F12" s="29"/>
      <c r="G12" s="28"/>
      <c r="H12" s="44"/>
      <c r="I12" s="49"/>
      <c r="J12" s="53"/>
      <c r="K12" s="54"/>
      <c r="L12" s="54"/>
      <c r="M12" s="23"/>
      <c r="O12" s="47"/>
      <c r="P12" s="47"/>
    </row>
    <row r="13" spans="1:16" x14ac:dyDescent="0.25">
      <c r="A13" s="2" t="s">
        <v>14</v>
      </c>
      <c r="B13" s="22">
        <v>9635</v>
      </c>
      <c r="C13" s="23">
        <v>36961</v>
      </c>
      <c r="D13" s="24">
        <f t="shared" si="0"/>
        <v>0.26068017640215363</v>
      </c>
      <c r="E13" s="25"/>
      <c r="F13" s="10"/>
      <c r="G13" s="1"/>
      <c r="H13" s="44"/>
      <c r="I13" s="49"/>
      <c r="J13" s="53"/>
      <c r="K13" s="54"/>
      <c r="L13" s="54"/>
      <c r="M13" s="23"/>
      <c r="O13" s="47"/>
      <c r="P13" s="47"/>
    </row>
    <row r="14" spans="1:16" s="43" customFormat="1" x14ac:dyDescent="0.25">
      <c r="A14" s="9" t="s">
        <v>10</v>
      </c>
      <c r="B14" s="22">
        <v>1803</v>
      </c>
      <c r="C14" s="23">
        <v>48559</v>
      </c>
      <c r="D14" s="24">
        <f t="shared" si="0"/>
        <v>3.713008916987582E-2</v>
      </c>
      <c r="E14" s="25"/>
      <c r="F14" s="41"/>
      <c r="G14" s="42"/>
      <c r="H14" s="44"/>
      <c r="I14" s="49"/>
      <c r="J14" s="53"/>
      <c r="K14" s="54"/>
      <c r="L14" s="54"/>
      <c r="M14" s="23"/>
      <c r="O14" s="47"/>
      <c r="P14" s="47"/>
    </row>
    <row r="15" spans="1:16" x14ac:dyDescent="0.25">
      <c r="A15" s="2" t="s">
        <v>12</v>
      </c>
      <c r="B15" s="22">
        <v>7767</v>
      </c>
      <c r="C15" s="23">
        <v>29090</v>
      </c>
      <c r="D15" s="24">
        <f t="shared" si="0"/>
        <v>0.26699896871777246</v>
      </c>
      <c r="E15" s="25"/>
      <c r="F15" s="27"/>
      <c r="G15" s="28"/>
      <c r="H15" s="44"/>
      <c r="I15" s="49"/>
      <c r="J15" s="53"/>
      <c r="K15" s="54"/>
      <c r="L15" s="54"/>
      <c r="M15" s="23"/>
      <c r="O15" s="47"/>
      <c r="P15" s="47"/>
    </row>
    <row r="16" spans="1:16" x14ac:dyDescent="0.25">
      <c r="A16" s="2" t="s">
        <v>13</v>
      </c>
      <c r="B16" s="22">
        <v>64455</v>
      </c>
      <c r="C16" s="23">
        <v>301218</v>
      </c>
      <c r="D16" s="24">
        <f t="shared" si="0"/>
        <v>0.21398123618110471</v>
      </c>
      <c r="E16" s="25"/>
      <c r="F16" s="10"/>
      <c r="G16" s="1"/>
      <c r="H16" s="44"/>
      <c r="I16" s="49"/>
      <c r="J16" s="53"/>
      <c r="K16" s="54"/>
      <c r="L16" s="54"/>
      <c r="M16" s="23"/>
      <c r="O16" s="47"/>
      <c r="P16" s="47"/>
    </row>
    <row r="17" spans="1:16" x14ac:dyDescent="0.25">
      <c r="A17" s="2" t="s">
        <v>3</v>
      </c>
      <c r="B17" s="22">
        <v>6876</v>
      </c>
      <c r="C17" s="23">
        <v>26508</v>
      </c>
      <c r="D17" s="24">
        <f t="shared" si="0"/>
        <v>0.25939339067451334</v>
      </c>
      <c r="E17" s="25"/>
      <c r="F17" s="10"/>
      <c r="G17" s="1"/>
      <c r="H17" s="44"/>
      <c r="I17" s="49"/>
      <c r="J17" s="53"/>
      <c r="K17" s="54"/>
      <c r="L17" s="54"/>
      <c r="M17" s="23"/>
      <c r="O17" s="47"/>
      <c r="P17" s="47"/>
    </row>
    <row r="18" spans="1:16" x14ac:dyDescent="0.25">
      <c r="A18" s="2" t="s">
        <v>16</v>
      </c>
      <c r="B18" s="22">
        <v>14833</v>
      </c>
      <c r="C18" s="23">
        <v>65250</v>
      </c>
      <c r="D18" s="24">
        <f t="shared" si="0"/>
        <v>0.2273256704980843</v>
      </c>
      <c r="E18" s="25"/>
      <c r="F18" s="10"/>
      <c r="G18" s="1"/>
      <c r="H18" s="44"/>
      <c r="I18" s="49"/>
      <c r="J18" s="53"/>
      <c r="K18" s="54"/>
      <c r="L18" s="54"/>
      <c r="M18" s="23"/>
      <c r="O18" s="47"/>
      <c r="P18" s="47"/>
    </row>
    <row r="19" spans="1:16" x14ac:dyDescent="0.25">
      <c r="A19" s="2" t="s">
        <v>8</v>
      </c>
      <c r="B19" s="22">
        <v>10714</v>
      </c>
      <c r="C19" s="23">
        <v>43418</v>
      </c>
      <c r="D19" s="24">
        <f t="shared" si="0"/>
        <v>0.24676401492468561</v>
      </c>
      <c r="E19" s="25"/>
      <c r="F19" s="29"/>
      <c r="G19" s="28"/>
      <c r="H19" s="44"/>
      <c r="I19" s="49"/>
      <c r="J19" s="53"/>
      <c r="K19" s="54"/>
      <c r="L19" s="54"/>
      <c r="M19" s="23"/>
      <c r="O19" s="47"/>
      <c r="P19" s="47"/>
    </row>
    <row r="20" spans="1:16" x14ac:dyDescent="0.25">
      <c r="A20" s="2" t="s">
        <v>17</v>
      </c>
      <c r="B20" s="22">
        <v>9382</v>
      </c>
      <c r="C20" s="23">
        <v>49579</v>
      </c>
      <c r="D20" s="24">
        <f t="shared" si="0"/>
        <v>0.18923334476290365</v>
      </c>
      <c r="E20" s="25"/>
      <c r="F20" s="29"/>
      <c r="G20" s="28"/>
      <c r="H20" s="44"/>
      <c r="I20" s="49"/>
      <c r="J20" s="53"/>
      <c r="K20" s="54"/>
      <c r="L20" s="54"/>
      <c r="M20" s="23"/>
      <c r="O20" s="47"/>
      <c r="P20" s="47"/>
    </row>
    <row r="21" spans="1:16" x14ac:dyDescent="0.25">
      <c r="A21" s="2" t="s">
        <v>18</v>
      </c>
      <c r="B21" s="22">
        <v>6917</v>
      </c>
      <c r="C21" s="23">
        <v>37887</v>
      </c>
      <c r="D21" s="24">
        <f t="shared" si="0"/>
        <v>0.18256921899332224</v>
      </c>
      <c r="E21" s="25"/>
      <c r="F21" s="29"/>
      <c r="G21" s="28"/>
      <c r="H21" s="44"/>
      <c r="I21" s="49"/>
      <c r="J21" s="53"/>
      <c r="K21" s="54"/>
      <c r="L21" s="54"/>
      <c r="M21" s="23"/>
      <c r="O21" s="47"/>
      <c r="P21" s="47"/>
    </row>
    <row r="22" spans="1:16" x14ac:dyDescent="0.25">
      <c r="A22" s="2" t="s">
        <v>19</v>
      </c>
      <c r="B22" s="22">
        <v>10432</v>
      </c>
      <c r="C22" s="23">
        <v>46272</v>
      </c>
      <c r="D22" s="24">
        <f t="shared" si="0"/>
        <v>0.22544951590594745</v>
      </c>
      <c r="E22" s="25"/>
      <c r="F22" s="29"/>
      <c r="G22" s="28"/>
      <c r="H22" s="44"/>
      <c r="I22" s="49"/>
      <c r="J22" s="53"/>
      <c r="K22" s="54"/>
      <c r="L22" s="54"/>
      <c r="M22" s="23"/>
      <c r="O22" s="47"/>
      <c r="P22" s="47"/>
    </row>
    <row r="23" spans="1:16" x14ac:dyDescent="0.25">
      <c r="A23" s="2" t="s">
        <v>9</v>
      </c>
      <c r="B23" s="22">
        <v>1087</v>
      </c>
      <c r="C23" s="23">
        <v>4355</v>
      </c>
      <c r="D23" s="24">
        <f t="shared" si="0"/>
        <v>0.24959816303099885</v>
      </c>
      <c r="E23" s="25"/>
      <c r="F23" s="29"/>
      <c r="G23" s="28"/>
      <c r="H23" s="44"/>
      <c r="I23" s="49"/>
      <c r="J23" s="53"/>
      <c r="K23" s="54"/>
      <c r="L23" s="54"/>
      <c r="M23" s="23"/>
      <c r="O23" s="47"/>
      <c r="P23" s="47"/>
    </row>
    <row r="24" spans="1:16" x14ac:dyDescent="0.25">
      <c r="A24" s="2" t="s">
        <v>20</v>
      </c>
      <c r="B24" s="22">
        <v>478</v>
      </c>
      <c r="C24" s="23">
        <v>11087</v>
      </c>
      <c r="D24" s="24">
        <f t="shared" si="0"/>
        <v>4.3113556417425813E-2</v>
      </c>
      <c r="E24" s="25"/>
      <c r="F24" s="29"/>
      <c r="G24" s="28"/>
      <c r="H24" s="44"/>
      <c r="I24" s="49"/>
      <c r="J24" s="53"/>
      <c r="K24" s="54"/>
      <c r="L24" s="54"/>
      <c r="M24" s="23"/>
      <c r="O24" s="47"/>
      <c r="P24" s="47"/>
    </row>
    <row r="25" spans="1:16" x14ac:dyDescent="0.25">
      <c r="A25" s="9" t="s">
        <v>21</v>
      </c>
      <c r="B25" s="22">
        <v>35516</v>
      </c>
      <c r="C25" s="23">
        <v>120314</v>
      </c>
      <c r="D25" s="24">
        <f t="shared" si="0"/>
        <v>0.295194241734129</v>
      </c>
      <c r="E25" s="25"/>
      <c r="F25" s="29"/>
      <c r="G25" s="28"/>
      <c r="H25" s="44"/>
      <c r="I25" s="49"/>
      <c r="J25" s="53"/>
      <c r="K25" s="54"/>
      <c r="L25" s="54"/>
      <c r="M25" s="23"/>
      <c r="O25" s="47"/>
      <c r="P25" s="47"/>
    </row>
    <row r="26" spans="1:16" x14ac:dyDescent="0.25">
      <c r="A26" s="9" t="s">
        <v>22</v>
      </c>
      <c r="B26" s="22">
        <v>10978</v>
      </c>
      <c r="C26" s="23">
        <v>36840</v>
      </c>
      <c r="D26" s="24">
        <f t="shared" si="0"/>
        <v>0.29799131378935939</v>
      </c>
      <c r="E26" s="25"/>
      <c r="F26" s="29"/>
      <c r="G26" s="28"/>
      <c r="H26" s="44"/>
      <c r="I26" s="49"/>
      <c r="J26" s="53"/>
      <c r="K26" s="54"/>
      <c r="L26" s="54"/>
      <c r="M26" s="23"/>
      <c r="O26" s="47"/>
      <c r="P26" s="47"/>
    </row>
    <row r="27" spans="1:16" x14ac:dyDescent="0.25">
      <c r="A27" s="9" t="s">
        <v>23</v>
      </c>
      <c r="B27" s="22">
        <v>18662</v>
      </c>
      <c r="C27" s="23">
        <v>71925</v>
      </c>
      <c r="D27" s="24">
        <f t="shared" si="0"/>
        <v>0.25946472019464722</v>
      </c>
      <c r="E27" s="25"/>
      <c r="F27" s="29"/>
      <c r="G27" s="28"/>
      <c r="H27" s="44"/>
      <c r="I27" s="49"/>
      <c r="J27" s="53"/>
      <c r="K27" s="54"/>
      <c r="L27" s="54"/>
      <c r="M27" s="23"/>
      <c r="O27" s="47"/>
      <c r="P27" s="47"/>
    </row>
    <row r="28" spans="1:16" x14ac:dyDescent="0.25">
      <c r="A28" s="2" t="s">
        <v>24</v>
      </c>
      <c r="B28" s="22">
        <v>16230</v>
      </c>
      <c r="C28" s="23">
        <v>70052</v>
      </c>
      <c r="D28" s="24">
        <f t="shared" si="0"/>
        <v>0.23168503397476162</v>
      </c>
      <c r="E28" s="25"/>
      <c r="F28" s="29"/>
      <c r="G28" s="28"/>
      <c r="H28" s="44"/>
      <c r="I28" s="49"/>
      <c r="J28" s="53"/>
      <c r="K28" s="54"/>
      <c r="L28" s="54"/>
      <c r="M28" s="23"/>
      <c r="O28" s="47"/>
      <c r="P28" s="47"/>
    </row>
    <row r="29" spans="1:16" x14ac:dyDescent="0.25">
      <c r="A29" s="2" t="s">
        <v>25</v>
      </c>
      <c r="B29" s="22">
        <v>18701</v>
      </c>
      <c r="C29" s="23">
        <v>54626</v>
      </c>
      <c r="D29" s="24">
        <f t="shared" si="0"/>
        <v>0.34234613553985282</v>
      </c>
      <c r="E29" s="25">
        <f>D29-$D$37</f>
        <v>0.11112899319631267</v>
      </c>
      <c r="F29" s="29">
        <f t="shared" ref="F29" si="1">E29/$E$36</f>
        <v>1</v>
      </c>
      <c r="G29" s="28">
        <f>F29*$G$4</f>
        <v>100000</v>
      </c>
      <c r="H29" s="44"/>
      <c r="I29" s="49"/>
      <c r="J29" s="53"/>
      <c r="K29" s="54"/>
      <c r="L29" s="54"/>
      <c r="M29" s="23"/>
      <c r="O29" s="47"/>
      <c r="P29" s="47"/>
    </row>
    <row r="30" spans="1:16" x14ac:dyDescent="0.25">
      <c r="A30" s="2" t="s">
        <v>26</v>
      </c>
      <c r="B30" s="22">
        <v>1818</v>
      </c>
      <c r="C30" s="23">
        <v>10183</v>
      </c>
      <c r="D30" s="24">
        <f t="shared" si="0"/>
        <v>0.17853284886575665</v>
      </c>
      <c r="E30" s="25"/>
      <c r="F30" s="29"/>
      <c r="G30" s="28"/>
      <c r="H30" s="44"/>
      <c r="I30" s="49"/>
      <c r="J30" s="53"/>
      <c r="K30" s="54"/>
      <c r="L30" s="54"/>
      <c r="M30" s="23"/>
      <c r="O30" s="47"/>
      <c r="P30" s="47"/>
    </row>
    <row r="31" spans="1:16" x14ac:dyDescent="0.25">
      <c r="A31" s="26" t="s">
        <v>31</v>
      </c>
      <c r="B31" s="22">
        <v>126299</v>
      </c>
      <c r="C31" s="23">
        <v>436863</v>
      </c>
      <c r="D31" s="24">
        <f t="shared" si="0"/>
        <v>0.28910436452617871</v>
      </c>
      <c r="E31" s="25"/>
      <c r="F31" s="29"/>
      <c r="G31" s="28"/>
      <c r="H31" s="44"/>
      <c r="I31" s="49"/>
      <c r="J31" s="53"/>
      <c r="K31" s="54"/>
      <c r="L31" s="54"/>
      <c r="M31" s="23"/>
      <c r="O31" s="47"/>
      <c r="P31" s="47"/>
    </row>
    <row r="32" spans="1:16" x14ac:dyDescent="0.25">
      <c r="A32" s="2"/>
      <c r="B32" s="19"/>
      <c r="C32" s="23"/>
      <c r="D32" s="2"/>
      <c r="E32" s="25" t="str">
        <f>IF(D32&gt;$D$38,D32-$D$37,"")</f>
        <v/>
      </c>
      <c r="F32" s="29"/>
      <c r="G32" s="30"/>
      <c r="I32" s="40"/>
      <c r="J32" s="40"/>
      <c r="K32" s="55"/>
      <c r="L32" s="56"/>
      <c r="M32" s="23"/>
      <c r="O32" s="47"/>
      <c r="P32" s="47"/>
    </row>
    <row r="33" spans="1:16" x14ac:dyDescent="0.25">
      <c r="A33" s="26"/>
      <c r="B33" s="22"/>
      <c r="C33" s="23"/>
      <c r="D33" s="2"/>
      <c r="E33" s="2"/>
      <c r="F33" s="29"/>
      <c r="G33" s="30"/>
      <c r="I33" s="40"/>
      <c r="J33" s="40"/>
      <c r="K33" s="55"/>
      <c r="L33" s="54"/>
      <c r="M33" s="23"/>
      <c r="O33" s="47"/>
      <c r="P33" s="47"/>
    </row>
    <row r="34" spans="1:16" x14ac:dyDescent="0.25">
      <c r="A34" s="1" t="s">
        <v>27</v>
      </c>
      <c r="B34" s="31">
        <f>SUM(B7:B31)</f>
        <v>460480</v>
      </c>
      <c r="C34" s="32">
        <f>SUM(C7:C31)</f>
        <v>1861227</v>
      </c>
      <c r="D34" s="2"/>
      <c r="E34" s="46"/>
      <c r="F34" s="29"/>
      <c r="G34" s="30"/>
      <c r="H34" s="57"/>
      <c r="I34" s="58"/>
      <c r="J34" s="58"/>
      <c r="K34" s="57"/>
      <c r="L34" s="57"/>
      <c r="M34" s="32"/>
      <c r="O34" s="47"/>
      <c r="P34" s="47"/>
    </row>
    <row r="35" spans="1:16" x14ac:dyDescent="0.25">
      <c r="A35" s="1"/>
      <c r="B35" s="31"/>
      <c r="C35" s="32"/>
      <c r="D35" s="2"/>
      <c r="E35" s="2"/>
      <c r="F35" s="29"/>
      <c r="G35" s="30"/>
      <c r="O35" s="48"/>
      <c r="P35" s="48"/>
    </row>
    <row r="36" spans="1:16" x14ac:dyDescent="0.25">
      <c r="C36" s="5" t="s">
        <v>28</v>
      </c>
      <c r="D36" s="33">
        <f>STDEV(D7:D31)</f>
        <v>7.0819468115005182E-2</v>
      </c>
      <c r="E36" s="34">
        <f>SUM(E8:E34)</f>
        <v>0.11112899319631267</v>
      </c>
      <c r="F36" s="35">
        <f>SUM(F7:F34)</f>
        <v>1</v>
      </c>
      <c r="G36" s="36">
        <f>SUM(G8:G32)</f>
        <v>100000</v>
      </c>
      <c r="H36" s="59"/>
      <c r="I36" s="59"/>
      <c r="J36" s="59"/>
    </row>
    <row r="37" spans="1:16" x14ac:dyDescent="0.25">
      <c r="A37" s="2"/>
      <c r="B37" s="9"/>
      <c r="C37" s="37" t="s">
        <v>29</v>
      </c>
      <c r="D37" s="24">
        <f>AVERAGE(D7:D31)</f>
        <v>0.23121714234354016</v>
      </c>
      <c r="E37" s="2"/>
      <c r="F37" s="10"/>
      <c r="G37" s="11"/>
    </row>
    <row r="38" spans="1:16" x14ac:dyDescent="0.25">
      <c r="A38" s="26"/>
      <c r="B38" s="26"/>
      <c r="C38" s="5" t="s">
        <v>30</v>
      </c>
      <c r="D38" s="38">
        <f>D36+D37</f>
        <v>0.30203661045854535</v>
      </c>
      <c r="E38" s="2"/>
      <c r="F38" s="10"/>
      <c r="G38" s="11"/>
    </row>
    <row r="39" spans="1:16" x14ac:dyDescent="0.25">
      <c r="A39" s="39"/>
      <c r="B39" s="40"/>
      <c r="C39" s="23"/>
      <c r="D39" s="2"/>
      <c r="E39" s="2"/>
      <c r="F39" s="10"/>
      <c r="G39" s="11"/>
    </row>
    <row r="40" spans="1:16" x14ac:dyDescent="0.25">
      <c r="A40" s="39"/>
      <c r="B40"/>
      <c r="C40" s="23"/>
      <c r="D40" s="2"/>
      <c r="E40" s="2"/>
      <c r="F40" s="10"/>
      <c r="G40" s="11"/>
    </row>
    <row r="41" spans="1:16" x14ac:dyDescent="0.25">
      <c r="A41" s="2" t="s">
        <v>15</v>
      </c>
      <c r="B41" s="22">
        <v>3564</v>
      </c>
      <c r="C41" s="23">
        <v>11179</v>
      </c>
      <c r="D41" s="24">
        <f>B41/C41</f>
        <v>0.31881205832364257</v>
      </c>
      <c r="F41" s="10"/>
      <c r="G41" s="11"/>
    </row>
    <row r="42" spans="1:16" x14ac:dyDescent="0.25">
      <c r="A42" s="2" t="s">
        <v>40</v>
      </c>
      <c r="B42" s="40"/>
      <c r="C42" s="23"/>
      <c r="D42" s="2"/>
      <c r="E42" s="2"/>
      <c r="F42" s="10"/>
      <c r="G42" s="11"/>
    </row>
    <row r="43" spans="1:16" x14ac:dyDescent="0.25">
      <c r="A43" s="39"/>
      <c r="B43" s="40"/>
      <c r="C43" s="23"/>
      <c r="F43" s="10"/>
      <c r="G43" s="11"/>
    </row>
    <row r="44" spans="1:16" x14ac:dyDescent="0.25">
      <c r="B44" s="44"/>
      <c r="C44" s="23"/>
      <c r="D44" s="2"/>
      <c r="F44" s="10"/>
      <c r="G44" s="11"/>
    </row>
    <row r="45" spans="1:16" x14ac:dyDescent="0.25">
      <c r="B45" s="26"/>
      <c r="F45" s="10"/>
      <c r="G45" s="11"/>
    </row>
    <row r="46" spans="1:16" x14ac:dyDescent="0.25">
      <c r="A46" s="7"/>
      <c r="B46" s="26"/>
      <c r="C46" s="23"/>
      <c r="D46" s="2"/>
      <c r="F46" s="10"/>
      <c r="G46" s="11"/>
    </row>
    <row r="47" spans="1:16" x14ac:dyDescent="0.25">
      <c r="B47" s="44"/>
    </row>
    <row r="48" spans="1:16" x14ac:dyDescent="0.25">
      <c r="B48" s="26"/>
      <c r="C48" s="23"/>
      <c r="D48" s="2"/>
    </row>
    <row r="56" spans="2:2" x14ac:dyDescent="0.25">
      <c r="B56" s="19"/>
    </row>
    <row r="57" spans="2:2" x14ac:dyDescent="0.25">
      <c r="B57" s="19"/>
    </row>
    <row r="58" spans="2:2" x14ac:dyDescent="0.25">
      <c r="B58" s="19"/>
    </row>
    <row r="59" spans="2:2" x14ac:dyDescent="0.25">
      <c r="B59" s="19"/>
    </row>
    <row r="60" spans="2:2" x14ac:dyDescent="0.25">
      <c r="B60" s="19"/>
    </row>
    <row r="61" spans="2:2" x14ac:dyDescent="0.25">
      <c r="B61" s="19"/>
    </row>
    <row r="62" spans="2:2" x14ac:dyDescent="0.25">
      <c r="B62" s="19"/>
    </row>
    <row r="63" spans="2:2" x14ac:dyDescent="0.25">
      <c r="B63" s="19"/>
    </row>
    <row r="64" spans="2:2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>
        <v>770</v>
      </c>
    </row>
    <row r="70" spans="2:2" x14ac:dyDescent="0.25">
      <c r="B70" s="19">
        <f>B69*12</f>
        <v>9240</v>
      </c>
    </row>
    <row r="71" spans="2:2" x14ac:dyDescent="0.25">
      <c r="B71" s="19">
        <f>B70*365</f>
        <v>3372600</v>
      </c>
    </row>
    <row r="72" spans="2:2" x14ac:dyDescent="0.25">
      <c r="B72" s="19"/>
    </row>
    <row r="73" spans="2:2" x14ac:dyDescent="0.25">
      <c r="B73" s="19"/>
    </row>
    <row r="74" spans="2:2" x14ac:dyDescent="0.25">
      <c r="B74" s="19"/>
    </row>
    <row r="75" spans="2:2" x14ac:dyDescent="0.25">
      <c r="B75" s="19">
        <v>114201</v>
      </c>
    </row>
    <row r="76" spans="2:2" x14ac:dyDescent="0.25">
      <c r="B76" s="45">
        <f>B75/365</f>
        <v>312.87945205479451</v>
      </c>
    </row>
    <row r="77" spans="2:2" x14ac:dyDescent="0.25">
      <c r="B77" s="19">
        <f>B76/8</f>
        <v>39.109931506849314</v>
      </c>
    </row>
    <row r="78" spans="2:2" x14ac:dyDescent="0.25">
      <c r="B78" s="19"/>
    </row>
    <row r="79" spans="2:2" x14ac:dyDescent="0.25">
      <c r="B79" s="19"/>
    </row>
    <row r="80" spans="2:2" x14ac:dyDescent="0.25">
      <c r="B80" s="19"/>
    </row>
    <row r="81" spans="2:2" x14ac:dyDescent="0.25">
      <c r="B81" s="19"/>
    </row>
    <row r="82" spans="2:2" x14ac:dyDescent="0.25">
      <c r="B82" s="19">
        <v>42070</v>
      </c>
    </row>
    <row r="83" spans="2:2" x14ac:dyDescent="0.25">
      <c r="B83" s="45">
        <f>B82/365</f>
        <v>115.26027397260275</v>
      </c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</sheetData>
  <conditionalFormatting sqref="D5 D7:D32 D41 J7:J31">
    <cfRule type="cellIs" dxfId="0" priority="2" operator="greaterThan">
      <formula>$D$38</formula>
    </cfRule>
  </conditionalFormatting>
  <hyperlinks>
    <hyperlink ref="A45" r:id="rId1" tooltip="Medicaid.gov" display="http://www.medicaid.gov/" xr:uid="{46D396B1-0D89-41B8-A9A0-C70E80500662}"/>
    <hyperlink ref="A47" r:id="rId2" tooltip="Private Insurance" display="http://www.cms.gov/cciio/index.html" xr:uid="{C7FF2F53-AE27-478C-81F0-24B391A2A021}"/>
    <hyperlink ref="A48" r:id="rId3" tooltip="Innovation Center" display="http://www.innovations.cms.gov/" xr:uid="{AD2221FD-5256-4C3A-BEBC-B4B9B3C83D09}"/>
    <hyperlink ref="A49" r:id="rId4" tooltip="Regulations and Guidance" display="http://www.cms.gov/Regulations-and-Guidance/Regulations-and-Guidance.html" xr:uid="{E0D02126-B4FD-47CB-B5F7-3F41FB93A8BA}"/>
    <hyperlink ref="A50" r:id="rId5" tooltip="Research, Statistics, Data and Systems" display="http://www.cms.gov/Research-Statistics-Data-and-Systems/Research-Statistics-Data-and-Systems.html" xr:uid="{FA39524A-12D7-42C3-8C69-01CCD9F48B47}"/>
    <hyperlink ref="A51" r:id="rId6" tooltip="Outreach and Education" display="http://www.cms.gov/Outreach-and-Education/Outreach-and-Education.html" xr:uid="{279C2935-89DA-4D19-AED0-C32CAE6CDF83}"/>
    <hyperlink ref="A53" r:id="rId7" display="http://www.cms.gov/Medicare/Medicare-Fee-for-Service-Payment/AcuteInpatientPPS/index.html" xr:uid="{2D6A64F3-CEE6-40CD-A000-CA470C1B62BD}"/>
    <hyperlink ref="A54" r:id="rId8" tooltip="Wage Index Reform" display="http://www.cms.gov/Medicare/Medicare-Fee-for-Service-Payment/AcuteInpatientPPS/Wage-Index-Reform.html" xr:uid="{9B076E25-728A-4F62-B445-E6482B625819}"/>
    <hyperlink ref="A55" r:id="rId9" tooltip="Wage Index" display="http://www.cms.gov/Medicare/Medicare-Fee-for-Service-Payment/AcuteInpatientPPS/wageindex.html" xr:uid="{FE9A9C52-8EA2-4C2A-8ED0-38279A4853F3}"/>
    <hyperlink ref="A56" r:id="rId10" tooltip="Outlier Payments" display="http://www.cms.gov/Medicare/Medicare-Fee-for-Service-Payment/AcuteInpatientPPS/outlier.html" xr:uid="{69ADD1E6-3790-44E2-9249-DF77487072C9}"/>
    <hyperlink ref="A58" r:id="rId11" tooltip="Direct Graduate Medical Education (DGME)" display="http://www.cms.gov/Medicare/Medicare-Fee-for-Service-Payment/AcuteInpatientPPS/dgme.html" xr:uid="{A17884DF-479A-4B3E-BAC0-DB4EF2A51E93}"/>
    <hyperlink ref="A59" r:id="rId12" tooltip="Indirect Medical Education (IME)" display="http://www.cms.gov/Medicare/Medicare-Fee-for-Service-Payment/AcuteInpatientPPS/Indirect-Medical-Education-IME.html" xr:uid="{DC1AE34B-19A1-4940-BAF9-FD54F1CBF810}"/>
    <hyperlink ref="A60" r:id="rId13" tooltip="New Medical Services and New Technologies" display="http://www.cms.gov/Medicare/Medicare-Fee-for-Service-Payment/AcuteInpatientPPS/newtech.html" xr:uid="{65F3145C-AF15-40A8-8FD4-48AA24B97FFE}"/>
    <hyperlink ref="A61" r:id="rId14" tooltip="Wage Index Files" display="http://www.cms.gov/Medicare/Medicare-Fee-for-Service-Payment/AcuteInpatientPPS/Wage-Index-Files.html" xr:uid="{F04AB1C8-DFD4-4D31-98BF-473065484295}"/>
    <hyperlink ref="A62" r:id="rId15" tooltip="Three Day Payment Window" display="http://www.cms.gov/Medicare/Medicare-Fee-for-Service-Payment/AcuteInpatientPPS/Three_Day_Payment_Window.html" xr:uid="{F955A195-E9C0-4078-9FC8-8E414826B57E}"/>
    <hyperlink ref="A63" r:id="rId16" tooltip="Hospital Value-Based Purchasing" display="http://www.cms.gov/Medicare/Quality-Initiatives-Patient-Assessment-Instruments/hospital-value-based-purchasing/index.html" xr:uid="{D37CEE81-3C38-4B25-A548-C6FCF422FF3C}"/>
    <hyperlink ref="A64" r:id="rId17" tooltip="Readmissions Reduction Program" display="http://www.cms.gov/Medicare/Medicare-Fee-for-Service-Payment/AcuteInpatientPPS/Readmissions-Reduction-Program.html" xr:uid="{8B57D5E6-EED9-4A35-ACF7-47BBD5029217}"/>
    <hyperlink ref="A65" r:id="rId18" tooltip="Medicare PPS Excluded Cancer Hospitals" display="http://www.cms.gov/Medicare/Medicare-Fee-for-Service-Payment/AcuteInpatientPPS/PPS_Exc_Cancer_Hospasp.html" xr:uid="{D0EDFF18-225D-4EF5-8056-F6A0187FAC2E}"/>
    <hyperlink ref="A66" r:id="rId19" tooltip="Acute Inpatient - Files for Download" display="http://www.cms.gov/Medicare/Medicare-Fee-for-Service-Payment/AcuteInpatientPPS/Acute-Inpatient-Files-for-Download.html" xr:uid="{44A5B450-BF2F-4A70-B41B-9AD837D899AF}"/>
    <hyperlink ref="A67" r:id="rId20" tooltip="Historical Impact Files for FY 1994 through Present" display="http://www.cms.gov/Medicare/Medicare-Fee-for-Service-Payment/AcuteInpatientPPS/Historical-Impact-Files-for-FY-1994-through-Present.html" xr:uid="{223CA278-4BB3-4F0A-901D-CC0AA5016551}"/>
    <hyperlink ref="A68" r:id="rId21" tooltip="IPPS Regulations and Notices" display="http://www.cms.gov/Medicare/Medicare-Fee-for-Service-Payment/AcuteInpatientPPS/IPPS-Regulations-and-Notices.html" xr:uid="{544E9D84-F38A-4180-93C1-9862F656E16E}"/>
    <hyperlink ref="A69" r:id="rId22" tooltip="Acute Inpatient PPS Transmittals" display="http://www.cms.gov/Medicare/Medicare-Fee-for-Service-Payment/AcuteInpatientPPS/Acute-Inpatient-PPS-Transmittals.html" xr:uid="{F6EE6FF9-5250-4CFD-AB4F-D6A4E3571048}"/>
    <hyperlink ref="A70" r:id="rId23" tooltip="FY 2011 IPPS Proposed Rule Home Page" display="http://www.cms.gov/Medicare/Medicare-Fee-for-Service-Payment/AcuteInpatientPPS/FY-2011-IPPS-Proposed-Rule-Home-Page.html" xr:uid="{F05CE6F5-B7A6-427D-9A59-1EC72E3636E1}"/>
    <hyperlink ref="A71" r:id="rId24" tooltip="FY 2011 IPPS Final Rule Home Page" display="http://www.cms.gov/Medicare/Medicare-Fee-for-Service-Payment/AcuteInpatientPPS/FY-2011-IPPS-Final-Rule-Home-Page.html" xr:uid="{8DDEE569-15EB-4F16-84B1-3226CF6C2AC5}"/>
    <hyperlink ref="A72" r:id="rId25" tooltip="FY 2012 IPPS Proposed Rule Home Page" display="http://www.cms.gov/Medicare/Medicare-Fee-for-Service-Payment/AcuteInpatientPPS/FY-2012-IPPS-Proposed-Rule-Home-Page.html" xr:uid="{EB859322-BE27-4A87-BE11-5AB292E3838F}"/>
    <hyperlink ref="A73" r:id="rId26" tooltip="FY 2012 IPPS Final Rule Home Page" display="http://www.cms.gov/Medicare/Medicare-Fee-for-Service-Payment/AcuteInpatientPPS/FY-2012-IPPS-Final-Rule-Home-Page.html" xr:uid="{849DFF73-21E6-4698-97DE-3286D12E5842}"/>
    <hyperlink ref="A74" r:id="rId27" tooltip="FY 2013 IPPS Proposed Rule Home Page" display="http://www.cms.gov/Medicare/Medicare-Fee-for-Service-Payment/AcuteInpatientPPS/FY-2013-IPPS-Proposed-Rule-Home-Page.html" xr:uid="{46A7906B-F2A9-4E35-8D33-8FA89DFBA19C}"/>
    <hyperlink ref="A75" r:id="rId28" tooltip="FY 2013 IPPS Final Rule Home Page" display="http://www.cms.gov/Medicare/Medicare-Fee-for-Service-Payment/AcuteInpatientPPS/FY-2013-IPPS-Final-Rule-Home-Page.html" xr:uid="{16CC115A-B543-478D-AF0F-BCA1799C0BB7}"/>
    <hyperlink ref="A76" r:id="rId29" tooltip="FY 2014 IPPS Proposed Rule Home Page" display="http://www.cms.gov/Medicare/Medicare-Fee-for-Service-Payment/AcuteInpatientPPS/FY-2014-IPPS-Proposed-Rule-Home-Page.html" xr:uid="{1F773DA4-26D7-42D1-BE1A-924BD4F622F5}"/>
    <hyperlink ref="A77" r:id="rId30" tooltip="FY 2014 IPPS Final Rule Home Page" display="http://www.cms.gov/Medicare/Medicare-Fee-for-Service-Payment/AcuteInpatientPPS/FY2014-IPPS-Final-Rule-Home-Page.html" xr:uid="{BED44D92-5A48-45A3-AE28-E631153E3D76}"/>
    <hyperlink ref="A129" r:id="rId31" display="http://www.cms.hhs.gov/hetshelp" xr:uid="{9B18F2BC-BAF2-4EE0-BCA1-2627272691CA}"/>
    <hyperlink ref="A131" r:id="rId32" display="mailto:mcare@cms.hhs.gov" xr:uid="{6E80B290-18E4-4249-B37E-A0B8FF222A70}"/>
    <hyperlink ref="A134" r:id="rId33" display="http://www.cms.gov/Medicare/Medicare-Fee-for-Service-Payment/AcuteInpatientPPS/Downloads/HPMS-MA-data-for-DSH.pdf" xr:uid="{E1861640-B082-4129-B0A5-5639BD833092}"/>
    <hyperlink ref="A135" r:id="rId34" display="http://www.cms.gov/Regulations-and-Guidance/Guidance/Rulings/Downloads/CMS1498R.pdf" xr:uid="{618D6AE8-10B8-4E29-8BC3-108DF9196E0E}"/>
    <hyperlink ref="A136" r:id="rId35" display="http://www.cms.gov/Medicare/Medicare-Fee-for-Service-Payment/AcuteInpatientPPS/Downloads/Improvements-to-Medicare-DSH-Final-Report.zip" xr:uid="{99D7B010-00C9-4C46-9053-A2A624B50D38}"/>
    <hyperlink ref="A137" r:id="rId36" display="http://www.cms.gov/Medicare/Medicare-Fee-for-Service-Payment/AcuteInpatientPPS/Downloads/DSH-Adjustment-and-2010-2011-File-.zip" xr:uid="{723F9CA7-329D-493C-A2F5-AC4EB82A98D0}"/>
    <hyperlink ref="A138" r:id="rId37" display="http://www.cms.gov/Medicare/Medicare-Fee-for-Service-Payment/AcuteInpatientPPS/Downloads/FY10SSI.zip" xr:uid="{C00FE8C5-4070-4464-8FE3-4DB172D1EAF7}"/>
    <hyperlink ref="A139" r:id="rId38" display="http://www.cms.gov/Medicare/Medicare-Fee-for-Service-Payment/AcuteInpatientPPS/Downloads/ssi0809.zip" xr:uid="{EBDE68AF-DBC0-4638-8099-9F05232BF7AE}"/>
    <hyperlink ref="A140" r:id="rId39" display="http://www.cms.gov/Medicare/Medicare-Fee-for-Service-Payment/AcuteInpatientPPS/Downloads/ssi0708.zip" xr:uid="{810780AA-9F8C-40B9-9E30-708899F12747}"/>
    <hyperlink ref="A141" r:id="rId40" display="http://www.cms.gov/Medicare/Medicare-Fee-for-Service-Payment/AcuteInpatientPPS/Downloads/ssi0607.zip" xr:uid="{EE1F9181-CE50-4AA8-9F9C-7CDFCC8F5746}"/>
    <hyperlink ref="A142" r:id="rId41" display="http://www.cms.gov/Medicare/Medicare-Fee-for-Service-Payment/AcuteInpatientPPS/Downloads/ssi0506r.zip" xr:uid="{4BBC5812-CC26-4389-90C8-D3E786AF8808}"/>
    <hyperlink ref="A143" r:id="rId42" display="http://www.cms.gov/Medicare/Medicare-Fee-for-Service-Payment/AcuteInpatientPPS/Downloads/ssi0405r.zip" xr:uid="{F6B827CE-8B69-45A8-9E5E-0F95F09E756F}"/>
    <hyperlink ref="A144" r:id="rId43" display="http://www.cms.gov/Medicare/Medicare-Fee-for-Service-Payment/AcuteInpatientPPS/Downloads/ssi0304.zip" xr:uid="{E3F08304-3AE0-4AB8-B718-8A3DC993097A}"/>
    <hyperlink ref="A145" r:id="rId44" display="http://www.cms.gov/Medicare/Medicare-Fee-for-Service-Payment/AcuteInpatientPPS/Downloads/ssify03mpr.zip" xr:uid="{6214FE62-4059-4359-A26E-3774EBDC88CC}"/>
    <hyperlink ref="A146" r:id="rId45" display="http://www.cms.gov/Medicare/Medicare-Fee-for-Service-Payment/AcuteInpatientPPS/Downloads/ssi0102.zip" xr:uid="{8A52B577-6A2B-4710-9DAE-D516EA70B050}"/>
    <hyperlink ref="A147" r:id="rId46" display="http://www.cms.gov/Medicare/Medicare-Fee-for-Service-Payment/AcuteInpatientPPS/Downloads/ssifile.zip" xr:uid="{7B214C65-F176-401F-B6BB-3B23C52683A5}"/>
    <hyperlink ref="A148" r:id="rId47" display="http://www.cms.gov/Regulations-and-Guidance/Guidance/Transmittals/Downloads/A0113.pdf" xr:uid="{1025FEA8-89FD-44F9-8672-CC7DB9686147}"/>
    <hyperlink ref="A150" r:id="rId48" tooltip="DUA - DSH" display="http://www.cms.gov/Research-Statistics-Data-and-Systems/Computer-Data-and-Systems/Privacy/DUA_-_DSH.html" xr:uid="{011C6DFD-185D-4402-B990-5570BEF24A80}"/>
    <hyperlink ref="A151" r:id="rId49" tooltip="FY 2014 IPPS Final Rule: Medicare DSH Supplemental Data File" display="http://www.cms.gov/Medicare/Medicare-Fee-for-Service-Payment/AcuteInpatientPPS/Downloads/FY2014-FR-DSH-Supplemental-File.zip" xr:uid="{883D8563-3D2F-4350-9679-6AB5CA27DECF}"/>
    <hyperlink ref="A152" r:id="rId50" tooltip="FY 2014 IPPS Final Rule: CMS-1599-F" display="http://www.cms.gov/Medicare/Medicare-Fee-for-Service-Payment/AcuteInpatientPPS/FY-2014-IPPS-Final-Rule-Home-Page-Items/FY-2014-IPPS-Final-Rule-CMS-1599-F-Regulations.html" xr:uid="{5FF8AA97-0771-4D9C-93DA-06C01926642F}"/>
    <hyperlink ref="A154" r:id="rId51" display="http://www.cms.gov/About-CMS/Agency-Information/Aboutwebsite/Help.html" xr:uid="{6D5B9352-5164-4D9D-97EA-878B157B890B}"/>
  </hyperlinks>
  <pageMargins left="0.45" right="0.45" top="0.5" bottom="0.75" header="0.3" footer="0.3"/>
  <pageSetup orientation="portrait" r:id="rId52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</vt:lpstr>
      <vt:lpstr>'2022'!main_content</vt:lpstr>
      <vt:lpstr>'2022'!Print_Area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Cecil, Roberta C.</cp:lastModifiedBy>
  <cp:lastPrinted>2022-04-14T16:19:58Z</cp:lastPrinted>
  <dcterms:created xsi:type="dcterms:W3CDTF">2014-08-21T15:11:56Z</dcterms:created>
  <dcterms:modified xsi:type="dcterms:W3CDTF">2022-05-12T17:03:10Z</dcterms:modified>
</cp:coreProperties>
</file>