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DSH Addon $100,000\2021\"/>
    </mc:Choice>
  </mc:AlternateContent>
  <xr:revisionPtr revIDLastSave="0" documentId="13_ncr:1_{030BAFF1-650E-4C89-9C14-5870733479CD}" xr6:coauthVersionLast="45" xr6:coauthVersionMax="45" xr10:uidLastSave="{00000000-0000-0000-0000-000000000000}"/>
  <bookViews>
    <workbookView xWindow="-110" yWindow="-10910" windowWidth="19420" windowHeight="11020" tabRatio="834" xr2:uid="{00000000-000D-0000-FFFF-FFFF00000000}"/>
  </bookViews>
  <sheets>
    <sheet name="2021" sheetId="9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A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'2021'!$A$80</definedName>
    <definedName name="PRINT">#REF!</definedName>
    <definedName name="_xlnm.Print_Area" localSheetId="0">'2021'!$A$1:$G$42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9" l="1"/>
  <c r="B78" i="9"/>
  <c r="B79" i="9" s="1"/>
  <c r="B72" i="9"/>
  <c r="B73" i="9" s="1"/>
  <c r="B36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C36" i="9"/>
  <c r="D7" i="9" l="1"/>
  <c r="D39" i="9" l="1"/>
  <c r="D38" i="9"/>
  <c r="E18" i="9" l="1"/>
  <c r="D40" i="9"/>
  <c r="E34" i="9" s="1"/>
  <c r="E31" i="9"/>
  <c r="E38" i="9" l="1"/>
  <c r="F31" i="9" l="1"/>
  <c r="G31" i="9" s="1"/>
  <c r="F18" i="9"/>
  <c r="G18" i="9" s="1"/>
  <c r="G38" i="9" l="1"/>
  <c r="F38" i="9"/>
</calcChain>
</file>

<file path=xl/sharedStrings.xml><?xml version="1.0" encoding="utf-8"?>
<sst xmlns="http://schemas.openxmlformats.org/spreadsheetml/2006/main" count="41" uniqueCount="41">
  <si>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</si>
  <si>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</si>
  <si>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</si>
  <si>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</si>
  <si>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</si>
  <si>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</si>
  <si>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</si>
  <si>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</si>
  <si>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</si>
  <si>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</si>
  <si>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</si>
  <si>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</si>
  <si>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</si>
  <si>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</si>
  <si>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</si>
  <si>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</si>
  <si>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</si>
  <si>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</si>
  <si>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</si>
  <si>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</si>
  <si>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</si>
  <si>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</si>
  <si>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</si>
  <si>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</si>
  <si>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</si>
  <si>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</si>
  <si>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</si>
  <si>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</si>
  <si>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</si>
  <si>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</si>
  <si>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</si>
  <si>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</si>
  <si>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</si>
  <si>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</si>
  <si>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</si>
  <si>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</si>
  <si>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</si>
  <si>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</si>
  <si>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</si>
  <si>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FFY 2021 DSH Payment </t>
  </si>
  <si>
    <t>FFY 2019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</si>
</sst>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4" x14ac:knownFonts="1">
    <font>
      <sz val="8"/>
      <name val="Helv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3" fillId="0" borderId="0"/>
    <xf numFmtId="3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3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6" fillId="0" borderId="0" applyNumberFormat="0" applyFont="0" applyBorder="0">
      <alignment horizontal="centerContinuous"/>
    </xf>
    <xf numFmtId="0" fontId="2" fillId="0" borderId="0"/>
    <xf numFmtId="43" fontId="2" fillId="0" borderId="0" applyFont="0" applyFill="0" applyBorder="0" applyAlignment="0" applyProtection="0"/>
    <xf numFmtId="38" fontId="13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1" fillId="0" borderId="0" xfId="3" applyFont="1"/>
    <xf numFmtId="0" fontId="12" fillId="0" borderId="0" xfId="3" applyFont="1"/>
    <xf numFmtId="164" fontId="11" fillId="0" borderId="0" xfId="4" applyNumberFormat="1" applyFont="1" applyFill="1" applyAlignment="1">
      <alignment horizontal="center"/>
    </xf>
    <xf numFmtId="0" fontId="11" fillId="0" borderId="0" xfId="3" applyFont="1" applyFill="1"/>
    <xf numFmtId="0" fontId="11" fillId="0" borderId="0" xfId="3" applyFont="1" applyFill="1" applyAlignment="1">
      <alignment horizontal="right"/>
    </xf>
    <xf numFmtId="0" fontId="12" fillId="0" borderId="0" xfId="0" applyFont="1"/>
    <xf numFmtId="0" fontId="11" fillId="0" borderId="0" xfId="0" applyFont="1"/>
    <xf numFmtId="0" fontId="11" fillId="0" borderId="0" xfId="3" applyFont="1" applyFill="1" applyAlignment="1">
      <alignment horizontal="center"/>
    </xf>
    <xf numFmtId="0" fontId="12" fillId="0" borderId="0" xfId="3" applyFont="1" applyFill="1"/>
    <xf numFmtId="0" fontId="12" fillId="0" borderId="0" xfId="0" applyFont="1" applyBorder="1"/>
    <xf numFmtId="0" fontId="11" fillId="0" borderId="0" xfId="0" applyFont="1" applyBorder="1"/>
    <xf numFmtId="0" fontId="11" fillId="0" borderId="0" xfId="3" applyFont="1" applyAlignment="1">
      <alignment horizontal="center" wrapText="1"/>
    </xf>
    <xf numFmtId="164" fontId="11" fillId="0" borderId="0" xfId="4" applyNumberFormat="1" applyFont="1" applyFill="1" applyAlignment="1">
      <alignment horizontal="center" wrapText="1"/>
    </xf>
    <xf numFmtId="5" fontId="11" fillId="0" borderId="0" xfId="3" applyNumberFormat="1" applyFont="1" applyAlignment="1">
      <alignment horizontal="center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 wrapText="1"/>
    </xf>
    <xf numFmtId="164" fontId="12" fillId="0" borderId="0" xfId="4" applyNumberFormat="1" applyFont="1" applyFill="1" applyAlignment="1">
      <alignment horizontal="center" wrapText="1"/>
    </xf>
    <xf numFmtId="0" fontId="11" fillId="0" borderId="0" xfId="3" applyFont="1" applyAlignment="1">
      <alignment wrapText="1"/>
    </xf>
    <xf numFmtId="164" fontId="12" fillId="0" borderId="0" xfId="5" applyNumberFormat="1" applyFont="1"/>
    <xf numFmtId="0" fontId="12" fillId="0" borderId="0" xfId="3" applyFont="1" applyAlignment="1">
      <alignment horizontal="center"/>
    </xf>
    <xf numFmtId="164" fontId="12" fillId="0" borderId="0" xfId="4" applyNumberFormat="1" applyFont="1" applyFill="1" applyAlignment="1">
      <alignment horizontal="center"/>
    </xf>
    <xf numFmtId="3" fontId="12" fillId="0" borderId="0" xfId="3" applyNumberFormat="1" applyFont="1" applyFill="1"/>
    <xf numFmtId="164" fontId="12" fillId="0" borderId="0" xfId="4" applyNumberFormat="1" applyFont="1" applyFill="1"/>
    <xf numFmtId="165" fontId="12" fillId="0" borderId="0" xfId="3" applyNumberFormat="1" applyFont="1"/>
    <xf numFmtId="10" fontId="12" fillId="0" borderId="0" xfId="3" applyNumberFormat="1" applyFont="1"/>
    <xf numFmtId="0" fontId="12" fillId="0" borderId="0" xfId="3" applyFont="1" applyBorder="1"/>
    <xf numFmtId="10" fontId="12" fillId="0" borderId="0" xfId="6" applyNumberFormat="1" applyFont="1" applyBorder="1"/>
    <xf numFmtId="5" fontId="11" fillId="0" borderId="0" xfId="3" applyNumberFormat="1" applyFont="1"/>
    <xf numFmtId="167" fontId="12" fillId="0" borderId="0" xfId="0" applyNumberFormat="1" applyFont="1" applyBorder="1"/>
    <xf numFmtId="7" fontId="11" fillId="0" borderId="0" xfId="3" applyNumberFormat="1" applyFont="1"/>
    <xf numFmtId="3" fontId="11" fillId="0" borderId="0" xfId="3" applyNumberFormat="1" applyFont="1" applyFill="1"/>
    <xf numFmtId="164" fontId="11" fillId="0" borderId="0" xfId="4" applyNumberFormat="1" applyFont="1" applyFill="1"/>
    <xf numFmtId="165" fontId="11" fillId="0" borderId="0" xfId="3" applyNumberFormat="1" applyFont="1"/>
    <xf numFmtId="10" fontId="11" fillId="0" borderId="0" xfId="6" applyNumberFormat="1" applyFont="1"/>
    <xf numFmtId="10" fontId="11" fillId="0" borderId="0" xfId="6" applyNumberFormat="1" applyFont="1" applyBorder="1"/>
    <xf numFmtId="166" fontId="11" fillId="0" borderId="0" xfId="1" applyNumberFormat="1" applyFont="1" applyBorder="1"/>
    <xf numFmtId="0" fontId="12" fillId="0" borderId="0" xfId="3" applyFont="1" applyFill="1" applyAlignment="1">
      <alignment horizontal="right"/>
    </xf>
    <xf numFmtId="165" fontId="11" fillId="0" borderId="0" xfId="3" applyNumberFormat="1" applyFont="1" applyFill="1"/>
    <xf numFmtId="0" fontId="11" fillId="0" borderId="0" xfId="3" applyFont="1" applyFill="1" applyBorder="1"/>
    <xf numFmtId="0" fontId="12" fillId="0" borderId="0" xfId="0" applyFont="1" applyFill="1" applyBorder="1"/>
    <xf numFmtId="0" fontId="11" fillId="0" borderId="0" xfId="3" applyFont="1" applyBorder="1"/>
    <xf numFmtId="10" fontId="12" fillId="0" borderId="0" xfId="6" applyNumberFormat="1" applyFont="1" applyFill="1" applyBorder="1"/>
    <xf numFmtId="5" fontId="11" fillId="0" borderId="0" xfId="3" applyNumberFormat="1" applyFont="1" applyFill="1"/>
    <xf numFmtId="0" fontId="12" fillId="0" borderId="0" xfId="0" applyFont="1" applyFill="1"/>
    <xf numFmtId="3" fontId="12" fillId="0" borderId="0" xfId="3" applyNumberFormat="1" applyFont="1" applyBorder="1"/>
    <xf numFmtId="43" fontId="12" fillId="0" borderId="0" xfId="5" applyNumberFormat="1" applyFont="1"/>
    <xf numFmtId="0" fontId="11" fillId="0" borderId="0" xfId="3" applyFont="1" applyFill="1" applyAlignment="1">
      <alignment horizontal="left"/>
    </xf>
    <xf numFmtId="0" fontId="12" fillId="0" borderId="1" xfId="0" applyFont="1" applyBorder="1"/>
    <xf numFmtId="165" fontId="12" fillId="0" borderId="1" xfId="0" applyNumberFormat="1" applyFont="1" applyBorder="1"/>
    <xf numFmtId="165" fontId="12" fillId="0" borderId="1" xfId="0" applyNumberFormat="1" applyFont="1" applyFill="1" applyBorder="1"/>
    <xf numFmtId="164" fontId="12" fillId="0" borderId="0" xfId="3" applyNumberFormat="1" applyFont="1"/>
  </cellXfs>
  <cellStyles count="55">
    <cellStyle name="Comma" xfId="5" builtinId="3"/>
    <cellStyle name="Comma 10" xfId="50" xr:uid="{00000000-0005-0000-0000-000001000000}"/>
    <cellStyle name="Comma 2" xfId="4" xr:uid="{00000000-0005-0000-0000-000002000000}"/>
    <cellStyle name="Comma 2 2" xfId="10" xr:uid="{00000000-0005-0000-0000-000003000000}"/>
    <cellStyle name="Comma 3" xfId="9" xr:uid="{00000000-0005-0000-0000-000004000000}"/>
    <cellStyle name="Comma 4" xfId="11" xr:uid="{00000000-0005-0000-0000-000005000000}"/>
    <cellStyle name="Comma 5" xfId="12" xr:uid="{00000000-0005-0000-0000-000006000000}"/>
    <cellStyle name="Comma 6" xfId="13" xr:uid="{00000000-0005-0000-0000-000007000000}"/>
    <cellStyle name="Comma 7" xfId="14" xr:uid="{00000000-0005-0000-0000-000008000000}"/>
    <cellStyle name="Comma 7 2" xfId="15" xr:uid="{00000000-0005-0000-0000-000009000000}"/>
    <cellStyle name="Comma 8" xfId="16" xr:uid="{00000000-0005-0000-0000-00000A000000}"/>
    <cellStyle name="Comma 9" xfId="17" xr:uid="{00000000-0005-0000-0000-00000B000000}"/>
    <cellStyle name="Comma 9 2" xfId="54" xr:uid="{FC117820-44AC-408F-8AF4-18B58863B205}"/>
    <cellStyle name="Currency" xfId="1" builtinId="4"/>
    <cellStyle name="Currency 2" xfId="18" xr:uid="{00000000-0005-0000-0000-00000D000000}"/>
    <cellStyle name="Currency 3" xfId="19" xr:uid="{00000000-0005-0000-0000-00000E000000}"/>
    <cellStyle name="Currency 4" xfId="20" xr:uid="{00000000-0005-0000-0000-00000F000000}"/>
    <cellStyle name="Currency 4 2" xfId="21" xr:uid="{00000000-0005-0000-0000-000010000000}"/>
    <cellStyle name="Currency 5" xfId="22" xr:uid="{00000000-0005-0000-0000-000011000000}"/>
    <cellStyle name="Currency 6" xfId="23" xr:uid="{00000000-0005-0000-0000-000012000000}"/>
    <cellStyle name="Currency 7" xfId="24" xr:uid="{00000000-0005-0000-0000-000013000000}"/>
    <cellStyle name="Currency 8" xfId="25" xr:uid="{00000000-0005-0000-0000-000014000000}"/>
    <cellStyle name="Normal" xfId="0" builtinId="0"/>
    <cellStyle name="Normal 10" xfId="8" xr:uid="{00000000-0005-0000-0000-000016000000}"/>
    <cellStyle name="Normal 10 10" xfId="26" xr:uid="{00000000-0005-0000-0000-000017000000}"/>
    <cellStyle name="Normal 11" xfId="49" xr:uid="{00000000-0005-0000-0000-000018000000}"/>
    <cellStyle name="Normal 12" xfId="51" xr:uid="{C021FB75-285E-477E-A462-63EC6E060999}"/>
    <cellStyle name="Normal 13" xfId="52" xr:uid="{B3D64078-FEB0-44AB-8ECF-8EB9D2D18AA2}"/>
    <cellStyle name="Normal 15" xfId="27" xr:uid="{00000000-0005-0000-0000-000019000000}"/>
    <cellStyle name="Normal 2" xfId="2" xr:uid="{00000000-0005-0000-0000-00001A000000}"/>
    <cellStyle name="Normal 2 2" xfId="28" xr:uid="{00000000-0005-0000-0000-00001B000000}"/>
    <cellStyle name="Normal 3" xfId="7" xr:uid="{00000000-0005-0000-0000-00001C000000}"/>
    <cellStyle name="Normal 3 2" xfId="29" xr:uid="{00000000-0005-0000-0000-00001D000000}"/>
    <cellStyle name="Normal 3 3" xfId="30" xr:uid="{00000000-0005-0000-0000-00001E000000}"/>
    <cellStyle name="Normal 4" xfId="31" xr:uid="{00000000-0005-0000-0000-00001F000000}"/>
    <cellStyle name="Normal 4 2" xfId="32" xr:uid="{00000000-0005-0000-0000-000020000000}"/>
    <cellStyle name="Normal 5" xfId="33" xr:uid="{00000000-0005-0000-0000-000021000000}"/>
    <cellStyle name="Normal 6" xfId="34" xr:uid="{00000000-0005-0000-0000-000022000000}"/>
    <cellStyle name="Normal 65" xfId="35" xr:uid="{00000000-0005-0000-0000-000023000000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53" xr:uid="{236B0524-1DBF-41AB-A741-040AC3FCEF45}"/>
    <cellStyle name="Normal 94" xfId="40" xr:uid="{00000000-0005-0000-0000-000028000000}"/>
    <cellStyle name="Normal_IP Disproport share 08_09 rates" xfId="3" xr:uid="{00000000-0005-0000-0000-000029000000}"/>
    <cellStyle name="Percent" xfId="6" builtinId="5"/>
    <cellStyle name="Percent 2" xfId="41" xr:uid="{00000000-0005-0000-0000-00002B000000}"/>
    <cellStyle name="Percent 3" xfId="42" xr:uid="{00000000-0005-0000-0000-00002C000000}"/>
    <cellStyle name="Percent 4" xfId="43" xr:uid="{00000000-0005-0000-0000-00002D000000}"/>
    <cellStyle name="Percent 5" xfId="44" xr:uid="{00000000-0005-0000-0000-00002E000000}"/>
    <cellStyle name="Percent 6" xfId="45" xr:uid="{00000000-0005-0000-0000-00002F000000}"/>
    <cellStyle name="Percent 6 2" xfId="46" xr:uid="{00000000-0005-0000-0000-000030000000}"/>
    <cellStyle name="rowhead_tbls1_13_a" xfId="47" xr:uid="{00000000-0005-0000-0000-000031000000}"/>
    <cellStyle name="tablename" xfId="48" xr:uid="{00000000-0005-0000-0000-000032000000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F68A-B55A-428B-AAD2-250C2A05A597}">
  <sheetPr>
    <pageSetUpPr fitToPage="1"/>
  </sheetPr>
  <dimension ref="A1:J91"/>
  <sheetViews>
    <sheetView tabSelected="1" zoomScaleNormal="100" zoomScaleSheetLayoutView="100" workbookViewId="0">
      <selection activeCell="A2" sqref="A2"/>
    </sheetView>
  </sheetViews>
  <sheetFormatPr defaultColWidth="9.33203125" defaultRowHeight="15.5" x14ac:dyDescent="0.35"/>
  <cols>
    <col min="1" max="1" width="19.109375" style="6" customWidth="1"/>
    <col min="2" max="2" width="17" style="6" customWidth="1"/>
    <col min="3" max="3" width="16.44140625" style="6" customWidth="1"/>
    <col min="4" max="4" width="13.6640625" style="6" customWidth="1"/>
    <col min="5" max="6" width="13.77734375" style="6" customWidth="1"/>
    <col min="7" max="7" width="17.44140625" style="7" customWidth="1"/>
    <col min="8" max="8" width="6" style="48" customWidth="1"/>
    <col min="9" max="16384" width="9.33203125" style="6"/>
  </cols>
  <sheetData>
    <row r="1" spans="1:10" ht="19.5" customHeight="1" x14ac:dyDescent="0.35">
      <c r="A1" s="1" t="s">
        <v>35</v>
      </c>
      <c r="B1" s="2"/>
      <c r="C1" s="3"/>
      <c r="D1" s="4"/>
      <c r="E1" s="2"/>
    </row>
    <row r="2" spans="1:10" x14ac:dyDescent="0.35">
      <c r="A2" s="1" t="s">
        <v>39</v>
      </c>
      <c r="B2" s="8"/>
      <c r="C2" s="3"/>
      <c r="D2" s="9"/>
      <c r="E2" s="2"/>
      <c r="F2" s="10"/>
      <c r="G2" s="11"/>
    </row>
    <row r="3" spans="1:10" x14ac:dyDescent="0.35">
      <c r="A3" s="4"/>
      <c r="B3" s="8"/>
      <c r="C3" s="3"/>
      <c r="D3" s="9"/>
      <c r="E3" s="2"/>
      <c r="F3" s="10"/>
      <c r="G3" s="11"/>
    </row>
    <row r="4" spans="1:10" x14ac:dyDescent="0.35">
      <c r="A4" s="1" t="s">
        <v>40</v>
      </c>
      <c r="B4" s="12"/>
      <c r="C4" s="13"/>
      <c r="D4" s="9"/>
      <c r="E4" s="2"/>
      <c r="F4" s="10"/>
      <c r="G4" s="14">
        <v>100000</v>
      </c>
    </row>
    <row r="5" spans="1:10" ht="62" x14ac:dyDescent="0.35">
      <c r="A5" s="15" t="s">
        <v>0</v>
      </c>
      <c r="B5" s="16" t="s">
        <v>37</v>
      </c>
      <c r="C5" s="17" t="s">
        <v>36</v>
      </c>
      <c r="D5" s="16" t="s">
        <v>4</v>
      </c>
      <c r="E5" s="16" t="s">
        <v>33</v>
      </c>
      <c r="F5" s="16" t="s">
        <v>34</v>
      </c>
      <c r="G5" s="18" t="s">
        <v>38</v>
      </c>
      <c r="H5" s="49"/>
    </row>
    <row r="6" spans="1:10" x14ac:dyDescent="0.35">
      <c r="A6" s="20"/>
      <c r="B6" s="20"/>
      <c r="C6" s="21"/>
      <c r="D6" s="20"/>
      <c r="E6" s="20"/>
      <c r="F6" s="20"/>
    </row>
    <row r="7" spans="1:10" x14ac:dyDescent="0.35">
      <c r="A7" s="2" t="s">
        <v>7</v>
      </c>
      <c r="B7" s="22">
        <v>10998</v>
      </c>
      <c r="C7" s="23">
        <v>50331</v>
      </c>
      <c r="D7" s="24">
        <f t="shared" ref="D7:D33" si="0">B7/C7</f>
        <v>0.21851344102044465</v>
      </c>
      <c r="E7" s="25"/>
      <c r="G7" s="6"/>
    </row>
    <row r="8" spans="1:10" x14ac:dyDescent="0.35">
      <c r="A8" s="2" t="s">
        <v>1</v>
      </c>
      <c r="B8" s="22">
        <v>29117</v>
      </c>
      <c r="C8" s="23">
        <v>107729</v>
      </c>
      <c r="D8" s="24">
        <f t="shared" si="0"/>
        <v>0.27028005458140336</v>
      </c>
      <c r="E8" s="25"/>
      <c r="F8" s="29"/>
      <c r="G8" s="28"/>
    </row>
    <row r="9" spans="1:10" x14ac:dyDescent="0.35">
      <c r="A9" s="2" t="s">
        <v>2</v>
      </c>
      <c r="B9" s="22">
        <v>6961</v>
      </c>
      <c r="C9" s="23">
        <v>27831</v>
      </c>
      <c r="D9" s="24">
        <f t="shared" si="0"/>
        <v>0.25011677625669215</v>
      </c>
      <c r="E9" s="25"/>
      <c r="F9" s="29"/>
      <c r="G9" s="28"/>
      <c r="H9" s="49"/>
    </row>
    <row r="10" spans="1:10" x14ac:dyDescent="0.35">
      <c r="A10" s="2" t="s">
        <v>11</v>
      </c>
      <c r="B10" s="22">
        <v>20252</v>
      </c>
      <c r="C10" s="23">
        <v>68591</v>
      </c>
      <c r="D10" s="24">
        <f t="shared" si="0"/>
        <v>0.2952573952850957</v>
      </c>
      <c r="E10" s="25"/>
      <c r="F10" s="29"/>
      <c r="G10" s="28"/>
      <c r="H10" s="49"/>
    </row>
    <row r="11" spans="1:10" x14ac:dyDescent="0.35">
      <c r="A11" s="2" t="s">
        <v>5</v>
      </c>
      <c r="B11" s="22">
        <v>14912</v>
      </c>
      <c r="C11" s="23">
        <v>91592</v>
      </c>
      <c r="D11" s="24">
        <f t="shared" si="0"/>
        <v>0.16280897895012664</v>
      </c>
      <c r="E11" s="25"/>
      <c r="F11" s="10"/>
      <c r="G11" s="1"/>
      <c r="H11" s="49"/>
    </row>
    <row r="12" spans="1:10" x14ac:dyDescent="0.35">
      <c r="A12" s="2" t="s">
        <v>6</v>
      </c>
      <c r="B12" s="22">
        <v>3734</v>
      </c>
      <c r="C12" s="23">
        <v>14806</v>
      </c>
      <c r="D12" s="24">
        <f t="shared" si="0"/>
        <v>0.25219505605835474</v>
      </c>
      <c r="E12" s="25"/>
      <c r="F12" s="29"/>
      <c r="G12" s="28"/>
      <c r="H12" s="49"/>
    </row>
    <row r="13" spans="1:10" x14ac:dyDescent="0.35">
      <c r="A13" s="2" t="s">
        <v>14</v>
      </c>
      <c r="B13" s="22">
        <v>11263</v>
      </c>
      <c r="C13" s="23">
        <v>40193</v>
      </c>
      <c r="D13" s="24">
        <f t="shared" si="0"/>
        <v>0.28022292438981911</v>
      </c>
      <c r="E13" s="25"/>
      <c r="F13" s="10"/>
      <c r="G13" s="1"/>
      <c r="H13" s="49"/>
    </row>
    <row r="14" spans="1:10" s="44" customFormat="1" x14ac:dyDescent="0.35">
      <c r="A14" s="9" t="s">
        <v>10</v>
      </c>
      <c r="B14" s="22">
        <v>1710</v>
      </c>
      <c r="C14" s="23">
        <v>46605</v>
      </c>
      <c r="D14" s="24">
        <f t="shared" si="0"/>
        <v>3.6691342130672676E-2</v>
      </c>
      <c r="E14" s="25"/>
      <c r="F14" s="42"/>
      <c r="G14" s="43"/>
      <c r="H14" s="50"/>
    </row>
    <row r="15" spans="1:10" x14ac:dyDescent="0.35">
      <c r="A15" s="2" t="s">
        <v>12</v>
      </c>
      <c r="B15" s="22">
        <v>7208</v>
      </c>
      <c r="C15" s="23">
        <v>30225</v>
      </c>
      <c r="D15" s="24">
        <f t="shared" si="0"/>
        <v>0.23847808105872623</v>
      </c>
      <c r="E15" s="25"/>
      <c r="F15" s="27"/>
      <c r="G15" s="28"/>
      <c r="H15" s="49"/>
      <c r="J15" s="6">
        <v>0</v>
      </c>
    </row>
    <row r="16" spans="1:10" x14ac:dyDescent="0.35">
      <c r="A16" s="2" t="s">
        <v>13</v>
      </c>
      <c r="B16" s="22">
        <v>61242</v>
      </c>
      <c r="C16" s="23">
        <v>256656</v>
      </c>
      <c r="D16" s="24">
        <f t="shared" si="0"/>
        <v>0.2386151112773518</v>
      </c>
      <c r="E16" s="25"/>
      <c r="F16" s="10"/>
      <c r="G16" s="1"/>
      <c r="H16" s="49"/>
    </row>
    <row r="17" spans="1:8" x14ac:dyDescent="0.35">
      <c r="A17" s="2" t="s">
        <v>3</v>
      </c>
      <c r="B17" s="22">
        <v>6263</v>
      </c>
      <c r="C17" s="23">
        <v>26356</v>
      </c>
      <c r="D17" s="24">
        <f t="shared" si="0"/>
        <v>0.2376308999848232</v>
      </c>
      <c r="E17" s="25"/>
      <c r="F17" s="10"/>
      <c r="G17" s="1"/>
      <c r="H17" s="49"/>
    </row>
    <row r="18" spans="1:8" x14ac:dyDescent="0.35">
      <c r="A18" s="2" t="s">
        <v>15</v>
      </c>
      <c r="B18" s="22">
        <v>4013</v>
      </c>
      <c r="C18" s="23">
        <v>12077</v>
      </c>
      <c r="D18" s="24">
        <f t="shared" si="0"/>
        <v>0.33228450774198892</v>
      </c>
      <c r="E18" s="25">
        <f>D18-$D$39</f>
        <v>0.11031887507265117</v>
      </c>
      <c r="F18" s="29">
        <f t="shared" ref="F18" si="1">E18/$E$38</f>
        <v>0.53487662608840558</v>
      </c>
      <c r="G18" s="28">
        <f>F18*$G$4</f>
        <v>53487.662608840561</v>
      </c>
      <c r="H18" s="49"/>
    </row>
    <row r="19" spans="1:8" x14ac:dyDescent="0.35">
      <c r="A19" s="2" t="s">
        <v>16</v>
      </c>
      <c r="B19" s="22">
        <v>14072</v>
      </c>
      <c r="C19" s="23">
        <v>63154</v>
      </c>
      <c r="D19" s="24">
        <f t="shared" si="0"/>
        <v>0.22282040725844759</v>
      </c>
      <c r="E19" s="25"/>
      <c r="F19" s="10"/>
      <c r="G19" s="1"/>
      <c r="H19" s="49"/>
    </row>
    <row r="20" spans="1:8" x14ac:dyDescent="0.35">
      <c r="A20" s="2" t="s">
        <v>8</v>
      </c>
      <c r="B20" s="22">
        <v>10337</v>
      </c>
      <c r="C20" s="23">
        <v>42489</v>
      </c>
      <c r="D20" s="24">
        <f t="shared" si="0"/>
        <v>0.24328649768175292</v>
      </c>
      <c r="E20" s="25"/>
      <c r="F20" s="29"/>
      <c r="G20" s="28"/>
      <c r="H20" s="49"/>
    </row>
    <row r="21" spans="1:8" x14ac:dyDescent="0.35">
      <c r="A21" s="2" t="s">
        <v>17</v>
      </c>
      <c r="B21" s="22">
        <v>9493</v>
      </c>
      <c r="C21" s="23">
        <v>52003</v>
      </c>
      <c r="D21" s="24">
        <f t="shared" si="0"/>
        <v>0.18254716074072649</v>
      </c>
      <c r="E21" s="25"/>
      <c r="F21" s="29"/>
      <c r="G21" s="28"/>
      <c r="H21" s="49"/>
    </row>
    <row r="22" spans="1:8" x14ac:dyDescent="0.35">
      <c r="A22" s="2" t="s">
        <v>18</v>
      </c>
      <c r="B22" s="22">
        <v>6977</v>
      </c>
      <c r="C22" s="23">
        <v>39108</v>
      </c>
      <c r="D22" s="24">
        <f t="shared" si="0"/>
        <v>0.17840339572465991</v>
      </c>
      <c r="E22" s="25"/>
      <c r="F22" s="29"/>
      <c r="G22" s="28"/>
      <c r="H22" s="49"/>
    </row>
    <row r="23" spans="1:8" x14ac:dyDescent="0.35">
      <c r="A23" s="2" t="s">
        <v>19</v>
      </c>
      <c r="B23" s="22">
        <v>623</v>
      </c>
      <c r="C23" s="23">
        <v>6790</v>
      </c>
      <c r="D23" s="24">
        <f t="shared" si="0"/>
        <v>9.1752577319587622E-2</v>
      </c>
      <c r="E23" s="25"/>
      <c r="F23" s="29"/>
      <c r="G23" s="28"/>
      <c r="H23" s="49"/>
    </row>
    <row r="24" spans="1:8" x14ac:dyDescent="0.35">
      <c r="A24" s="2" t="s">
        <v>20</v>
      </c>
      <c r="B24" s="22">
        <v>9540</v>
      </c>
      <c r="C24" s="23">
        <v>48923</v>
      </c>
      <c r="D24" s="24">
        <f t="shared" si="0"/>
        <v>0.19500030660425566</v>
      </c>
      <c r="E24" s="25"/>
      <c r="F24" s="29"/>
      <c r="G24" s="28"/>
      <c r="H24" s="49"/>
    </row>
    <row r="25" spans="1:8" x14ac:dyDescent="0.35">
      <c r="A25" s="2" t="s">
        <v>9</v>
      </c>
      <c r="B25" s="22">
        <v>2359</v>
      </c>
      <c r="C25" s="23">
        <v>13285</v>
      </c>
      <c r="D25" s="24">
        <f t="shared" si="0"/>
        <v>0.17756868648852089</v>
      </c>
      <c r="E25" s="25"/>
      <c r="F25" s="29"/>
      <c r="G25" s="28"/>
      <c r="H25" s="49"/>
    </row>
    <row r="26" spans="1:8" x14ac:dyDescent="0.35">
      <c r="A26" s="2" t="s">
        <v>21</v>
      </c>
      <c r="B26" s="22">
        <v>539</v>
      </c>
      <c r="C26" s="23">
        <v>9051</v>
      </c>
      <c r="D26" s="24">
        <f t="shared" si="0"/>
        <v>5.9551430781129157E-2</v>
      </c>
      <c r="E26" s="25"/>
      <c r="F26" s="29"/>
      <c r="G26" s="28"/>
      <c r="H26" s="49"/>
    </row>
    <row r="27" spans="1:8" x14ac:dyDescent="0.35">
      <c r="A27" s="9" t="s">
        <v>22</v>
      </c>
      <c r="B27" s="22">
        <v>36443</v>
      </c>
      <c r="C27" s="23">
        <v>134050</v>
      </c>
      <c r="D27" s="24">
        <f t="shared" si="0"/>
        <v>0.27186124580380455</v>
      </c>
      <c r="E27" s="25"/>
      <c r="F27" s="29"/>
      <c r="G27" s="28"/>
      <c r="H27" s="49"/>
    </row>
    <row r="28" spans="1:8" x14ac:dyDescent="0.35">
      <c r="A28" s="9" t="s">
        <v>23</v>
      </c>
      <c r="B28" s="22">
        <v>11301</v>
      </c>
      <c r="C28" s="23">
        <v>41137</v>
      </c>
      <c r="D28" s="24">
        <f t="shared" si="0"/>
        <v>0.27471619223570021</v>
      </c>
      <c r="E28" s="25"/>
      <c r="F28" s="29"/>
      <c r="G28" s="28"/>
      <c r="H28" s="49"/>
    </row>
    <row r="29" spans="1:8" x14ac:dyDescent="0.35">
      <c r="A29" s="9" t="s">
        <v>24</v>
      </c>
      <c r="B29" s="22">
        <v>22235</v>
      </c>
      <c r="C29" s="23">
        <v>75386</v>
      </c>
      <c r="D29" s="24">
        <f t="shared" si="0"/>
        <v>0.29494866420820842</v>
      </c>
      <c r="E29" s="25"/>
      <c r="F29" s="29"/>
      <c r="G29" s="28"/>
      <c r="H29" s="49"/>
    </row>
    <row r="30" spans="1:8" x14ac:dyDescent="0.35">
      <c r="A30" s="2" t="s">
        <v>25</v>
      </c>
      <c r="B30" s="22">
        <v>17215</v>
      </c>
      <c r="C30" s="23">
        <v>72468</v>
      </c>
      <c r="D30" s="24">
        <f t="shared" si="0"/>
        <v>0.23755312689738919</v>
      </c>
      <c r="E30" s="25"/>
      <c r="F30" s="29"/>
      <c r="G30" s="28"/>
      <c r="H30" s="49"/>
    </row>
    <row r="31" spans="1:8" x14ac:dyDescent="0.35">
      <c r="A31" s="2" t="s">
        <v>26</v>
      </c>
      <c r="B31" s="22">
        <v>17554</v>
      </c>
      <c r="C31" s="23">
        <v>55219</v>
      </c>
      <c r="D31" s="24">
        <f t="shared" si="0"/>
        <v>0.31789782502399538</v>
      </c>
      <c r="E31" s="25">
        <f>D31-$D$39</f>
        <v>9.5932192354657636E-2</v>
      </c>
      <c r="F31" s="29">
        <f t="shared" ref="F31" si="2">E31/$E$38</f>
        <v>0.46512337391159447</v>
      </c>
      <c r="G31" s="28">
        <f>F31*$G$4</f>
        <v>46512.337391159446</v>
      </c>
      <c r="H31" s="49"/>
    </row>
    <row r="32" spans="1:8" x14ac:dyDescent="0.35">
      <c r="A32" s="2" t="s">
        <v>27</v>
      </c>
      <c r="B32" s="22">
        <v>1610</v>
      </c>
      <c r="C32" s="23">
        <v>10060</v>
      </c>
      <c r="D32" s="24">
        <f t="shared" si="0"/>
        <v>0.16003976143141152</v>
      </c>
      <c r="E32" s="25"/>
      <c r="F32" s="29"/>
      <c r="G32" s="28"/>
      <c r="H32" s="49"/>
    </row>
    <row r="33" spans="1:8" x14ac:dyDescent="0.35">
      <c r="A33" s="26" t="s">
        <v>32</v>
      </c>
      <c r="B33" s="22">
        <v>120202</v>
      </c>
      <c r="C33" s="23">
        <v>441870</v>
      </c>
      <c r="D33" s="24">
        <f t="shared" si="0"/>
        <v>0.27203023513703123</v>
      </c>
      <c r="E33" s="25"/>
      <c r="F33" s="29"/>
      <c r="G33" s="28"/>
      <c r="H33" s="49"/>
    </row>
    <row r="34" spans="1:8" x14ac:dyDescent="0.35">
      <c r="A34" s="2"/>
      <c r="B34" s="19"/>
      <c r="C34" s="23"/>
      <c r="D34" s="2"/>
      <c r="E34" s="25" t="str">
        <f>IF(D34&gt;$D$40,D34-$D$39,"")</f>
        <v/>
      </c>
      <c r="F34" s="29"/>
      <c r="G34" s="30"/>
      <c r="H34" s="49"/>
    </row>
    <row r="35" spans="1:8" x14ac:dyDescent="0.35">
      <c r="A35" s="26"/>
      <c r="B35" s="22"/>
      <c r="C35" s="23"/>
      <c r="D35" s="2"/>
      <c r="E35" s="2"/>
      <c r="F35" s="29"/>
      <c r="G35" s="30"/>
      <c r="H35" s="49"/>
    </row>
    <row r="36" spans="1:8" x14ac:dyDescent="0.35">
      <c r="A36" s="1" t="s">
        <v>28</v>
      </c>
      <c r="B36" s="31">
        <f>SUM(B7:B33)</f>
        <v>458173</v>
      </c>
      <c r="C36" s="32">
        <f>SUM(C7:C33)</f>
        <v>1877985</v>
      </c>
      <c r="D36" s="2"/>
      <c r="E36" s="51"/>
      <c r="F36" s="29"/>
      <c r="G36" s="30"/>
      <c r="H36" s="49"/>
    </row>
    <row r="37" spans="1:8" x14ac:dyDescent="0.35">
      <c r="A37" s="1"/>
      <c r="B37" s="31"/>
      <c r="C37" s="32"/>
      <c r="D37" s="2"/>
      <c r="E37" s="2"/>
      <c r="F37" s="29"/>
      <c r="G37" s="30"/>
      <c r="H37" s="49"/>
    </row>
    <row r="38" spans="1:8" x14ac:dyDescent="0.35">
      <c r="C38" s="5" t="s">
        <v>29</v>
      </c>
      <c r="D38" s="33">
        <f>STDEV(D7:D33)</f>
        <v>7.336276265522311E-2</v>
      </c>
      <c r="E38" s="34">
        <f>SUM(E8:E36)</f>
        <v>0.20625106742730881</v>
      </c>
      <c r="F38" s="35">
        <f>SUM(F7:F36)</f>
        <v>1</v>
      </c>
      <c r="G38" s="36">
        <f>SUM(G8:G34)</f>
        <v>100000</v>
      </c>
      <c r="H38" s="49"/>
    </row>
    <row r="39" spans="1:8" x14ac:dyDescent="0.35">
      <c r="A39" s="2"/>
      <c r="B39" s="9"/>
      <c r="C39" s="37" t="s">
        <v>30</v>
      </c>
      <c r="D39" s="24">
        <f>AVERAGE(D7:D33)</f>
        <v>0.22196563266933775</v>
      </c>
      <c r="E39" s="2"/>
      <c r="F39" s="10"/>
      <c r="G39" s="11"/>
      <c r="H39" s="49"/>
    </row>
    <row r="40" spans="1:8" x14ac:dyDescent="0.35">
      <c r="A40" s="26"/>
      <c r="B40" s="26"/>
      <c r="C40" s="5" t="s">
        <v>31</v>
      </c>
      <c r="D40" s="38">
        <f>D38+D39</f>
        <v>0.29532839532456084</v>
      </c>
      <c r="E40" s="2"/>
      <c r="F40" s="10"/>
      <c r="G40" s="11"/>
      <c r="H40" s="49"/>
    </row>
    <row r="41" spans="1:8" x14ac:dyDescent="0.35">
      <c r="A41" s="39"/>
      <c r="B41" s="40"/>
      <c r="C41" s="23"/>
      <c r="D41" s="2"/>
      <c r="E41" s="2"/>
      <c r="F41" s="10"/>
      <c r="G41" s="11"/>
    </row>
    <row r="42" spans="1:8" x14ac:dyDescent="0.35">
      <c r="A42" s="47"/>
      <c r="B42" s="10"/>
      <c r="C42" s="23"/>
      <c r="D42" s="2"/>
      <c r="E42" s="2"/>
      <c r="F42" s="10"/>
      <c r="G42" s="11"/>
    </row>
    <row r="43" spans="1:8" x14ac:dyDescent="0.35">
      <c r="A43" s="41"/>
      <c r="B43" s="10"/>
      <c r="C43" s="23"/>
      <c r="D43" s="2"/>
      <c r="E43" s="2"/>
      <c r="F43" s="10"/>
      <c r="G43" s="11"/>
    </row>
    <row r="44" spans="1:8" x14ac:dyDescent="0.35">
      <c r="A44" s="41"/>
      <c r="B44" s="45"/>
      <c r="C44" s="23"/>
      <c r="D44" s="2"/>
      <c r="E44" s="2"/>
      <c r="F44" s="10"/>
      <c r="G44" s="11"/>
    </row>
    <row r="45" spans="1:8" x14ac:dyDescent="0.35">
      <c r="A45" s="10"/>
      <c r="B45" s="26"/>
      <c r="F45" s="10"/>
      <c r="G45" s="11"/>
    </row>
    <row r="46" spans="1:8" x14ac:dyDescent="0.35">
      <c r="B46" s="45"/>
      <c r="F46" s="10"/>
      <c r="G46" s="11"/>
    </row>
    <row r="47" spans="1:8" x14ac:dyDescent="0.35">
      <c r="B47" s="26"/>
      <c r="F47" s="10"/>
      <c r="G47" s="11"/>
    </row>
    <row r="48" spans="1:8" x14ac:dyDescent="0.35">
      <c r="A48" s="7"/>
      <c r="B48" s="26"/>
      <c r="F48" s="10"/>
      <c r="G48" s="11"/>
    </row>
    <row r="49" spans="2:2" x14ac:dyDescent="0.35">
      <c r="B49" s="45"/>
    </row>
    <row r="50" spans="2:2" x14ac:dyDescent="0.35">
      <c r="B50" s="26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>
        <v>770</v>
      </c>
    </row>
    <row r="72" spans="2:2" x14ac:dyDescent="0.35">
      <c r="B72" s="19">
        <f>B71*12</f>
        <v>9240</v>
      </c>
    </row>
    <row r="73" spans="2:2" x14ac:dyDescent="0.35">
      <c r="B73" s="19">
        <f>B72*365</f>
        <v>3372600</v>
      </c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>
        <v>114201</v>
      </c>
    </row>
    <row r="78" spans="2:2" x14ac:dyDescent="0.35">
      <c r="B78" s="46">
        <f>B77/365</f>
        <v>312.87945205479451</v>
      </c>
    </row>
    <row r="79" spans="2:2" x14ac:dyDescent="0.35">
      <c r="B79" s="19">
        <f>B78/8</f>
        <v>39.109931506849314</v>
      </c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>
        <v>42070</v>
      </c>
    </row>
    <row r="85" spans="2:2" x14ac:dyDescent="0.35">
      <c r="B85" s="46">
        <f>B84/365</f>
        <v>115.26027397260275</v>
      </c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</sheetData>
  <conditionalFormatting sqref="D5 D7:D34">
    <cfRule type="cellIs" dxfId="0" priority="1" operator="greaterThan">
      <formula>$D$40</formula>
    </cfRule>
  </conditionalFormatting>
  <hyperlinks>
    <hyperlink ref="A47" r:id="rId1" tooltip="Medicaid.gov" display="http://www.medicaid.gov/" xr:uid="{BE493406-81D9-4AF2-AD79-FF7C92A6EC4E}"/>
    <hyperlink ref="A49" r:id="rId2" tooltip="Private Insurance" display="http://www.cms.gov/cciio/index.html" xr:uid="{CD1F9281-8097-427F-A0B1-71C11D17AB69}"/>
    <hyperlink ref="A50" r:id="rId3" tooltip="Innovation Center" display="http://www.innovations.cms.gov/" xr:uid="{F6EF071B-C913-49B4-8FE5-3CF80643EE17}"/>
    <hyperlink ref="A51" r:id="rId4" tooltip="Regulations and Guidance" display="http://www.cms.gov/Regulations-and-Guidance/Regulations-and-Guidance.html" xr:uid="{85E4443B-118B-48A1-813B-FB59D043823A}"/>
    <hyperlink ref="A52" r:id="rId5" tooltip="Research, Statistics, Data and Systems" display="http://www.cms.gov/Research-Statistics-Data-and-Systems/Research-Statistics-Data-and-Systems.html" xr:uid="{8084E8CA-6A9E-469B-B3EA-58F65C969CB1}"/>
    <hyperlink ref="A53" r:id="rId6" tooltip="Outreach and Education" display="http://www.cms.gov/Outreach-and-Education/Outreach-and-Education.html" xr:uid="{EDADD6F6-DCDD-4EA6-9B10-562975CCCCCA}"/>
    <hyperlink ref="A55" r:id="rId7" display="http://www.cms.gov/Medicare/Medicare-Fee-for-Service-Payment/AcuteInpatientPPS/index.html" xr:uid="{99EFB4A3-E83C-46B9-A9DB-4E2309AF2544}"/>
    <hyperlink ref="A56" r:id="rId8" tooltip="Wage Index Reform" display="http://www.cms.gov/Medicare/Medicare-Fee-for-Service-Payment/AcuteInpatientPPS/Wage-Index-Reform.html" xr:uid="{C0CB1C81-A39C-4C3E-9525-E0A24FF2D966}"/>
    <hyperlink ref="A57" r:id="rId9" tooltip="Wage Index" display="http://www.cms.gov/Medicare/Medicare-Fee-for-Service-Payment/AcuteInpatientPPS/wageindex.html" xr:uid="{5A5C4B36-595C-4485-A846-B52FA7265ED6}"/>
    <hyperlink ref="A58" r:id="rId10" tooltip="Outlier Payments" display="http://www.cms.gov/Medicare/Medicare-Fee-for-Service-Payment/AcuteInpatientPPS/outlier.html" xr:uid="{6F3C64AA-A402-423C-8628-E013AE07D763}"/>
    <hyperlink ref="A60" r:id="rId11" tooltip="Direct Graduate Medical Education (DGME)" display="http://www.cms.gov/Medicare/Medicare-Fee-for-Service-Payment/AcuteInpatientPPS/dgme.html" xr:uid="{2B660AFE-FF48-4039-9412-8179993BF5B5}"/>
    <hyperlink ref="A61" r:id="rId12" tooltip="Indirect Medical Education (IME)" display="http://www.cms.gov/Medicare/Medicare-Fee-for-Service-Payment/AcuteInpatientPPS/Indirect-Medical-Education-IME.html" xr:uid="{6759F8B0-8AF1-41DA-BB33-5E8364D97AC7}"/>
    <hyperlink ref="A62" r:id="rId13" tooltip="New Medical Services and New Technologies" display="http://www.cms.gov/Medicare/Medicare-Fee-for-Service-Payment/AcuteInpatientPPS/newtech.html" xr:uid="{B1216ACD-155E-406E-9EB5-6905E66747D6}"/>
    <hyperlink ref="A63" r:id="rId14" tooltip="Wage Index Files" display="http://www.cms.gov/Medicare/Medicare-Fee-for-Service-Payment/AcuteInpatientPPS/Wage-Index-Files.html" xr:uid="{4D10E17D-2633-4F22-A81F-7A883F6FCC86}"/>
    <hyperlink ref="A64" r:id="rId15" tooltip="Three Day Payment Window" display="http://www.cms.gov/Medicare/Medicare-Fee-for-Service-Payment/AcuteInpatientPPS/Three_Day_Payment_Window.html" xr:uid="{E6ED2D61-BB38-44F7-9395-655CDF13A61F}"/>
    <hyperlink ref="A65" r:id="rId16" tooltip="Hospital Value-Based Purchasing" display="http://www.cms.gov/Medicare/Quality-Initiatives-Patient-Assessment-Instruments/hospital-value-based-purchasing/index.html" xr:uid="{333EF5F1-7444-4229-B95D-B9D96BCB5629}"/>
    <hyperlink ref="A66" r:id="rId17" tooltip="Readmissions Reduction Program" display="http://www.cms.gov/Medicare/Medicare-Fee-for-Service-Payment/AcuteInpatientPPS/Readmissions-Reduction-Program.html" xr:uid="{B9769C93-D921-4956-91BF-2C614587E953}"/>
    <hyperlink ref="A67" r:id="rId18" tooltip="Medicare PPS Excluded Cancer Hospitals" display="http://www.cms.gov/Medicare/Medicare-Fee-for-Service-Payment/AcuteInpatientPPS/PPS_Exc_Cancer_Hospasp.html" xr:uid="{6091AE46-D21C-4EB3-A576-83B239634670}"/>
    <hyperlink ref="A68" r:id="rId19" tooltip="Acute Inpatient - Files for Download" display="http://www.cms.gov/Medicare/Medicare-Fee-for-Service-Payment/AcuteInpatientPPS/Acute-Inpatient-Files-for-Download.html" xr:uid="{C2631F48-0450-4210-8012-43A2A32CDFF4}"/>
    <hyperlink ref="A69" r:id="rId20" tooltip="Historical Impact Files for FY 1994 through Present" display="http://www.cms.gov/Medicare/Medicare-Fee-for-Service-Payment/AcuteInpatientPPS/Historical-Impact-Files-for-FY-1994-through-Present.html" xr:uid="{3F39A97B-17D2-460D-A541-45C7DD6F056D}"/>
    <hyperlink ref="A70" r:id="rId21" tooltip="IPPS Regulations and Notices" display="http://www.cms.gov/Medicare/Medicare-Fee-for-Service-Payment/AcuteInpatientPPS/IPPS-Regulations-and-Notices.html" xr:uid="{41429B24-E8B4-4A08-9031-622EFA33D960}"/>
    <hyperlink ref="A71" r:id="rId22" tooltip="Acute Inpatient PPS Transmittals" display="http://www.cms.gov/Medicare/Medicare-Fee-for-Service-Payment/AcuteInpatientPPS/Acute-Inpatient-PPS-Transmittals.html" xr:uid="{6B63773E-95F1-4729-9DF9-793072040879}"/>
    <hyperlink ref="A72" r:id="rId23" tooltip="FY 2011 IPPS Proposed Rule Home Page" display="http://www.cms.gov/Medicare/Medicare-Fee-for-Service-Payment/AcuteInpatientPPS/FY-2011-IPPS-Proposed-Rule-Home-Page.html" xr:uid="{A69C81EB-25A3-4727-85F0-3E1ECFBF411F}"/>
    <hyperlink ref="A73" r:id="rId24" tooltip="FY 2011 IPPS Final Rule Home Page" display="http://www.cms.gov/Medicare/Medicare-Fee-for-Service-Payment/AcuteInpatientPPS/FY-2011-IPPS-Final-Rule-Home-Page.html" xr:uid="{DCBAF749-A261-499C-B3B4-8534B6F6C9C8}"/>
    <hyperlink ref="A74" r:id="rId25" tooltip="FY 2012 IPPS Proposed Rule Home Page" display="http://www.cms.gov/Medicare/Medicare-Fee-for-Service-Payment/AcuteInpatientPPS/FY-2012-IPPS-Proposed-Rule-Home-Page.html" xr:uid="{5E98137C-2565-467E-BA78-4D17554659F4}"/>
    <hyperlink ref="A75" r:id="rId26" tooltip="FY 2012 IPPS Final Rule Home Page" display="http://www.cms.gov/Medicare/Medicare-Fee-for-Service-Payment/AcuteInpatientPPS/FY-2012-IPPS-Final-Rule-Home-Page.html" xr:uid="{EAAF6D77-53A3-4A91-874B-07A77165BDAD}"/>
    <hyperlink ref="A76" r:id="rId27" tooltip="FY 2013 IPPS Proposed Rule Home Page" display="http://www.cms.gov/Medicare/Medicare-Fee-for-Service-Payment/AcuteInpatientPPS/FY-2013-IPPS-Proposed-Rule-Home-Page.html" xr:uid="{FE1E0228-7905-461D-A2D1-E6A15128F9D0}"/>
    <hyperlink ref="A77" r:id="rId28" tooltip="FY 2013 IPPS Final Rule Home Page" display="http://www.cms.gov/Medicare/Medicare-Fee-for-Service-Payment/AcuteInpatientPPS/FY-2013-IPPS-Final-Rule-Home-Page.html" xr:uid="{BC8D6EDC-20E0-4F6E-A1EA-D55089151256}"/>
    <hyperlink ref="A78" r:id="rId29" tooltip="FY 2014 IPPS Proposed Rule Home Page" display="http://www.cms.gov/Medicare/Medicare-Fee-for-Service-Payment/AcuteInpatientPPS/FY-2014-IPPS-Proposed-Rule-Home-Page.html" xr:uid="{5FA516E9-9611-4275-ABB1-E819288CBE8B}"/>
    <hyperlink ref="A79" r:id="rId30" tooltip="FY 2014 IPPS Final Rule Home Page" display="http://www.cms.gov/Medicare/Medicare-Fee-for-Service-Payment/AcuteInpatientPPS/FY2014-IPPS-Final-Rule-Home-Page.html" xr:uid="{9697039C-20B7-4850-832C-CAA9138EBF46}"/>
    <hyperlink ref="A131" r:id="rId31" display="http://www.cms.hhs.gov/hetshelp" xr:uid="{828BC403-FF51-448B-ABA0-4EC9863D4B5A}"/>
    <hyperlink ref="A133" r:id="rId32" display="mailto:mcare@cms.hhs.gov" xr:uid="{417FF73D-26A8-40F0-B788-45598E4C7798}"/>
    <hyperlink ref="A136" r:id="rId33" display="http://www.cms.gov/Medicare/Medicare-Fee-for-Service-Payment/AcuteInpatientPPS/Downloads/HPMS-MA-data-for-DSH.pdf" xr:uid="{093AB4DE-10C3-46BC-A0B4-71AFAC65D9E1}"/>
    <hyperlink ref="A137" r:id="rId34" display="http://www.cms.gov/Regulations-and-Guidance/Guidance/Rulings/Downloads/CMS1498R.pdf" xr:uid="{4C73F923-782B-4552-B50F-E46B8BD8A038}"/>
    <hyperlink ref="A138" r:id="rId35" display="http://www.cms.gov/Medicare/Medicare-Fee-for-Service-Payment/AcuteInpatientPPS/Downloads/Improvements-to-Medicare-DSH-Final-Report.zip" xr:uid="{C33247DF-4303-41DB-B4BA-18D87A263A15}"/>
    <hyperlink ref="A139" r:id="rId36" display="http://www.cms.gov/Medicare/Medicare-Fee-for-Service-Payment/AcuteInpatientPPS/Downloads/DSH-Adjustment-and-2010-2011-File-.zip" xr:uid="{F61C65E4-B3E1-4E8A-BD51-4F10F942145C}"/>
    <hyperlink ref="A140" r:id="rId37" display="http://www.cms.gov/Medicare/Medicare-Fee-for-Service-Payment/AcuteInpatientPPS/Downloads/FY10SSI.zip" xr:uid="{CA9AF493-5DBE-4467-A381-DD15BA80624D}"/>
    <hyperlink ref="A141" r:id="rId38" display="http://www.cms.gov/Medicare/Medicare-Fee-for-Service-Payment/AcuteInpatientPPS/Downloads/ssi0809.zip" xr:uid="{9012CC58-0FEA-428C-9348-0CEF72D3FF73}"/>
    <hyperlink ref="A142" r:id="rId39" display="http://www.cms.gov/Medicare/Medicare-Fee-for-Service-Payment/AcuteInpatientPPS/Downloads/ssi0708.zip" xr:uid="{AAD7691C-9B06-4568-ABAD-A1B6A75AAAD6}"/>
    <hyperlink ref="A143" r:id="rId40" display="http://www.cms.gov/Medicare/Medicare-Fee-for-Service-Payment/AcuteInpatientPPS/Downloads/ssi0607.zip" xr:uid="{BCDA38E6-9FCB-403C-94C6-40FC2EBA9318}"/>
    <hyperlink ref="A144" r:id="rId41" display="http://www.cms.gov/Medicare/Medicare-Fee-for-Service-Payment/AcuteInpatientPPS/Downloads/ssi0506r.zip" xr:uid="{413F456E-4679-468D-BFD1-DCCC6C9180C0}"/>
    <hyperlink ref="A145" r:id="rId42" display="http://www.cms.gov/Medicare/Medicare-Fee-for-Service-Payment/AcuteInpatientPPS/Downloads/ssi0405r.zip" xr:uid="{369B8726-5E68-4E7C-A624-9E0050352F91}"/>
    <hyperlink ref="A146" r:id="rId43" display="http://www.cms.gov/Medicare/Medicare-Fee-for-Service-Payment/AcuteInpatientPPS/Downloads/ssi0304.zip" xr:uid="{868F016A-92A5-4F48-9742-6A7FA8BA9510}"/>
    <hyperlink ref="A147" r:id="rId44" display="http://www.cms.gov/Medicare/Medicare-Fee-for-Service-Payment/AcuteInpatientPPS/Downloads/ssify03mpr.zip" xr:uid="{767A63EB-BFF7-4B8C-84E9-2987C642E0D3}"/>
    <hyperlink ref="A148" r:id="rId45" display="http://www.cms.gov/Medicare/Medicare-Fee-for-Service-Payment/AcuteInpatientPPS/Downloads/ssi0102.zip" xr:uid="{B50CB604-3C54-4597-9A43-54853D33323B}"/>
    <hyperlink ref="A149" r:id="rId46" display="http://www.cms.gov/Medicare/Medicare-Fee-for-Service-Payment/AcuteInpatientPPS/Downloads/ssifile.zip" xr:uid="{C9169A10-C94C-4BAE-BB34-AE78327123E5}"/>
    <hyperlink ref="A150" r:id="rId47" display="http://www.cms.gov/Regulations-and-Guidance/Guidance/Transmittals/Downloads/A0113.pdf" xr:uid="{A0816ABC-D474-4AB8-A9AA-FC6FB0D23749}"/>
    <hyperlink ref="A152" r:id="rId48" tooltip="DUA - DSH" display="http://www.cms.gov/Research-Statistics-Data-and-Systems/Computer-Data-and-Systems/Privacy/DUA_-_DSH.html" xr:uid="{F5F34252-9060-41B0-8AEE-E842A03E8EE9}"/>
    <hyperlink ref="A153" r:id="rId49" tooltip="FY 2014 IPPS Final Rule: Medicare DSH Supplemental Data File" display="http://www.cms.gov/Medicare/Medicare-Fee-for-Service-Payment/AcuteInpatientPPS/Downloads/FY2014-FR-DSH-Supplemental-File.zip" xr:uid="{27D86CCF-FD91-4799-99F7-36A45CDAD507}"/>
    <hyperlink ref="A154" r:id="rId50" tooltip="FY 2014 IPPS Final Rule: CMS-1599-F" display="http://www.cms.gov/Medicare/Medicare-Fee-for-Service-Payment/AcuteInpatientPPS/FY-2014-IPPS-Final-Rule-Home-Page-Items/FY-2014-IPPS-Final-Rule-CMS-1599-F-Regulations.html" xr:uid="{4D4AFCB0-9F1E-4957-85F2-9492ECDBBFD9}"/>
    <hyperlink ref="A156" r:id="rId51" display="http://www.cms.gov/About-CMS/Agency-Information/Aboutwebsite/Help.html" xr:uid="{516CF744-7EB4-43B2-AD48-AD5B3BE1CB50}"/>
  </hyperlinks>
  <pageMargins left="0.45" right="0.45" top="0.5" bottom="0.75" header="0.3" footer="0.3"/>
  <pageSetup scale="93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</vt:lpstr>
      <vt:lpstr>'2021'!main_content</vt:lpstr>
      <vt:lpstr>'2021'!Print_Area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2020-03-18T20:02:33Z</cp:lastPrinted>
  <dcterms:created xsi:type="dcterms:W3CDTF">2014-08-21T15:11:56Z</dcterms:created>
  <dcterms:modified xsi:type="dcterms:W3CDTF">2021-03-19T13:26:32Z</dcterms:modified>
</cp:coreProperties>
</file>