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readOnlyRecommended="1"/>
  <workbookPr defaultThemeVersion="124226"/>
  <bookViews>
    <workbookView xWindow="480" yWindow="270" windowWidth="18195" windowHeight="11835"/>
  </bookViews>
  <sheets>
    <sheet name="DSH" sheetId="4" r:id="rId1"/>
  </sheets>
  <definedNames>
    <definedName name="\p" localSheetId="0">#REF!</definedName>
    <definedName name="\p">#REF!</definedName>
    <definedName name="\s" localSheetId="0">#REF!</definedName>
    <definedName name="\s">#REF!</definedName>
    <definedName name="_Fill" localSheetId="0" hidden="1">#REF!</definedName>
    <definedName name="_Fill" hidden="1">#REF!</definedName>
    <definedName name="codes" localSheetId="0">#REF!</definedName>
    <definedName name="codes">#REF!</definedName>
    <definedName name="COPIES">#REF!</definedName>
    <definedName name="COUNTER">#REF!</definedName>
    <definedName name="FFY05_DSH_Query">#REF!</definedName>
    <definedName name="FFY05_DSH_QUERY_1">#REF!</definedName>
    <definedName name="hart." localSheetId="0" hidden="1">#REF!</definedName>
    <definedName name="hart." hidden="1">#REF!</definedName>
    <definedName name="main_content" localSheetId="0">DSH!$A$82</definedName>
    <definedName name="PRINT">#REF!</definedName>
    <definedName name="_xlnm.Print_Area" localSheetId="0">DSH!$A$1:$G$41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_TITLES_MI" localSheetId="0">#REF!</definedName>
    <definedName name="PRINT_TITLES_MI">#REF!</definedName>
    <definedName name="rate" localSheetId="0">#REF!</definedName>
    <definedName name="rate">#REF!</definedName>
    <definedName name="TblStep_1">#REF!</definedName>
  </definedNames>
  <calcPr calcId="145621"/>
</workbook>
</file>

<file path=xl/calcChain.xml><?xml version="1.0" encoding="utf-8"?>
<calcChain xmlns="http://schemas.openxmlformats.org/spreadsheetml/2006/main">
  <c r="B36" i="4" l="1"/>
  <c r="B87" i="4" l="1"/>
  <c r="B81" i="4"/>
  <c r="B80" i="4"/>
  <c r="B74" i="4"/>
  <c r="B75" i="4" s="1"/>
  <c r="D14" i="4" l="1"/>
  <c r="D22" i="4"/>
  <c r="D23" i="4"/>
  <c r="D25" i="4"/>
  <c r="D32" i="4"/>
  <c r="C20" i="4"/>
  <c r="D20" i="4" s="1"/>
  <c r="C29" i="4" l="1"/>
  <c r="D29" i="4" s="1"/>
  <c r="C28" i="4"/>
  <c r="D28" i="4" s="1"/>
  <c r="C27" i="4"/>
  <c r="D27" i="4" s="1"/>
  <c r="C21" i="4"/>
  <c r="D21" i="4" s="1"/>
  <c r="C18" i="4"/>
  <c r="D18" i="4" s="1"/>
  <c r="C16" i="4"/>
  <c r="D16" i="4" s="1"/>
  <c r="C15" i="4"/>
  <c r="D15" i="4" s="1"/>
  <c r="C33" i="4"/>
  <c r="D33" i="4" s="1"/>
  <c r="C13" i="4"/>
  <c r="D13" i="4" s="1"/>
  <c r="C12" i="4"/>
  <c r="D12" i="4" s="1"/>
  <c r="C7" i="4"/>
  <c r="C10" i="4"/>
  <c r="D10" i="4" s="1"/>
  <c r="C17" i="4"/>
  <c r="D17" i="4" s="1"/>
  <c r="C31" i="4"/>
  <c r="C26" i="4"/>
  <c r="D26" i="4" s="1"/>
  <c r="C9" i="4"/>
  <c r="D9" i="4" s="1"/>
  <c r="C8" i="4"/>
  <c r="D8" i="4" s="1"/>
  <c r="C19" i="4"/>
  <c r="C24" i="4"/>
  <c r="D24" i="4" s="1"/>
  <c r="C11" i="4"/>
  <c r="D11" i="4" s="1"/>
  <c r="C30" i="4"/>
  <c r="D30" i="4" s="1"/>
  <c r="C36" i="4" l="1"/>
  <c r="D7" i="4"/>
  <c r="D31" i="4" l="1"/>
  <c r="D19" i="4" l="1"/>
  <c r="D38" i="4" l="1"/>
  <c r="D39" i="4"/>
  <c r="D40" i="4" l="1"/>
  <c r="E34" i="4" s="1"/>
  <c r="E31" i="4"/>
  <c r="E28" i="4"/>
  <c r="E38" i="4" l="1"/>
  <c r="F31" i="4" s="1"/>
  <c r="G31" i="4" s="1"/>
  <c r="F28" i="4" l="1"/>
  <c r="G28" i="4" l="1"/>
  <c r="G38" i="4" s="1"/>
  <c r="F38" i="4"/>
</calcChain>
</file>

<file path=xl/sharedStrings.xml><?xml version="1.0" encoding="utf-8"?>
<sst xmlns="http://schemas.openxmlformats.org/spreadsheetml/2006/main" count="41" uniqueCount="41">
  <si>
    <t>Hospital</t>
  </si>
  <si>
    <t>Bridgeport</t>
  </si>
  <si>
    <t>Bristol</t>
  </si>
  <si>
    <t>Hungerford</t>
  </si>
  <si>
    <t>Utilization Rate</t>
  </si>
  <si>
    <t>Danbury</t>
  </si>
  <si>
    <t>Day Kimball</t>
  </si>
  <si>
    <t>Backus</t>
  </si>
  <si>
    <t>Manchester</t>
  </si>
  <si>
    <t>Rockville</t>
  </si>
  <si>
    <t>Greenwich</t>
  </si>
  <si>
    <t>Central CT</t>
  </si>
  <si>
    <t>Griffin</t>
  </si>
  <si>
    <t>Hartford</t>
  </si>
  <si>
    <t>Dempsey</t>
  </si>
  <si>
    <t>Johnson</t>
  </si>
  <si>
    <t>Lawrence &amp; Mem.</t>
  </si>
  <si>
    <t>Middlesex</t>
  </si>
  <si>
    <t>Midstate</t>
  </si>
  <si>
    <t>Milford</t>
  </si>
  <si>
    <t>Norwalk</t>
  </si>
  <si>
    <t>Sharon</t>
  </si>
  <si>
    <t>St. Francis</t>
  </si>
  <si>
    <t>St. Mary's</t>
  </si>
  <si>
    <t>St. Vincent</t>
  </si>
  <si>
    <t>Stamford</t>
  </si>
  <si>
    <t>Waterbury</t>
  </si>
  <si>
    <t>Windham</t>
  </si>
  <si>
    <t>TOTAL</t>
  </si>
  <si>
    <t>Standard Deviation</t>
  </si>
  <si>
    <t>Mean (Avg.)</t>
  </si>
  <si>
    <t>Qualifying</t>
  </si>
  <si>
    <t>Yale</t>
  </si>
  <si>
    <t>Utilization Less Mean</t>
  </si>
  <si>
    <t>% of Total</t>
  </si>
  <si>
    <t>Disproportionate Share Hospital</t>
  </si>
  <si>
    <t>S-3 Total Days - Medicare Cost Report</t>
  </si>
  <si>
    <t>Medicaid Days (MMIS query)</t>
  </si>
  <si>
    <t>FFY 2016 Data:</t>
  </si>
  <si>
    <t>Allocation of Appropriation</t>
  </si>
  <si>
    <t xml:space="preserve">FFY 2018 DSH Payment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</si>
</sst>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&quot;$&quot;* #,##0_);_(&quot;$&quot;* \(#,##0\);_(&quot;$&quot;* &quot;-&quot;??_);_(@_)"/>
    <numFmt numFmtId="167" formatCode="0.0%"/>
  </numFmts>
  <fonts count="12" x14ac:knownFonts="1">
    <font>
      <sz val="8"/>
      <name val="Helv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8"/>
      <name val="Helv"/>
    </font>
    <font>
      <sz val="11"/>
      <name val="Times New Roman"/>
      <family val="1"/>
    </font>
    <font>
      <sz val="10"/>
      <name val="MS Sans Serif"/>
      <family val="2"/>
    </font>
    <font>
      <b/>
      <sz val="10"/>
      <name val="Times New Roman"/>
      <family val="1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1">
    <xf numFmtId="0" fontId="0" fillId="0" borderId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2" fillId="0" borderId="0"/>
    <xf numFmtId="37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37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5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9" fillId="0" borderId="0"/>
    <xf numFmtId="0" fontId="5" fillId="0" borderId="0" applyNumberFormat="0" applyFont="0" applyBorder="0">
      <alignment horizontal="centerContinuous"/>
    </xf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0" fillId="0" borderId="0" xfId="3" applyFont="1"/>
    <xf numFmtId="0" fontId="11" fillId="0" borderId="0" xfId="3" applyFont="1"/>
    <xf numFmtId="164" fontId="10" fillId="0" borderId="0" xfId="4" applyNumberFormat="1" applyFont="1" applyFill="1" applyAlignment="1">
      <alignment horizontal="center"/>
    </xf>
    <xf numFmtId="0" fontId="10" fillId="0" borderId="0" xfId="3" applyFont="1" applyFill="1"/>
    <xf numFmtId="0" fontId="10" fillId="0" borderId="0" xfId="3" applyFont="1" applyFill="1" applyAlignment="1">
      <alignment horizontal="right"/>
    </xf>
    <xf numFmtId="0" fontId="11" fillId="0" borderId="0" xfId="0" applyFont="1"/>
    <xf numFmtId="0" fontId="10" fillId="0" borderId="0" xfId="0" applyFont="1"/>
    <xf numFmtId="0" fontId="10" fillId="0" borderId="0" xfId="3" applyFont="1" applyFill="1" applyAlignment="1">
      <alignment horizontal="center"/>
    </xf>
    <xf numFmtId="0" fontId="11" fillId="0" borderId="0" xfId="3" applyFont="1" applyFill="1"/>
    <xf numFmtId="0" fontId="11" fillId="0" borderId="0" xfId="0" applyFont="1" applyBorder="1"/>
    <xf numFmtId="0" fontId="10" fillId="0" borderId="0" xfId="0" applyFont="1" applyBorder="1"/>
    <xf numFmtId="0" fontId="10" fillId="0" borderId="0" xfId="3" applyFont="1" applyAlignment="1">
      <alignment horizontal="center" wrapText="1"/>
    </xf>
    <xf numFmtId="164" fontId="10" fillId="0" borderId="0" xfId="4" applyNumberFormat="1" applyFont="1" applyFill="1" applyAlignment="1">
      <alignment horizontal="center" wrapText="1"/>
    </xf>
    <xf numFmtId="5" fontId="10" fillId="0" borderId="0" xfId="3" applyNumberFormat="1" applyFont="1" applyAlignment="1">
      <alignment horizontal="center"/>
    </xf>
    <xf numFmtId="0" fontId="11" fillId="0" borderId="0" xfId="3" applyFont="1" applyAlignment="1">
      <alignment horizontal="left"/>
    </xf>
    <xf numFmtId="0" fontId="11" fillId="0" borderId="0" xfId="3" applyFont="1" applyAlignment="1">
      <alignment horizontal="center" wrapText="1"/>
    </xf>
    <xf numFmtId="164" fontId="11" fillId="0" borderId="0" xfId="4" applyNumberFormat="1" applyFont="1" applyFill="1" applyAlignment="1">
      <alignment horizontal="center" wrapText="1"/>
    </xf>
    <xf numFmtId="0" fontId="10" fillId="0" borderId="0" xfId="3" applyFont="1" applyAlignment="1">
      <alignment wrapText="1"/>
    </xf>
    <xf numFmtId="165" fontId="11" fillId="0" borderId="0" xfId="0" applyNumberFormat="1" applyFont="1"/>
    <xf numFmtId="164" fontId="11" fillId="0" borderId="0" xfId="5" applyNumberFormat="1" applyFont="1"/>
    <xf numFmtId="0" fontId="11" fillId="0" borderId="0" xfId="3" applyFont="1" applyAlignment="1">
      <alignment horizontal="center"/>
    </xf>
    <xf numFmtId="164" fontId="11" fillId="0" borderId="0" xfId="4" applyNumberFormat="1" applyFont="1" applyFill="1" applyAlignment="1">
      <alignment horizontal="center"/>
    </xf>
    <xf numFmtId="3" fontId="11" fillId="0" borderId="0" xfId="3" applyNumberFormat="1" applyFont="1" applyFill="1"/>
    <xf numFmtId="164" fontId="11" fillId="0" borderId="0" xfId="4" applyNumberFormat="1" applyFont="1" applyFill="1"/>
    <xf numFmtId="165" fontId="11" fillId="0" borderId="0" xfId="3" applyNumberFormat="1" applyFont="1"/>
    <xf numFmtId="10" fontId="11" fillId="0" borderId="0" xfId="3" applyNumberFormat="1" applyFont="1"/>
    <xf numFmtId="0" fontId="11" fillId="0" borderId="0" xfId="3" applyFont="1" applyBorder="1"/>
    <xf numFmtId="10" fontId="11" fillId="0" borderId="0" xfId="6" applyNumberFormat="1" applyFont="1" applyBorder="1"/>
    <xf numFmtId="5" fontId="10" fillId="0" borderId="0" xfId="3" applyNumberFormat="1" applyFont="1"/>
    <xf numFmtId="167" fontId="11" fillId="0" borderId="0" xfId="0" applyNumberFormat="1" applyFont="1" applyBorder="1"/>
    <xf numFmtId="7" fontId="10" fillId="0" borderId="0" xfId="3" applyNumberFormat="1" applyFont="1"/>
    <xf numFmtId="3" fontId="10" fillId="0" borderId="0" xfId="3" applyNumberFormat="1" applyFont="1" applyFill="1"/>
    <xf numFmtId="164" fontId="10" fillId="0" borderId="0" xfId="4" applyNumberFormat="1" applyFont="1" applyFill="1"/>
    <xf numFmtId="165" fontId="10" fillId="0" borderId="0" xfId="3" applyNumberFormat="1" applyFont="1"/>
    <xf numFmtId="10" fontId="10" fillId="0" borderId="0" xfId="6" applyNumberFormat="1" applyFont="1"/>
    <xf numFmtId="10" fontId="10" fillId="0" borderId="0" xfId="6" applyNumberFormat="1" applyFont="1" applyBorder="1"/>
    <xf numFmtId="166" fontId="10" fillId="0" borderId="0" xfId="1" applyNumberFormat="1" applyFont="1" applyBorder="1"/>
    <xf numFmtId="0" fontId="11" fillId="0" borderId="0" xfId="3" applyFont="1" applyFill="1" applyAlignment="1">
      <alignment horizontal="right"/>
    </xf>
    <xf numFmtId="165" fontId="10" fillId="0" borderId="0" xfId="3" applyNumberFormat="1" applyFont="1" applyFill="1"/>
    <xf numFmtId="0" fontId="10" fillId="0" borderId="0" xfId="3" applyFont="1" applyFill="1" applyBorder="1"/>
    <xf numFmtId="0" fontId="11" fillId="0" borderId="0" xfId="0" applyFont="1" applyFill="1" applyBorder="1"/>
    <xf numFmtId="0" fontId="10" fillId="0" borderId="0" xfId="3" applyFont="1" applyBorder="1"/>
    <xf numFmtId="10" fontId="11" fillId="0" borderId="0" xfId="6" applyNumberFormat="1" applyFont="1" applyFill="1" applyBorder="1"/>
    <xf numFmtId="5" fontId="10" fillId="0" borderId="0" xfId="3" applyNumberFormat="1" applyFont="1" applyFill="1"/>
    <xf numFmtId="165" fontId="11" fillId="0" borderId="0" xfId="0" applyNumberFormat="1" applyFont="1" applyFill="1"/>
    <xf numFmtId="0" fontId="11" fillId="0" borderId="0" xfId="0" applyFont="1" applyFill="1"/>
    <xf numFmtId="164" fontId="11" fillId="0" borderId="0" xfId="5" applyNumberFormat="1" applyFont="1" applyFill="1"/>
    <xf numFmtId="3" fontId="11" fillId="0" borderId="0" xfId="3" applyNumberFormat="1" applyFont="1" applyBorder="1"/>
    <xf numFmtId="43" fontId="11" fillId="0" borderId="0" xfId="5" applyNumberFormat="1" applyFont="1"/>
  </cellXfs>
  <cellStyles count="51">
    <cellStyle name="Comma" xfId="5" builtinId="3"/>
    <cellStyle name="Comma 10" xfId="50"/>
    <cellStyle name="Comma 2" xfId="4"/>
    <cellStyle name="Comma 2 2" xfId="10"/>
    <cellStyle name="Comma 3" xfId="9"/>
    <cellStyle name="Comma 4" xfId="11"/>
    <cellStyle name="Comma 5" xfId="12"/>
    <cellStyle name="Comma 6" xfId="13"/>
    <cellStyle name="Comma 7" xfId="14"/>
    <cellStyle name="Comma 7 2" xfId="15"/>
    <cellStyle name="Comma 8" xfId="16"/>
    <cellStyle name="Comma 9" xfId="17"/>
    <cellStyle name="Currency" xfId="1" builtinId="4"/>
    <cellStyle name="Currency 2" xfId="18"/>
    <cellStyle name="Currency 3" xfId="19"/>
    <cellStyle name="Currency 4" xfId="20"/>
    <cellStyle name="Currency 4 2" xfId="21"/>
    <cellStyle name="Currency 5" xfId="22"/>
    <cellStyle name="Currency 6" xfId="23"/>
    <cellStyle name="Currency 7" xfId="24"/>
    <cellStyle name="Currency 8" xfId="25"/>
    <cellStyle name="Normal" xfId="0" builtinId="0"/>
    <cellStyle name="Normal 10" xfId="8"/>
    <cellStyle name="Normal 10 10" xfId="26"/>
    <cellStyle name="Normal 11" xfId="49"/>
    <cellStyle name="Normal 15" xfId="27"/>
    <cellStyle name="Normal 2" xfId="2"/>
    <cellStyle name="Normal 2 2" xfId="28"/>
    <cellStyle name="Normal 3" xfId="7"/>
    <cellStyle name="Normal 3 2" xfId="29"/>
    <cellStyle name="Normal 3 3" xfId="30"/>
    <cellStyle name="Normal 4" xfId="31"/>
    <cellStyle name="Normal 4 2" xfId="32"/>
    <cellStyle name="Normal 5" xfId="33"/>
    <cellStyle name="Normal 6" xfId="34"/>
    <cellStyle name="Normal 65" xfId="35"/>
    <cellStyle name="Normal 7" xfId="36"/>
    <cellStyle name="Normal 7 2" xfId="37"/>
    <cellStyle name="Normal 8" xfId="38"/>
    <cellStyle name="Normal 9" xfId="39"/>
    <cellStyle name="Normal 94" xfId="40"/>
    <cellStyle name="Normal_IP Disproport share 08_09 rates" xfId="3"/>
    <cellStyle name="Percent" xfId="6" builtinId="5"/>
    <cellStyle name="Percent 2" xfId="41"/>
    <cellStyle name="Percent 3" xfId="42"/>
    <cellStyle name="Percent 4" xfId="43"/>
    <cellStyle name="Percent 5" xfId="44"/>
    <cellStyle name="Percent 6" xfId="45"/>
    <cellStyle name="Percent 6 2" xfId="46"/>
    <cellStyle name="rowhead_tbls1_13_a" xfId="47"/>
    <cellStyle name="tablename" xfId="48"/>
  </cellStyles>
  <dxfs count="1"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cms.gov/Medicare/Medicare-Fee-for-Service-Payment/AcuteInpatientPPS/newtech.html" TargetMode="External"/><Relationship Id="rId18" Type="http://schemas.openxmlformats.org/officeDocument/2006/relationships/hyperlink" Target="http://www.cms.gov/Medicare/Medicare-Fee-for-Service-Payment/AcuteInpatientPPS/PPS_Exc_Cancer_Hospasp.html" TargetMode="External"/><Relationship Id="rId26" Type="http://schemas.openxmlformats.org/officeDocument/2006/relationships/hyperlink" Target="http://www.cms.gov/Medicare/Medicare-Fee-for-Service-Payment/AcuteInpatientPPS/FY-2012-IPPS-Final-Rule-Home-Page.html" TargetMode="External"/><Relationship Id="rId39" Type="http://schemas.openxmlformats.org/officeDocument/2006/relationships/hyperlink" Target="http://www.cms.gov/Medicare/Medicare-Fee-for-Service-Payment/AcuteInpatientPPS/Downloads/ssi0708.zip" TargetMode="External"/><Relationship Id="rId3" Type="http://schemas.openxmlformats.org/officeDocument/2006/relationships/hyperlink" Target="http://www.innovations.cms.gov/" TargetMode="External"/><Relationship Id="rId21" Type="http://schemas.openxmlformats.org/officeDocument/2006/relationships/hyperlink" Target="http://www.cms.gov/Medicare/Medicare-Fee-for-Service-Payment/AcuteInpatientPPS/IPPS-Regulations-and-Notices.html" TargetMode="External"/><Relationship Id="rId34" Type="http://schemas.openxmlformats.org/officeDocument/2006/relationships/hyperlink" Target="http://www.cms.gov/Regulations-and-Guidance/Guidance/Rulings/Downloads/CMS1498R.pdf" TargetMode="External"/><Relationship Id="rId42" Type="http://schemas.openxmlformats.org/officeDocument/2006/relationships/hyperlink" Target="http://www.cms.gov/Medicare/Medicare-Fee-for-Service-Payment/AcuteInpatientPPS/Downloads/ssi0405r.zip" TargetMode="External"/><Relationship Id="rId47" Type="http://schemas.openxmlformats.org/officeDocument/2006/relationships/hyperlink" Target="http://www.cms.gov/Regulations-and-Guidance/Guidance/Transmittals/Downloads/A0113.pdf" TargetMode="External"/><Relationship Id="rId50" Type="http://schemas.openxmlformats.org/officeDocument/2006/relationships/hyperlink" Target="http://www.cms.gov/Medicare/Medicare-Fee-for-Service-Payment/AcuteInpatientPPS/FY-2014-IPPS-Final-Rule-Home-Page-Items/FY-2014-IPPS-Final-Rule-CMS-1599-F-Regulations.html" TargetMode="External"/><Relationship Id="rId7" Type="http://schemas.openxmlformats.org/officeDocument/2006/relationships/hyperlink" Target="http://www.cms.gov/Medicare/Medicare-Fee-for-Service-Payment/AcuteInpatientPPS/index.html" TargetMode="External"/><Relationship Id="rId12" Type="http://schemas.openxmlformats.org/officeDocument/2006/relationships/hyperlink" Target="http://www.cms.gov/Medicare/Medicare-Fee-for-Service-Payment/AcuteInpatientPPS/Indirect-Medical-Education-IME.html" TargetMode="External"/><Relationship Id="rId17" Type="http://schemas.openxmlformats.org/officeDocument/2006/relationships/hyperlink" Target="http://www.cms.gov/Medicare/Medicare-Fee-for-Service-Payment/AcuteInpatientPPS/Readmissions-Reduction-Program.html" TargetMode="External"/><Relationship Id="rId25" Type="http://schemas.openxmlformats.org/officeDocument/2006/relationships/hyperlink" Target="http://www.cms.gov/Medicare/Medicare-Fee-for-Service-Payment/AcuteInpatientPPS/FY-2012-IPPS-Proposed-Rule-Home-Page.html" TargetMode="External"/><Relationship Id="rId33" Type="http://schemas.openxmlformats.org/officeDocument/2006/relationships/hyperlink" Target="http://www.cms.gov/Medicare/Medicare-Fee-for-Service-Payment/AcuteInpatientPPS/Downloads/HPMS-MA-data-for-DSH.pdf" TargetMode="External"/><Relationship Id="rId38" Type="http://schemas.openxmlformats.org/officeDocument/2006/relationships/hyperlink" Target="http://www.cms.gov/Medicare/Medicare-Fee-for-Service-Payment/AcuteInpatientPPS/Downloads/ssi0809.zip" TargetMode="External"/><Relationship Id="rId46" Type="http://schemas.openxmlformats.org/officeDocument/2006/relationships/hyperlink" Target="http://www.cms.gov/Medicare/Medicare-Fee-for-Service-Payment/AcuteInpatientPPS/Downloads/ssifile.zip" TargetMode="External"/><Relationship Id="rId2" Type="http://schemas.openxmlformats.org/officeDocument/2006/relationships/hyperlink" Target="http://www.cms.gov/cciio/index.html" TargetMode="External"/><Relationship Id="rId16" Type="http://schemas.openxmlformats.org/officeDocument/2006/relationships/hyperlink" Target="http://www.cms.gov/Medicare/Quality-Initiatives-Patient-Assessment-Instruments/hospital-value-based-purchasing/index.html" TargetMode="External"/><Relationship Id="rId20" Type="http://schemas.openxmlformats.org/officeDocument/2006/relationships/hyperlink" Target="http://www.cms.gov/Medicare/Medicare-Fee-for-Service-Payment/AcuteInpatientPPS/Historical-Impact-Files-for-FY-1994-through-Present.html" TargetMode="External"/><Relationship Id="rId29" Type="http://schemas.openxmlformats.org/officeDocument/2006/relationships/hyperlink" Target="http://www.cms.gov/Medicare/Medicare-Fee-for-Service-Payment/AcuteInpatientPPS/FY-2014-IPPS-Proposed-Rule-Home-Page.html" TargetMode="External"/><Relationship Id="rId41" Type="http://schemas.openxmlformats.org/officeDocument/2006/relationships/hyperlink" Target="http://www.cms.gov/Medicare/Medicare-Fee-for-Service-Payment/AcuteInpatientPPS/Downloads/ssi0506r.zip" TargetMode="External"/><Relationship Id="rId1" Type="http://schemas.openxmlformats.org/officeDocument/2006/relationships/hyperlink" Target="http://www.medicaid.gov/" TargetMode="External"/><Relationship Id="rId6" Type="http://schemas.openxmlformats.org/officeDocument/2006/relationships/hyperlink" Target="http://www.cms.gov/Outreach-and-Education/Outreach-and-Education.html" TargetMode="External"/><Relationship Id="rId11" Type="http://schemas.openxmlformats.org/officeDocument/2006/relationships/hyperlink" Target="http://www.cms.gov/Medicare/Medicare-Fee-for-Service-Payment/AcuteInpatientPPS/dgme.html" TargetMode="External"/><Relationship Id="rId24" Type="http://schemas.openxmlformats.org/officeDocument/2006/relationships/hyperlink" Target="http://www.cms.gov/Medicare/Medicare-Fee-for-Service-Payment/AcuteInpatientPPS/FY-2011-IPPS-Final-Rule-Home-Page.html" TargetMode="External"/><Relationship Id="rId32" Type="http://schemas.openxmlformats.org/officeDocument/2006/relationships/hyperlink" Target="mailto:mcare@cms.hhs.gov" TargetMode="External"/><Relationship Id="rId37" Type="http://schemas.openxmlformats.org/officeDocument/2006/relationships/hyperlink" Target="http://www.cms.gov/Medicare/Medicare-Fee-for-Service-Payment/AcuteInpatientPPS/Downloads/FY10SSI.zip" TargetMode="External"/><Relationship Id="rId40" Type="http://schemas.openxmlformats.org/officeDocument/2006/relationships/hyperlink" Target="http://www.cms.gov/Medicare/Medicare-Fee-for-Service-Payment/AcuteInpatientPPS/Downloads/ssi0607.zip" TargetMode="External"/><Relationship Id="rId45" Type="http://schemas.openxmlformats.org/officeDocument/2006/relationships/hyperlink" Target="http://www.cms.gov/Medicare/Medicare-Fee-for-Service-Payment/AcuteInpatientPPS/Downloads/ssi0102.zip" TargetMode="External"/><Relationship Id="rId5" Type="http://schemas.openxmlformats.org/officeDocument/2006/relationships/hyperlink" Target="http://www.cms.gov/Research-Statistics-Data-and-Systems/Research-Statistics-Data-and-Systems.html" TargetMode="External"/><Relationship Id="rId15" Type="http://schemas.openxmlformats.org/officeDocument/2006/relationships/hyperlink" Target="http://www.cms.gov/Medicare/Medicare-Fee-for-Service-Payment/AcuteInpatientPPS/Three_Day_Payment_Window.html" TargetMode="External"/><Relationship Id="rId23" Type="http://schemas.openxmlformats.org/officeDocument/2006/relationships/hyperlink" Target="http://www.cms.gov/Medicare/Medicare-Fee-for-Service-Payment/AcuteInpatientPPS/FY-2011-IPPS-Proposed-Rule-Home-Page.html" TargetMode="External"/><Relationship Id="rId28" Type="http://schemas.openxmlformats.org/officeDocument/2006/relationships/hyperlink" Target="http://www.cms.gov/Medicare/Medicare-Fee-for-Service-Payment/AcuteInpatientPPS/FY-2013-IPPS-Final-Rule-Home-Page.html" TargetMode="External"/><Relationship Id="rId36" Type="http://schemas.openxmlformats.org/officeDocument/2006/relationships/hyperlink" Target="http://www.cms.gov/Medicare/Medicare-Fee-for-Service-Payment/AcuteInpatientPPS/Downloads/DSH-Adjustment-and-2010-2011-File-.zip" TargetMode="External"/><Relationship Id="rId49" Type="http://schemas.openxmlformats.org/officeDocument/2006/relationships/hyperlink" Target="http://www.cms.gov/Medicare/Medicare-Fee-for-Service-Payment/AcuteInpatientPPS/Downloads/FY2014-FR-DSH-Supplemental-File.zip" TargetMode="External"/><Relationship Id="rId10" Type="http://schemas.openxmlformats.org/officeDocument/2006/relationships/hyperlink" Target="http://www.cms.gov/Medicare/Medicare-Fee-for-Service-Payment/AcuteInpatientPPS/outlier.html" TargetMode="External"/><Relationship Id="rId19" Type="http://schemas.openxmlformats.org/officeDocument/2006/relationships/hyperlink" Target="http://www.cms.gov/Medicare/Medicare-Fee-for-Service-Payment/AcuteInpatientPPS/Acute-Inpatient-Files-for-Download.html" TargetMode="External"/><Relationship Id="rId31" Type="http://schemas.openxmlformats.org/officeDocument/2006/relationships/hyperlink" Target="http://www.cms.hhs.gov/hetshelp" TargetMode="External"/><Relationship Id="rId44" Type="http://schemas.openxmlformats.org/officeDocument/2006/relationships/hyperlink" Target="http://www.cms.gov/Medicare/Medicare-Fee-for-Service-Payment/AcuteInpatientPPS/Downloads/ssify03mpr.zip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://www.cms.gov/Regulations-and-Guidance/Regulations-and-Guidance.html" TargetMode="External"/><Relationship Id="rId9" Type="http://schemas.openxmlformats.org/officeDocument/2006/relationships/hyperlink" Target="http://www.cms.gov/Medicare/Medicare-Fee-for-Service-Payment/AcuteInpatientPPS/wageindex.html" TargetMode="External"/><Relationship Id="rId14" Type="http://schemas.openxmlformats.org/officeDocument/2006/relationships/hyperlink" Target="http://www.cms.gov/Medicare/Medicare-Fee-for-Service-Payment/AcuteInpatientPPS/Wage-Index-Files.html" TargetMode="External"/><Relationship Id="rId22" Type="http://schemas.openxmlformats.org/officeDocument/2006/relationships/hyperlink" Target="http://www.cms.gov/Medicare/Medicare-Fee-for-Service-Payment/AcuteInpatientPPS/Acute-Inpatient-PPS-Transmittals.html" TargetMode="External"/><Relationship Id="rId27" Type="http://schemas.openxmlformats.org/officeDocument/2006/relationships/hyperlink" Target="http://www.cms.gov/Medicare/Medicare-Fee-for-Service-Payment/AcuteInpatientPPS/FY-2013-IPPS-Proposed-Rule-Home-Page.html" TargetMode="External"/><Relationship Id="rId30" Type="http://schemas.openxmlformats.org/officeDocument/2006/relationships/hyperlink" Target="http://www.cms.gov/Medicare/Medicare-Fee-for-Service-Payment/AcuteInpatientPPS/FY2014-IPPS-Final-Rule-Home-Page.html" TargetMode="External"/><Relationship Id="rId35" Type="http://schemas.openxmlformats.org/officeDocument/2006/relationships/hyperlink" Target="http://www.cms.gov/Medicare/Medicare-Fee-for-Service-Payment/AcuteInpatientPPS/Downloads/Improvements-to-Medicare-DSH-Final-Report.zip" TargetMode="External"/><Relationship Id="rId43" Type="http://schemas.openxmlformats.org/officeDocument/2006/relationships/hyperlink" Target="http://www.cms.gov/Medicare/Medicare-Fee-for-Service-Payment/AcuteInpatientPPS/Downloads/ssi0304.zip" TargetMode="External"/><Relationship Id="rId48" Type="http://schemas.openxmlformats.org/officeDocument/2006/relationships/hyperlink" Target="http://www.cms.gov/Research-Statistics-Data-and-Systems/Computer-Data-and-Systems/Privacy/DUA_-_DSH.html" TargetMode="External"/><Relationship Id="rId8" Type="http://schemas.openxmlformats.org/officeDocument/2006/relationships/hyperlink" Target="http://www.cms.gov/Medicare/Medicare-Fee-for-Service-Payment/AcuteInpatientPPS/Wage-Index-Reform.html" TargetMode="External"/><Relationship Id="rId51" Type="http://schemas.openxmlformats.org/officeDocument/2006/relationships/hyperlink" Target="http://www.cms.gov/About-CMS/Agency-Information/Aboutwebsite/Hel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"/>
  <sheetViews>
    <sheetView tabSelected="1" zoomScaleNormal="100" zoomScaleSheetLayoutView="100" workbookViewId="0">
      <selection activeCell="A3" sqref="A3"/>
    </sheetView>
  </sheetViews>
  <sheetFormatPr defaultRowHeight="15.75" x14ac:dyDescent="0.25"/>
  <cols>
    <col min="1" max="1" width="19.1640625" style="6" customWidth="1"/>
    <col min="2" max="2" width="17" style="6" customWidth="1"/>
    <col min="3" max="3" width="16.5" style="6" customWidth="1"/>
    <col min="4" max="4" width="13.6640625" style="6" customWidth="1"/>
    <col min="5" max="6" width="13.83203125" style="6" customWidth="1"/>
    <col min="7" max="7" width="17.5" style="7" customWidth="1"/>
    <col min="8" max="8" width="11.83203125" style="6" customWidth="1"/>
    <col min="9" max="10" width="9.33203125" style="6"/>
    <col min="11" max="11" width="11.1640625" style="6" bestFit="1" customWidth="1"/>
    <col min="12" max="16384" width="9.33203125" style="6"/>
  </cols>
  <sheetData>
    <row r="1" spans="1:11" ht="19.5" customHeight="1" x14ac:dyDescent="0.25">
      <c r="A1" s="1" t="s">
        <v>35</v>
      </c>
      <c r="B1" s="2"/>
      <c r="C1" s="3"/>
      <c r="D1" s="4"/>
      <c r="E1" s="2"/>
    </row>
    <row r="2" spans="1:11" x14ac:dyDescent="0.25">
      <c r="A2" s="1" t="s">
        <v>40</v>
      </c>
      <c r="B2" s="8"/>
      <c r="C2" s="3"/>
      <c r="D2" s="9"/>
      <c r="E2" s="2"/>
      <c r="F2" s="10"/>
      <c r="G2" s="11"/>
    </row>
    <row r="3" spans="1:11" x14ac:dyDescent="0.25">
      <c r="A3" s="4"/>
      <c r="B3" s="8"/>
      <c r="C3" s="3"/>
      <c r="D3" s="9"/>
      <c r="E3" s="2"/>
      <c r="F3" s="10"/>
      <c r="G3" s="11"/>
    </row>
    <row r="4" spans="1:11" x14ac:dyDescent="0.25">
      <c r="A4" s="1" t="s">
        <v>38</v>
      </c>
      <c r="B4" s="12"/>
      <c r="C4" s="13"/>
      <c r="D4" s="9"/>
      <c r="E4" s="2"/>
      <c r="F4" s="10"/>
      <c r="G4" s="14">
        <v>100000</v>
      </c>
    </row>
    <row r="5" spans="1:11" ht="63" x14ac:dyDescent="0.25">
      <c r="A5" s="15" t="s">
        <v>0</v>
      </c>
      <c r="B5" s="16" t="s">
        <v>37</v>
      </c>
      <c r="C5" s="17" t="s">
        <v>36</v>
      </c>
      <c r="D5" s="16" t="s">
        <v>4</v>
      </c>
      <c r="E5" s="16" t="s">
        <v>33</v>
      </c>
      <c r="F5" s="16" t="s">
        <v>34</v>
      </c>
      <c r="G5" s="18" t="s">
        <v>39</v>
      </c>
      <c r="H5" s="19"/>
      <c r="J5" s="2"/>
      <c r="K5" s="20"/>
    </row>
    <row r="6" spans="1:11" x14ac:dyDescent="0.25">
      <c r="A6" s="21"/>
      <c r="B6" s="21"/>
      <c r="C6" s="22"/>
      <c r="D6" s="21"/>
      <c r="E6" s="21"/>
      <c r="F6" s="21"/>
    </row>
    <row r="7" spans="1:11" x14ac:dyDescent="0.25">
      <c r="A7" s="2" t="s">
        <v>7</v>
      </c>
      <c r="B7" s="23">
        <v>10598</v>
      </c>
      <c r="C7" s="24">
        <f>40749+5806</f>
        <v>46555</v>
      </c>
      <c r="D7" s="25">
        <f t="shared" ref="D7:D33" si="0">B7/C7</f>
        <v>0.22764472129739019</v>
      </c>
      <c r="E7" s="26"/>
      <c r="G7" s="6"/>
    </row>
    <row r="8" spans="1:11" x14ac:dyDescent="0.25">
      <c r="A8" s="2" t="s">
        <v>1</v>
      </c>
      <c r="B8" s="23">
        <v>28811</v>
      </c>
      <c r="C8" s="24">
        <f>98511+5094+851</f>
        <v>104456</v>
      </c>
      <c r="D8" s="25">
        <f t="shared" si="0"/>
        <v>0.27581948380179216</v>
      </c>
      <c r="E8" s="26"/>
      <c r="F8" s="30"/>
      <c r="G8" s="29"/>
    </row>
    <row r="9" spans="1:11" x14ac:dyDescent="0.25">
      <c r="A9" s="2" t="s">
        <v>2</v>
      </c>
      <c r="B9" s="23">
        <v>6277</v>
      </c>
      <c r="C9" s="24">
        <f>20788+4734</f>
        <v>25522</v>
      </c>
      <c r="D9" s="25">
        <f t="shared" si="0"/>
        <v>0.24594467518219576</v>
      </c>
      <c r="E9" s="26"/>
      <c r="F9" s="10"/>
      <c r="G9" s="1"/>
      <c r="H9" s="19"/>
      <c r="J9" s="27"/>
      <c r="K9" s="20"/>
    </row>
    <row r="10" spans="1:11" x14ac:dyDescent="0.25">
      <c r="A10" s="2" t="s">
        <v>11</v>
      </c>
      <c r="B10" s="23">
        <v>17117</v>
      </c>
      <c r="C10" s="24">
        <f>53808+10450</f>
        <v>64258</v>
      </c>
      <c r="D10" s="25">
        <f t="shared" si="0"/>
        <v>0.26637928351333684</v>
      </c>
      <c r="E10" s="26"/>
      <c r="F10" s="30"/>
      <c r="G10" s="29"/>
      <c r="H10" s="19"/>
      <c r="J10" s="2"/>
      <c r="K10" s="20"/>
    </row>
    <row r="11" spans="1:11" x14ac:dyDescent="0.25">
      <c r="A11" s="2" t="s">
        <v>5</v>
      </c>
      <c r="B11" s="23">
        <v>16079</v>
      </c>
      <c r="C11" s="24">
        <f>85717+5594+3993</f>
        <v>95304</v>
      </c>
      <c r="D11" s="25">
        <f t="shared" si="0"/>
        <v>0.16871275077646269</v>
      </c>
      <c r="E11" s="26"/>
      <c r="F11" s="10"/>
      <c r="G11" s="1"/>
      <c r="H11" s="19"/>
      <c r="J11" s="9"/>
      <c r="K11" s="20"/>
    </row>
    <row r="12" spans="1:11" x14ac:dyDescent="0.25">
      <c r="A12" s="2" t="s">
        <v>6</v>
      </c>
      <c r="B12" s="23">
        <v>4476</v>
      </c>
      <c r="C12" s="24">
        <f>14447+1458</f>
        <v>15905</v>
      </c>
      <c r="D12" s="25">
        <f t="shared" si="0"/>
        <v>0.28142093681232316</v>
      </c>
      <c r="E12" s="26"/>
      <c r="F12" s="30"/>
      <c r="G12" s="29"/>
      <c r="H12" s="19"/>
      <c r="J12" s="9"/>
      <c r="K12" s="20"/>
    </row>
    <row r="13" spans="1:11" x14ac:dyDescent="0.25">
      <c r="A13" s="2" t="s">
        <v>14</v>
      </c>
      <c r="B13" s="23">
        <v>9207</v>
      </c>
      <c r="C13" s="24">
        <f>31906+5451</f>
        <v>37357</v>
      </c>
      <c r="D13" s="25">
        <f t="shared" si="0"/>
        <v>0.24645983349840725</v>
      </c>
      <c r="E13" s="26"/>
      <c r="F13" s="10"/>
      <c r="G13" s="1"/>
      <c r="H13" s="19"/>
      <c r="J13" s="2"/>
      <c r="K13" s="20"/>
    </row>
    <row r="14" spans="1:11" s="46" customFormat="1" x14ac:dyDescent="0.25">
      <c r="A14" s="9" t="s">
        <v>10</v>
      </c>
      <c r="B14" s="23">
        <v>2041</v>
      </c>
      <c r="C14" s="24">
        <v>52573</v>
      </c>
      <c r="D14" s="25">
        <f t="shared" si="0"/>
        <v>3.8822209118749167E-2</v>
      </c>
      <c r="E14" s="26"/>
      <c r="F14" s="43"/>
      <c r="G14" s="44"/>
      <c r="H14" s="45"/>
      <c r="J14" s="9"/>
      <c r="K14" s="47"/>
    </row>
    <row r="15" spans="1:11" x14ac:dyDescent="0.25">
      <c r="A15" s="2" t="s">
        <v>12</v>
      </c>
      <c r="B15" s="23">
        <v>7290</v>
      </c>
      <c r="C15" s="24">
        <f>26595+4603</f>
        <v>31198</v>
      </c>
      <c r="D15" s="25">
        <f t="shared" si="0"/>
        <v>0.23366882492467467</v>
      </c>
      <c r="E15" s="26"/>
      <c r="F15" s="28"/>
      <c r="G15" s="29"/>
      <c r="H15" s="19"/>
      <c r="J15" s="2"/>
      <c r="K15" s="20"/>
    </row>
    <row r="16" spans="1:11" x14ac:dyDescent="0.25">
      <c r="A16" s="2" t="s">
        <v>13</v>
      </c>
      <c r="B16" s="23">
        <v>54408</v>
      </c>
      <c r="C16" s="24">
        <f>204279+29075</f>
        <v>233354</v>
      </c>
      <c r="D16" s="25">
        <f t="shared" si="0"/>
        <v>0.23315649185357867</v>
      </c>
      <c r="E16" s="26"/>
      <c r="F16" s="10"/>
      <c r="G16" s="1"/>
      <c r="H16" s="19"/>
      <c r="J16" s="2"/>
      <c r="K16" s="20"/>
    </row>
    <row r="17" spans="1:11" x14ac:dyDescent="0.25">
      <c r="A17" s="2" t="s">
        <v>3</v>
      </c>
      <c r="B17" s="23">
        <v>4919</v>
      </c>
      <c r="C17" s="24">
        <f>19451+3671</f>
        <v>23122</v>
      </c>
      <c r="D17" s="25">
        <f t="shared" si="0"/>
        <v>0.21274111236052246</v>
      </c>
      <c r="E17" s="26"/>
      <c r="F17" s="10"/>
      <c r="G17" s="1"/>
      <c r="H17" s="19"/>
      <c r="J17" s="2"/>
      <c r="K17" s="20"/>
    </row>
    <row r="18" spans="1:11" x14ac:dyDescent="0.25">
      <c r="A18" s="2" t="s">
        <v>15</v>
      </c>
      <c r="B18" s="23">
        <v>3907</v>
      </c>
      <c r="C18" s="24">
        <f>2327+1097+7396+4156</f>
        <v>14976</v>
      </c>
      <c r="D18" s="25">
        <f t="shared" si="0"/>
        <v>0.26088408119658119</v>
      </c>
      <c r="E18" s="26"/>
      <c r="F18" s="10"/>
      <c r="G18" s="1"/>
      <c r="H18" s="19"/>
      <c r="J18" s="2"/>
      <c r="K18" s="20"/>
    </row>
    <row r="19" spans="1:11" x14ac:dyDescent="0.25">
      <c r="A19" s="2" t="s">
        <v>16</v>
      </c>
      <c r="B19" s="23">
        <v>13938</v>
      </c>
      <c r="C19" s="24">
        <f>50721+5110+4340</f>
        <v>60171</v>
      </c>
      <c r="D19" s="25">
        <f t="shared" si="0"/>
        <v>0.23163982649449069</v>
      </c>
      <c r="E19" s="26"/>
      <c r="F19" s="10"/>
      <c r="G19" s="1"/>
      <c r="H19" s="19"/>
      <c r="J19" s="2"/>
      <c r="K19" s="20"/>
    </row>
    <row r="20" spans="1:11" x14ac:dyDescent="0.25">
      <c r="A20" s="2" t="s">
        <v>8</v>
      </c>
      <c r="B20" s="23">
        <v>10559</v>
      </c>
      <c r="C20" s="24">
        <f>29379+9969</f>
        <v>39348</v>
      </c>
      <c r="D20" s="25">
        <f t="shared" si="0"/>
        <v>0.26834909016976721</v>
      </c>
      <c r="E20" s="26"/>
      <c r="F20" s="30"/>
      <c r="G20" s="29"/>
      <c r="H20" s="19"/>
      <c r="J20" s="9"/>
      <c r="K20" s="20"/>
    </row>
    <row r="21" spans="1:11" x14ac:dyDescent="0.25">
      <c r="A21" s="2" t="s">
        <v>17</v>
      </c>
      <c r="B21" s="23">
        <v>9442</v>
      </c>
      <c r="C21" s="24">
        <f>45289+6555</f>
        <v>51844</v>
      </c>
      <c r="D21" s="25">
        <f t="shared" si="0"/>
        <v>0.18212329295579044</v>
      </c>
      <c r="E21" s="26"/>
      <c r="F21" s="30"/>
      <c r="G21" s="29"/>
      <c r="H21" s="19"/>
      <c r="J21" s="2"/>
      <c r="K21" s="20"/>
    </row>
    <row r="22" spans="1:11" x14ac:dyDescent="0.25">
      <c r="A22" s="2" t="s">
        <v>18</v>
      </c>
      <c r="B22" s="23">
        <v>6636</v>
      </c>
      <c r="C22" s="24">
        <v>34214</v>
      </c>
      <c r="D22" s="25">
        <f t="shared" si="0"/>
        <v>0.1939556906529491</v>
      </c>
      <c r="E22" s="26"/>
      <c r="F22" s="30"/>
      <c r="G22" s="29"/>
      <c r="H22" s="19"/>
      <c r="J22" s="2"/>
      <c r="K22" s="20"/>
    </row>
    <row r="23" spans="1:11" x14ac:dyDescent="0.25">
      <c r="A23" s="2" t="s">
        <v>19</v>
      </c>
      <c r="B23" s="23">
        <v>1016</v>
      </c>
      <c r="C23" s="24">
        <v>11081</v>
      </c>
      <c r="D23" s="25">
        <f t="shared" si="0"/>
        <v>9.1688475769334893E-2</v>
      </c>
      <c r="E23" s="26"/>
      <c r="F23" s="30"/>
      <c r="G23" s="29"/>
      <c r="H23" s="19"/>
      <c r="J23" s="2"/>
      <c r="K23" s="20"/>
    </row>
    <row r="24" spans="1:11" x14ac:dyDescent="0.25">
      <c r="A24" s="2" t="s">
        <v>20</v>
      </c>
      <c r="B24" s="23">
        <v>11448</v>
      </c>
      <c r="C24" s="24">
        <f>49061+3837</f>
        <v>52898</v>
      </c>
      <c r="D24" s="25">
        <f t="shared" si="0"/>
        <v>0.21641649967862678</v>
      </c>
      <c r="E24" s="26"/>
      <c r="F24" s="30"/>
      <c r="G24" s="29"/>
      <c r="H24" s="19"/>
      <c r="J24" s="2"/>
      <c r="K24" s="20"/>
    </row>
    <row r="25" spans="1:11" x14ac:dyDescent="0.25">
      <c r="A25" s="2" t="s">
        <v>9</v>
      </c>
      <c r="B25" s="23">
        <v>1052</v>
      </c>
      <c r="C25" s="24">
        <v>7985</v>
      </c>
      <c r="D25" s="25">
        <f t="shared" si="0"/>
        <v>0.13174702567313712</v>
      </c>
      <c r="E25" s="26"/>
      <c r="F25" s="30"/>
      <c r="G25" s="29"/>
      <c r="H25" s="19"/>
      <c r="J25" s="2"/>
      <c r="K25" s="20"/>
    </row>
    <row r="26" spans="1:11" x14ac:dyDescent="0.25">
      <c r="A26" s="2" t="s">
        <v>21</v>
      </c>
      <c r="B26" s="23">
        <v>849</v>
      </c>
      <c r="C26" s="24">
        <f>6158+3737</f>
        <v>9895</v>
      </c>
      <c r="D26" s="25">
        <f t="shared" si="0"/>
        <v>8.5800909550277915E-2</v>
      </c>
      <c r="E26" s="26"/>
      <c r="F26" s="30"/>
      <c r="G26" s="29"/>
      <c r="H26" s="19"/>
      <c r="J26" s="2"/>
      <c r="K26" s="20"/>
    </row>
    <row r="27" spans="1:11" x14ac:dyDescent="0.25">
      <c r="A27" s="9" t="s">
        <v>22</v>
      </c>
      <c r="B27" s="23">
        <v>36137</v>
      </c>
      <c r="C27" s="24">
        <f>126350+15348</f>
        <v>141698</v>
      </c>
      <c r="D27" s="25">
        <f t="shared" si="0"/>
        <v>0.25502829962314216</v>
      </c>
      <c r="E27" s="26"/>
      <c r="F27" s="30"/>
      <c r="G27" s="29"/>
      <c r="H27" s="19"/>
      <c r="J27" s="2"/>
      <c r="K27" s="20"/>
    </row>
    <row r="28" spans="1:11" x14ac:dyDescent="0.25">
      <c r="A28" s="9" t="s">
        <v>23</v>
      </c>
      <c r="B28" s="23">
        <v>13534</v>
      </c>
      <c r="C28" s="24">
        <f>39506+3971</f>
        <v>43477</v>
      </c>
      <c r="D28" s="25">
        <f t="shared" si="0"/>
        <v>0.31129102743979575</v>
      </c>
      <c r="E28" s="26">
        <f>D28-$D$39</f>
        <v>9.2571920822556025E-2</v>
      </c>
      <c r="F28" s="30">
        <f t="shared" ref="F28" si="1">E28/$E$38</f>
        <v>0.52574963784947226</v>
      </c>
      <c r="G28" s="29">
        <f>F28*$G$4</f>
        <v>52574.963784947227</v>
      </c>
      <c r="H28" s="19"/>
      <c r="J28" s="2"/>
      <c r="K28" s="20"/>
    </row>
    <row r="29" spans="1:11" x14ac:dyDescent="0.25">
      <c r="A29" s="9" t="s">
        <v>24</v>
      </c>
      <c r="B29" s="23">
        <v>25632</v>
      </c>
      <c r="C29" s="24">
        <f>68291+26352+2922</f>
        <v>97565</v>
      </c>
      <c r="D29" s="25">
        <f t="shared" si="0"/>
        <v>0.26271716291702968</v>
      </c>
      <c r="E29" s="26"/>
      <c r="F29" s="30"/>
      <c r="G29" s="29"/>
      <c r="H29" s="19"/>
      <c r="J29" s="2"/>
      <c r="K29" s="20"/>
    </row>
    <row r="30" spans="1:11" x14ac:dyDescent="0.25">
      <c r="A30" s="2" t="s">
        <v>25</v>
      </c>
      <c r="B30" s="23">
        <v>15908</v>
      </c>
      <c r="C30" s="24">
        <f>57502+5874+5126</f>
        <v>68502</v>
      </c>
      <c r="D30" s="25">
        <f t="shared" si="0"/>
        <v>0.23222679629791831</v>
      </c>
      <c r="E30" s="26"/>
      <c r="F30" s="30"/>
      <c r="G30" s="29"/>
      <c r="H30" s="19"/>
      <c r="J30" s="2"/>
      <c r="K30" s="20"/>
    </row>
    <row r="31" spans="1:11" x14ac:dyDescent="0.25">
      <c r="A31" s="2" t="s">
        <v>26</v>
      </c>
      <c r="B31" s="23">
        <v>15864</v>
      </c>
      <c r="C31" s="24">
        <f>44536+7955</f>
        <v>52491</v>
      </c>
      <c r="D31" s="25">
        <f t="shared" si="0"/>
        <v>0.3022232382694176</v>
      </c>
      <c r="E31" s="26">
        <f>D31-$D$39</f>
        <v>8.3504131652177876E-2</v>
      </c>
      <c r="F31" s="30">
        <f t="shared" ref="F31" si="2">E31/$E$38</f>
        <v>0.47425036215052774</v>
      </c>
      <c r="G31" s="29">
        <f>F31*$G$4</f>
        <v>47425.036215052773</v>
      </c>
      <c r="H31" s="19"/>
      <c r="J31" s="2"/>
      <c r="K31" s="20"/>
    </row>
    <row r="32" spans="1:11" x14ac:dyDescent="0.25">
      <c r="A32" s="2" t="s">
        <v>27</v>
      </c>
      <c r="B32" s="23">
        <v>1441</v>
      </c>
      <c r="C32" s="24">
        <v>8528</v>
      </c>
      <c r="D32" s="25">
        <f t="shared" si="0"/>
        <v>0.16897279549718575</v>
      </c>
      <c r="E32" s="26"/>
      <c r="F32" s="30"/>
      <c r="G32" s="29"/>
      <c r="H32" s="19"/>
      <c r="J32" s="2"/>
      <c r="K32" s="20"/>
    </row>
    <row r="33" spans="1:11" x14ac:dyDescent="0.25">
      <c r="A33" s="27" t="s">
        <v>32</v>
      </c>
      <c r="B33" s="23">
        <v>120766</v>
      </c>
      <c r="C33" s="24">
        <f>389885+36402+5666</f>
        <v>431953</v>
      </c>
      <c r="D33" s="25">
        <f t="shared" si="0"/>
        <v>0.27958134334059492</v>
      </c>
      <c r="E33" s="26"/>
      <c r="F33" s="30"/>
      <c r="G33" s="29"/>
      <c r="H33" s="19"/>
      <c r="J33" s="2"/>
      <c r="K33" s="20"/>
    </row>
    <row r="34" spans="1:11" x14ac:dyDescent="0.25">
      <c r="A34" s="2"/>
      <c r="B34" s="2"/>
      <c r="C34" s="24"/>
      <c r="D34" s="2"/>
      <c r="E34" s="26" t="str">
        <f>IF(D34&gt;$D$40,D34-$D$39,"")</f>
        <v/>
      </c>
      <c r="F34" s="30"/>
      <c r="G34" s="31"/>
      <c r="H34" s="19"/>
      <c r="J34" s="2"/>
      <c r="K34" s="20"/>
    </row>
    <row r="35" spans="1:11" x14ac:dyDescent="0.25">
      <c r="A35" s="27"/>
      <c r="B35" s="23"/>
      <c r="C35" s="24"/>
      <c r="D35" s="2"/>
      <c r="E35" s="2"/>
      <c r="F35" s="30"/>
      <c r="G35" s="31"/>
      <c r="H35" s="19"/>
    </row>
    <row r="36" spans="1:11" x14ac:dyDescent="0.25">
      <c r="A36" s="1" t="s">
        <v>28</v>
      </c>
      <c r="B36" s="32">
        <f>SUM(B7:B33)</f>
        <v>449352</v>
      </c>
      <c r="C36" s="33">
        <f>SUM(C7:C33)</f>
        <v>1856230</v>
      </c>
      <c r="D36" s="2"/>
      <c r="E36" s="2"/>
      <c r="F36" s="30"/>
      <c r="G36" s="31"/>
      <c r="H36" s="19"/>
    </row>
    <row r="37" spans="1:11" x14ac:dyDescent="0.25">
      <c r="A37" s="1"/>
      <c r="B37" s="32"/>
      <c r="C37" s="33"/>
      <c r="D37" s="2"/>
      <c r="E37" s="2"/>
      <c r="F37" s="30"/>
      <c r="G37" s="31"/>
      <c r="H37" s="19"/>
    </row>
    <row r="38" spans="1:11" x14ac:dyDescent="0.25">
      <c r="C38" s="5" t="s">
        <v>29</v>
      </c>
      <c r="D38" s="34">
        <f>STDEV(D7:D33)</f>
        <v>6.7731676469880917E-2</v>
      </c>
      <c r="E38" s="35">
        <f>SUM(E8:E36)</f>
        <v>0.1760760524747339</v>
      </c>
      <c r="F38" s="36">
        <f>SUM(F7:F36)</f>
        <v>1</v>
      </c>
      <c r="G38" s="37">
        <f>SUM(G8:G34)</f>
        <v>100000</v>
      </c>
      <c r="H38" s="19"/>
    </row>
    <row r="39" spans="1:11" x14ac:dyDescent="0.25">
      <c r="A39" s="2"/>
      <c r="B39" s="9"/>
      <c r="C39" s="38" t="s">
        <v>30</v>
      </c>
      <c r="D39" s="25">
        <f>AVERAGE(D7:D33)</f>
        <v>0.21871910661723973</v>
      </c>
      <c r="E39" s="2"/>
      <c r="F39" s="10"/>
      <c r="G39" s="11"/>
      <c r="H39" s="19"/>
    </row>
    <row r="40" spans="1:11" x14ac:dyDescent="0.25">
      <c r="A40" s="27"/>
      <c r="B40" s="27"/>
      <c r="C40" s="5" t="s">
        <v>31</v>
      </c>
      <c r="D40" s="39">
        <f>D38+D39</f>
        <v>0.28645078308712063</v>
      </c>
      <c r="E40" s="2"/>
      <c r="F40" s="10"/>
      <c r="G40" s="11"/>
      <c r="H40" s="19"/>
    </row>
    <row r="41" spans="1:11" x14ac:dyDescent="0.25">
      <c r="A41" s="40"/>
      <c r="B41" s="41"/>
      <c r="C41" s="24"/>
      <c r="D41" s="2"/>
      <c r="E41" s="2"/>
      <c r="F41" s="10"/>
      <c r="G41" s="11"/>
    </row>
    <row r="42" spans="1:11" x14ac:dyDescent="0.25">
      <c r="A42" s="42"/>
      <c r="B42" s="10"/>
      <c r="C42" s="24"/>
      <c r="D42" s="2"/>
      <c r="E42" s="2"/>
      <c r="F42" s="10"/>
      <c r="G42" s="11"/>
    </row>
    <row r="43" spans="1:11" x14ac:dyDescent="0.25">
      <c r="A43" s="8"/>
      <c r="B43" s="10"/>
      <c r="C43" s="24"/>
      <c r="D43" s="2"/>
      <c r="E43" s="2"/>
      <c r="F43" s="10"/>
      <c r="G43" s="11"/>
    </row>
    <row r="44" spans="1:11" x14ac:dyDescent="0.25">
      <c r="A44" s="42"/>
      <c r="B44" s="48"/>
      <c r="C44" s="24"/>
      <c r="D44" s="2"/>
      <c r="E44" s="2"/>
      <c r="F44" s="10"/>
      <c r="G44" s="11"/>
    </row>
    <row r="45" spans="1:11" x14ac:dyDescent="0.25">
      <c r="A45" s="42"/>
      <c r="B45" s="10"/>
      <c r="C45" s="24"/>
      <c r="D45" s="2"/>
      <c r="E45" s="2"/>
      <c r="F45" s="10"/>
      <c r="G45" s="11"/>
    </row>
    <row r="46" spans="1:11" x14ac:dyDescent="0.25">
      <c r="A46" s="42"/>
      <c r="B46" s="48"/>
      <c r="C46" s="24"/>
      <c r="D46" s="2"/>
      <c r="E46" s="2"/>
      <c r="F46" s="10"/>
      <c r="G46" s="11"/>
    </row>
    <row r="47" spans="1:11" x14ac:dyDescent="0.25">
      <c r="A47" s="10"/>
      <c r="B47" s="27"/>
      <c r="F47" s="10"/>
      <c r="G47" s="11"/>
    </row>
    <row r="48" spans="1:11" x14ac:dyDescent="0.25">
      <c r="B48" s="48"/>
      <c r="F48" s="10"/>
      <c r="G48" s="11"/>
    </row>
    <row r="49" spans="1:7" x14ac:dyDescent="0.25">
      <c r="B49" s="27"/>
      <c r="F49" s="10"/>
      <c r="G49" s="11"/>
    </row>
    <row r="50" spans="1:7" x14ac:dyDescent="0.25">
      <c r="A50" s="7"/>
      <c r="B50" s="27"/>
      <c r="F50" s="10"/>
      <c r="G50" s="11"/>
    </row>
    <row r="51" spans="1:7" x14ac:dyDescent="0.25">
      <c r="B51" s="48"/>
    </row>
    <row r="52" spans="1:7" x14ac:dyDescent="0.25">
      <c r="B52" s="27"/>
    </row>
    <row r="60" spans="1:7" x14ac:dyDescent="0.25">
      <c r="B60" s="20"/>
    </row>
    <row r="61" spans="1:7" x14ac:dyDescent="0.25">
      <c r="B61" s="20"/>
    </row>
    <row r="62" spans="1:7" x14ac:dyDescent="0.25">
      <c r="B62" s="20"/>
    </row>
    <row r="63" spans="1:7" x14ac:dyDescent="0.25">
      <c r="B63" s="20"/>
    </row>
    <row r="64" spans="1:7" x14ac:dyDescent="0.25">
      <c r="B64" s="20"/>
    </row>
    <row r="65" spans="2:2" x14ac:dyDescent="0.25">
      <c r="B65" s="20"/>
    </row>
    <row r="66" spans="2:2" x14ac:dyDescent="0.25">
      <c r="B66" s="20"/>
    </row>
    <row r="67" spans="2:2" x14ac:dyDescent="0.25">
      <c r="B67" s="20"/>
    </row>
    <row r="68" spans="2:2" x14ac:dyDescent="0.25">
      <c r="B68" s="20"/>
    </row>
    <row r="69" spans="2:2" x14ac:dyDescent="0.25">
      <c r="B69" s="20"/>
    </row>
    <row r="70" spans="2:2" x14ac:dyDescent="0.25">
      <c r="B70" s="20"/>
    </row>
    <row r="71" spans="2:2" x14ac:dyDescent="0.25">
      <c r="B71" s="20"/>
    </row>
    <row r="72" spans="2:2" x14ac:dyDescent="0.25">
      <c r="B72" s="20"/>
    </row>
    <row r="73" spans="2:2" x14ac:dyDescent="0.25">
      <c r="B73" s="20">
        <v>770</v>
      </c>
    </row>
    <row r="74" spans="2:2" x14ac:dyDescent="0.25">
      <c r="B74" s="20">
        <f>B73*12</f>
        <v>9240</v>
      </c>
    </row>
    <row r="75" spans="2:2" x14ac:dyDescent="0.25">
      <c r="B75" s="20">
        <f>B74*365</f>
        <v>3372600</v>
      </c>
    </row>
    <row r="76" spans="2:2" x14ac:dyDescent="0.25">
      <c r="B76" s="20"/>
    </row>
    <row r="77" spans="2:2" x14ac:dyDescent="0.25">
      <c r="B77" s="20"/>
    </row>
    <row r="78" spans="2:2" x14ac:dyDescent="0.25">
      <c r="B78" s="20"/>
    </row>
    <row r="79" spans="2:2" x14ac:dyDescent="0.25">
      <c r="B79" s="20">
        <v>114201</v>
      </c>
    </row>
    <row r="80" spans="2:2" x14ac:dyDescent="0.25">
      <c r="B80" s="49">
        <f>B79/365</f>
        <v>312.87945205479451</v>
      </c>
    </row>
    <row r="81" spans="2:2" x14ac:dyDescent="0.25">
      <c r="B81" s="20">
        <f>B80/8</f>
        <v>39.109931506849314</v>
      </c>
    </row>
    <row r="82" spans="2:2" x14ac:dyDescent="0.25">
      <c r="B82" s="20"/>
    </row>
    <row r="83" spans="2:2" x14ac:dyDescent="0.25">
      <c r="B83" s="20"/>
    </row>
    <row r="84" spans="2:2" x14ac:dyDescent="0.25">
      <c r="B84" s="20"/>
    </row>
    <row r="85" spans="2:2" x14ac:dyDescent="0.25">
      <c r="B85" s="20"/>
    </row>
    <row r="86" spans="2:2" x14ac:dyDescent="0.25">
      <c r="B86" s="20">
        <v>42070</v>
      </c>
    </row>
    <row r="87" spans="2:2" x14ac:dyDescent="0.25">
      <c r="B87" s="49">
        <f>B86/365</f>
        <v>115.26027397260275</v>
      </c>
    </row>
    <row r="88" spans="2:2" x14ac:dyDescent="0.25">
      <c r="B88" s="20"/>
    </row>
    <row r="89" spans="2:2" x14ac:dyDescent="0.25">
      <c r="B89" s="20"/>
    </row>
    <row r="90" spans="2:2" x14ac:dyDescent="0.25">
      <c r="B90" s="20"/>
    </row>
    <row r="91" spans="2:2" x14ac:dyDescent="0.25">
      <c r="B91" s="20"/>
    </row>
    <row r="92" spans="2:2" x14ac:dyDescent="0.25">
      <c r="B92" s="20"/>
    </row>
    <row r="93" spans="2:2" x14ac:dyDescent="0.25">
      <c r="B93" s="20"/>
    </row>
  </sheetData>
  <sortState ref="A6:F34">
    <sortCondition ref="A6"/>
  </sortState>
  <conditionalFormatting sqref="D5 D7:D34">
    <cfRule type="cellIs" dxfId="0" priority="4" operator="greaterThan">
      <formula>$D$40</formula>
    </cfRule>
  </conditionalFormatting>
  <hyperlinks>
    <hyperlink ref="A49" r:id="rId1" tooltip="Medicaid.gov" display="http://www.medicaid.gov/"/>
    <hyperlink ref="A51" r:id="rId2" tooltip="Private Insurance" display="http://www.cms.gov/cciio/index.html"/>
    <hyperlink ref="A52" r:id="rId3" tooltip="Innovation Center" display="http://www.innovations.cms.gov/"/>
    <hyperlink ref="A53" r:id="rId4" tooltip="Regulations and Guidance" display="http://www.cms.gov/Regulations-and-Guidance/Regulations-and-Guidance.html"/>
    <hyperlink ref="A54" r:id="rId5" tooltip="Research, Statistics, Data and Systems" display="http://www.cms.gov/Research-Statistics-Data-and-Systems/Research-Statistics-Data-and-Systems.html"/>
    <hyperlink ref="A55" r:id="rId6" tooltip="Outreach and Education" display="http://www.cms.gov/Outreach-and-Education/Outreach-and-Education.html"/>
    <hyperlink ref="A57" r:id="rId7" display="http://www.cms.gov/Medicare/Medicare-Fee-for-Service-Payment/AcuteInpatientPPS/index.html"/>
    <hyperlink ref="A58" r:id="rId8" tooltip="Wage Index Reform" display="http://www.cms.gov/Medicare/Medicare-Fee-for-Service-Payment/AcuteInpatientPPS/Wage-Index-Reform.html"/>
    <hyperlink ref="A59" r:id="rId9" tooltip="Wage Index" display="http://www.cms.gov/Medicare/Medicare-Fee-for-Service-Payment/AcuteInpatientPPS/wageindex.html"/>
    <hyperlink ref="A60" r:id="rId10" tooltip="Outlier Payments" display="http://www.cms.gov/Medicare/Medicare-Fee-for-Service-Payment/AcuteInpatientPPS/outlier.html"/>
    <hyperlink ref="A62" r:id="rId11" tooltip="Direct Graduate Medical Education (DGME)" display="http://www.cms.gov/Medicare/Medicare-Fee-for-Service-Payment/AcuteInpatientPPS/dgme.html"/>
    <hyperlink ref="A63" r:id="rId12" tooltip="Indirect Medical Education (IME)" display="http://www.cms.gov/Medicare/Medicare-Fee-for-Service-Payment/AcuteInpatientPPS/Indirect-Medical-Education-IME.html"/>
    <hyperlink ref="A64" r:id="rId13" tooltip="New Medical Services and New Technologies" display="http://www.cms.gov/Medicare/Medicare-Fee-for-Service-Payment/AcuteInpatientPPS/newtech.html"/>
    <hyperlink ref="A65" r:id="rId14" tooltip="Wage Index Files" display="http://www.cms.gov/Medicare/Medicare-Fee-for-Service-Payment/AcuteInpatientPPS/Wage-Index-Files.html"/>
    <hyperlink ref="A66" r:id="rId15" tooltip="Three Day Payment Window" display="http://www.cms.gov/Medicare/Medicare-Fee-for-Service-Payment/AcuteInpatientPPS/Three_Day_Payment_Window.html"/>
    <hyperlink ref="A67" r:id="rId16" tooltip="Hospital Value-Based Purchasing" display="http://www.cms.gov/Medicare/Quality-Initiatives-Patient-Assessment-Instruments/hospital-value-based-purchasing/index.html"/>
    <hyperlink ref="A68" r:id="rId17" tooltip="Readmissions Reduction Program" display="http://www.cms.gov/Medicare/Medicare-Fee-for-Service-Payment/AcuteInpatientPPS/Readmissions-Reduction-Program.html"/>
    <hyperlink ref="A69" r:id="rId18" tooltip="Medicare PPS Excluded Cancer Hospitals" display="http://www.cms.gov/Medicare/Medicare-Fee-for-Service-Payment/AcuteInpatientPPS/PPS_Exc_Cancer_Hospasp.html"/>
    <hyperlink ref="A70" r:id="rId19" tooltip="Acute Inpatient - Files for Download" display="http://www.cms.gov/Medicare/Medicare-Fee-for-Service-Payment/AcuteInpatientPPS/Acute-Inpatient-Files-for-Download.html"/>
    <hyperlink ref="A71" r:id="rId20" tooltip="Historical Impact Files for FY 1994 through Present" display="http://www.cms.gov/Medicare/Medicare-Fee-for-Service-Payment/AcuteInpatientPPS/Historical-Impact-Files-for-FY-1994-through-Present.html"/>
    <hyperlink ref="A72" r:id="rId21" tooltip="IPPS Regulations and Notices" display="http://www.cms.gov/Medicare/Medicare-Fee-for-Service-Payment/AcuteInpatientPPS/IPPS-Regulations-and-Notices.html"/>
    <hyperlink ref="A73" r:id="rId22" tooltip="Acute Inpatient PPS Transmittals" display="http://www.cms.gov/Medicare/Medicare-Fee-for-Service-Payment/AcuteInpatientPPS/Acute-Inpatient-PPS-Transmittals.html"/>
    <hyperlink ref="A74" r:id="rId23" tooltip="FY 2011 IPPS Proposed Rule Home Page" display="http://www.cms.gov/Medicare/Medicare-Fee-for-Service-Payment/AcuteInpatientPPS/FY-2011-IPPS-Proposed-Rule-Home-Page.html"/>
    <hyperlink ref="A75" r:id="rId24" tooltip="FY 2011 IPPS Final Rule Home Page" display="http://www.cms.gov/Medicare/Medicare-Fee-for-Service-Payment/AcuteInpatientPPS/FY-2011-IPPS-Final-Rule-Home-Page.html"/>
    <hyperlink ref="A76" r:id="rId25" tooltip="FY 2012 IPPS Proposed Rule Home Page" display="http://www.cms.gov/Medicare/Medicare-Fee-for-Service-Payment/AcuteInpatientPPS/FY-2012-IPPS-Proposed-Rule-Home-Page.html"/>
    <hyperlink ref="A77" r:id="rId26" tooltip="FY 2012 IPPS Final Rule Home Page" display="http://www.cms.gov/Medicare/Medicare-Fee-for-Service-Payment/AcuteInpatientPPS/FY-2012-IPPS-Final-Rule-Home-Page.html"/>
    <hyperlink ref="A78" r:id="rId27" tooltip="FY 2013 IPPS Proposed Rule Home Page" display="http://www.cms.gov/Medicare/Medicare-Fee-for-Service-Payment/AcuteInpatientPPS/FY-2013-IPPS-Proposed-Rule-Home-Page.html"/>
    <hyperlink ref="A79" r:id="rId28" tooltip="FY 2013 IPPS Final Rule Home Page" display="http://www.cms.gov/Medicare/Medicare-Fee-for-Service-Payment/AcuteInpatientPPS/FY-2013-IPPS-Final-Rule-Home-Page.html"/>
    <hyperlink ref="A80" r:id="rId29" tooltip="FY 2014 IPPS Proposed Rule Home Page" display="http://www.cms.gov/Medicare/Medicare-Fee-for-Service-Payment/AcuteInpatientPPS/FY-2014-IPPS-Proposed-Rule-Home-Page.html"/>
    <hyperlink ref="A81" r:id="rId30" tooltip="FY 2014 IPPS Final Rule Home Page" display="http://www.cms.gov/Medicare/Medicare-Fee-for-Service-Payment/AcuteInpatientPPS/FY2014-IPPS-Final-Rule-Home-Page.html"/>
    <hyperlink ref="A133" r:id="rId31" display="http://www.cms.hhs.gov/hetshelp"/>
    <hyperlink ref="A135" r:id="rId32" display="mailto:mcare@cms.hhs.gov"/>
    <hyperlink ref="A138" r:id="rId33" display="http://www.cms.gov/Medicare/Medicare-Fee-for-Service-Payment/AcuteInpatientPPS/Downloads/HPMS-MA-data-for-DSH.pdf"/>
    <hyperlink ref="A139" r:id="rId34" display="http://www.cms.gov/Regulations-and-Guidance/Guidance/Rulings/Downloads/CMS1498R.pdf"/>
    <hyperlink ref="A140" r:id="rId35" display="http://www.cms.gov/Medicare/Medicare-Fee-for-Service-Payment/AcuteInpatientPPS/Downloads/Improvements-to-Medicare-DSH-Final-Report.zip"/>
    <hyperlink ref="A141" r:id="rId36" display="http://www.cms.gov/Medicare/Medicare-Fee-for-Service-Payment/AcuteInpatientPPS/Downloads/DSH-Adjustment-and-2010-2011-File-.zip"/>
    <hyperlink ref="A142" r:id="rId37" display="http://www.cms.gov/Medicare/Medicare-Fee-for-Service-Payment/AcuteInpatientPPS/Downloads/FY10SSI.zip"/>
    <hyperlink ref="A143" r:id="rId38" display="http://www.cms.gov/Medicare/Medicare-Fee-for-Service-Payment/AcuteInpatientPPS/Downloads/ssi0809.zip"/>
    <hyperlink ref="A144" r:id="rId39" display="http://www.cms.gov/Medicare/Medicare-Fee-for-Service-Payment/AcuteInpatientPPS/Downloads/ssi0708.zip"/>
    <hyperlink ref="A145" r:id="rId40" display="http://www.cms.gov/Medicare/Medicare-Fee-for-Service-Payment/AcuteInpatientPPS/Downloads/ssi0607.zip"/>
    <hyperlink ref="A146" r:id="rId41" display="http://www.cms.gov/Medicare/Medicare-Fee-for-Service-Payment/AcuteInpatientPPS/Downloads/ssi0506r.zip"/>
    <hyperlink ref="A147" r:id="rId42" display="http://www.cms.gov/Medicare/Medicare-Fee-for-Service-Payment/AcuteInpatientPPS/Downloads/ssi0405r.zip"/>
    <hyperlink ref="A148" r:id="rId43" display="http://www.cms.gov/Medicare/Medicare-Fee-for-Service-Payment/AcuteInpatientPPS/Downloads/ssi0304.zip"/>
    <hyperlink ref="A149" r:id="rId44" display="http://www.cms.gov/Medicare/Medicare-Fee-for-Service-Payment/AcuteInpatientPPS/Downloads/ssify03mpr.zip"/>
    <hyperlink ref="A150" r:id="rId45" display="http://www.cms.gov/Medicare/Medicare-Fee-for-Service-Payment/AcuteInpatientPPS/Downloads/ssi0102.zip"/>
    <hyperlink ref="A151" r:id="rId46" display="http://www.cms.gov/Medicare/Medicare-Fee-for-Service-Payment/AcuteInpatientPPS/Downloads/ssifile.zip"/>
    <hyperlink ref="A152" r:id="rId47" display="http://www.cms.gov/Regulations-and-Guidance/Guidance/Transmittals/Downloads/A0113.pdf"/>
    <hyperlink ref="A154" r:id="rId48" tooltip="DUA - DSH" display="http://www.cms.gov/Research-Statistics-Data-and-Systems/Computer-Data-and-Systems/Privacy/DUA_-_DSH.html"/>
    <hyperlink ref="A155" r:id="rId49" tooltip="FY 2014 IPPS Final Rule: Medicare DSH Supplemental Data File" display="http://www.cms.gov/Medicare/Medicare-Fee-for-Service-Payment/AcuteInpatientPPS/Downloads/FY2014-FR-DSH-Supplemental-File.zip"/>
    <hyperlink ref="A156" r:id="rId50" tooltip="FY 2014 IPPS Final Rule: CMS-1599-F" display="http://www.cms.gov/Medicare/Medicare-Fee-for-Service-Payment/AcuteInpatientPPS/FY-2014-IPPS-Final-Rule-Home-Page-Items/FY-2014-IPPS-Final-Rule-CMS-1599-F-Regulations.html"/>
    <hyperlink ref="A158" r:id="rId51" display="http://www.cms.gov/About-CMS/Agency-Information/Aboutwebsite/Help.html"/>
  </hyperlinks>
  <pageMargins left="0.45" right="0.45" top="0.75" bottom="0.75" header="0.3" footer="0.3"/>
  <pageSetup scale="90" orientation="portrait" r:id="rId52"/>
  <headerFooter>
    <oddFooter>&amp;L&amp;Z&amp;F   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DSH</vt:lpstr>
      <vt:lpstr>DSH!main_content</vt:lpstr>
      <vt:lpstr>DSH!Print_Area</vt:lpstr>
    </vt:vector>
  </TitlesOfParts>
  <Company>State Of Connecticut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Cecil, Roberta C.</cp:lastModifiedBy>
  <cp:lastPrinted>2018-04-27T16:59:59Z</cp:lastPrinted>
  <dcterms:created xsi:type="dcterms:W3CDTF">2014-08-21T15:11:56Z</dcterms:created>
  <dcterms:modified xsi:type="dcterms:W3CDTF">2018-12-28T14:45:02Z</dcterms:modified>
</cp:coreProperties>
</file>