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80" tabRatio="884" activeTab="0"/>
  </bookViews>
  <sheets>
    <sheet name="P1 Info &amp; Certification" sheetId="1" r:id="rId1"/>
    <sheet name="P2 Service Sites &amp; Rel. Parties" sheetId="2" r:id="rId2"/>
    <sheet name="P3 Form A-1 Health Care" sheetId="3" r:id="rId3"/>
    <sheet name="P4 Form A-2 - Dental" sheetId="4" r:id="rId4"/>
    <sheet name="P5 Form A-3 - Mental Health" sheetId="5" r:id="rId5"/>
    <sheet name="P6 Form A-4 - Non-Allow Other" sheetId="6" r:id="rId6"/>
    <sheet name="P7 Form A-5 - OH " sheetId="7" r:id="rId7"/>
    <sheet name="P8 Form B-1 Visits-FTE Hlth " sheetId="8" r:id="rId8"/>
    <sheet name="P8 Form B-1 Visits-FTE Hlth" sheetId="9" r:id="rId9"/>
    <sheet name="P9 Form B-1 Visits-FTE Hlth2 " sheetId="10" r:id="rId10"/>
    <sheet name="P9 Form B-1 Visits-FTE Hlth2" sheetId="11" r:id="rId11"/>
    <sheet name="P10 Form B-2 Visits-FTE Dental" sheetId="12" r:id="rId12"/>
    <sheet name="P10 Form B-2 Visits-FTE Dental " sheetId="13" r:id="rId13"/>
    <sheet name="P11 Form B-3 Visits-FTE Mental " sheetId="14" r:id="rId14"/>
    <sheet name="P11 Form B-3 Visits-FTE Mental" sheetId="15" r:id="rId15"/>
    <sheet name="P11 Form B-3 Visits-FTE Menta " sheetId="16" r:id="rId16"/>
    <sheet name="P12 Form B-4 Summary Personnel" sheetId="17" r:id="rId17"/>
    <sheet name="P13 Form C - Adj &amp; Alloc" sheetId="18" r:id="rId18"/>
    <sheet name="P14 Form D-Allow Cost-Visit" sheetId="19" r:id="rId19"/>
    <sheet name="P15 Form E-Revenues" sheetId="20" r:id="rId20"/>
    <sheet name="P16 Form F-Grants-Contributions" sheetId="21" r:id="rId21"/>
    <sheet name="P17 Form G-Cost Disall &amp; Offset" sheetId="22" r:id="rId22"/>
  </sheets>
  <definedNames>
    <definedName name="_xlfn.SINGLE" hidden="1">#NAME?</definedName>
    <definedName name="_xlnm.Print_Area" localSheetId="0">'P1 Info &amp; Certification'!$A$1:$N$50</definedName>
    <definedName name="_xlnm.Print_Area" localSheetId="11">'P10 Form B-2 Visits-FTE Dental'!$A$9:$H$41</definedName>
    <definedName name="_xlnm.Print_Area" localSheetId="13">'P11 Form B-3 Visits-FTE Mental '!$A$17:$H$41</definedName>
    <definedName name="_xlnm.Print_Area" localSheetId="16">'P12 Form B-4 Summary Personnel'!$A$17:$M$41</definedName>
    <definedName name="_xlnm.Print_Area" localSheetId="17">'P13 Form C - Adj &amp; Alloc'!$A$10:$N$38</definedName>
    <definedName name="_xlnm.Print_Area" localSheetId="18">'P14 Form D-Allow Cost-Visit'!$A$1:$N$34</definedName>
    <definedName name="_xlnm.Print_Area" localSheetId="19">'P15 Form E-Revenues'!$A$10:$H$44</definedName>
    <definedName name="_xlnm.Print_Area" localSheetId="20">'P16 Form F-Grants-Contributions'!$A$1:$O$35</definedName>
    <definedName name="_xlnm.Print_Area" localSheetId="21">'P17 Form G-Cost Disall &amp; Offset'!$A$10:$O$42</definedName>
    <definedName name="_xlnm.Print_Area" localSheetId="1">'P2 Service Sites &amp; Rel. Parties'!$A$1:$O$34</definedName>
    <definedName name="_xlnm.Print_Area" localSheetId="2">'P3 Form A-1 Health Care'!$A$1:$J$54</definedName>
    <definedName name="_xlnm.Print_Area" localSheetId="3">'P4 Form A-2 - Dental'!$A$1:$J$50</definedName>
    <definedName name="_xlnm.Print_Area" localSheetId="4">'P5 Form A-3 - Mental Health'!$A$9:$J$46</definedName>
    <definedName name="_xlnm.Print_Area" localSheetId="5">'P6 Form A-4 - Non-Allow Other'!$A$1:$J$39</definedName>
    <definedName name="_xlnm.Print_Area" localSheetId="6">'P7 Form A-5 - OH '!$A$1:$J$54</definedName>
    <definedName name="_xlnm.Print_Area" localSheetId="7">'P8 Form B-1 Visits-FTE Hlth '!$A$10:$I$37</definedName>
    <definedName name="_xlnm.Print_Area" localSheetId="9">'P9 Form B-1 Visits-FTE Hlth2 '!$A$10:$I$39</definedName>
    <definedName name="_xlnm.Print_Titles" localSheetId="11">'P10 Form B-2 Visits-FTE Dental'!$1:$15</definedName>
    <definedName name="_xlnm.Print_Titles" localSheetId="13">'P11 Form B-3 Visits-FTE Mental '!$1:$15</definedName>
    <definedName name="_xlnm.Print_Titles" localSheetId="16">'P12 Form B-4 Summary Personnel'!$1:$15</definedName>
    <definedName name="_xlnm.Print_Titles" localSheetId="17">'P13 Form C - Adj &amp; Alloc'!$1:$9</definedName>
    <definedName name="_xlnm.Print_Titles" localSheetId="18">'P14 Form D-Allow Cost-Visit'!$1:$9</definedName>
    <definedName name="_xlnm.Print_Titles" localSheetId="19">'P15 Form E-Revenues'!$1:$10</definedName>
    <definedName name="_xlnm.Print_Titles" localSheetId="20">'P16 Form F-Grants-Contributions'!$1:$9</definedName>
    <definedName name="_xlnm.Print_Titles" localSheetId="21">'P17 Form G-Cost Disall &amp; Offset'!$1:$9</definedName>
    <definedName name="_xlnm.Print_Titles" localSheetId="1">'P2 Service Sites &amp; Rel. Parties'!$1:$8</definedName>
    <definedName name="_xlnm.Print_Titles" localSheetId="2">'P3 Form A-1 Health Care'!$1:$8</definedName>
    <definedName name="_xlnm.Print_Titles" localSheetId="3">'P4 Form A-2 - Dental'!$1:$8</definedName>
    <definedName name="_xlnm.Print_Titles" localSheetId="4">'P5 Form A-3 - Mental Health'!$1:$8</definedName>
    <definedName name="_xlnm.Print_Titles" localSheetId="5">'P6 Form A-4 - Non-Allow Other'!$1:$8</definedName>
    <definedName name="_xlnm.Print_Titles" localSheetId="6">'P7 Form A-5 - OH '!$1:$8</definedName>
    <definedName name="_xlnm.Print_Titles" localSheetId="7">'P8 Form B-1 Visits-FTE Hlth '!$1:$15</definedName>
    <definedName name="_xlnm.Print_Titles" localSheetId="9">'P9 Form B-1 Visits-FTE Hlth2 '!$1:$15</definedName>
  </definedNames>
  <calcPr fullCalcOnLoad="1"/>
</workbook>
</file>

<file path=xl/sharedStrings.xml><?xml version="1.0" encoding="utf-8"?>
<sst xmlns="http://schemas.openxmlformats.org/spreadsheetml/2006/main" count="1462" uniqueCount="550">
  <si>
    <t>Personnel</t>
  </si>
  <si>
    <t>Total</t>
  </si>
  <si>
    <t xml:space="preserve"> </t>
  </si>
  <si>
    <t>Date Submitted:</t>
  </si>
  <si>
    <t>Date Received:</t>
  </si>
  <si>
    <t>3. Reporting Period:</t>
  </si>
  <si>
    <t>From</t>
  </si>
  <si>
    <t>To</t>
  </si>
  <si>
    <t>CERTIFICATION BY OFFICER OR ADMINISTRATOR OF CLINIC</t>
  </si>
  <si>
    <t>Salaried</t>
  </si>
  <si>
    <t/>
  </si>
  <si>
    <t>Reclassified</t>
  </si>
  <si>
    <t>Adjustments</t>
  </si>
  <si>
    <t>Net</t>
  </si>
  <si>
    <t>Other</t>
  </si>
  <si>
    <t>Reclass-</t>
  </si>
  <si>
    <t>Trial Balance</t>
  </si>
  <si>
    <t>Increase</t>
  </si>
  <si>
    <t>Expenses</t>
  </si>
  <si>
    <t>Costs</t>
  </si>
  <si>
    <t>ifications</t>
  </si>
  <si>
    <t>(Col 3 &amp; 4)</t>
  </si>
  <si>
    <t>(Col 5 &amp; 6)</t>
  </si>
  <si>
    <t>Physician</t>
  </si>
  <si>
    <t>Dental</t>
  </si>
  <si>
    <t>NONPROFIT ORGANIZATION</t>
  </si>
  <si>
    <t>GOVERNMENT</t>
  </si>
  <si>
    <t>STATE</t>
  </si>
  <si>
    <t>COUNTY</t>
  </si>
  <si>
    <t>DISTRICT</t>
  </si>
  <si>
    <t>CITY</t>
  </si>
  <si>
    <t>OTHER</t>
  </si>
  <si>
    <t>Provider Name</t>
  </si>
  <si>
    <t>Date</t>
  </si>
  <si>
    <t>Title</t>
  </si>
  <si>
    <t>Signature  (Officer or Administrator of FQHC)</t>
  </si>
  <si>
    <t>City, State, ZIP</t>
  </si>
  <si>
    <t>FQHC Name</t>
  </si>
  <si>
    <t xml:space="preserve">I Hereby Certify That I Have Examined the Accompanying Worksheets Prepared By </t>
  </si>
  <si>
    <t>Street Address</t>
  </si>
  <si>
    <t>Telephone Number</t>
  </si>
  <si>
    <t>Contact Person</t>
  </si>
  <si>
    <t>Medical</t>
  </si>
  <si>
    <t>Mental Health</t>
  </si>
  <si>
    <t>Other (Specify)</t>
  </si>
  <si>
    <t>STATE OF CONNECTICUT</t>
  </si>
  <si>
    <t>DEPARTMENT OF SOCIAL SERVICES</t>
  </si>
  <si>
    <t>ANNUAL REPORT</t>
  </si>
  <si>
    <t>FEDERALLY QUALIFIED HEALTH CENTER (FQHC)</t>
  </si>
  <si>
    <t>1.</t>
  </si>
  <si>
    <t>2.</t>
  </si>
  <si>
    <t>4.</t>
  </si>
  <si>
    <t>(FQHC Name)</t>
  </si>
  <si>
    <t>55 FARMINGTON AVENUE      HARTFORD, CONNECTICUT  06105</t>
  </si>
  <si>
    <t>Reporting Period:</t>
  </si>
  <si>
    <t>6.</t>
  </si>
  <si>
    <t>7.</t>
  </si>
  <si>
    <t>Clinic/Provider No.</t>
  </si>
  <si>
    <t>Location</t>
  </si>
  <si>
    <t>FQHC Name:</t>
  </si>
  <si>
    <t>I</t>
  </si>
  <si>
    <t>II</t>
  </si>
  <si>
    <t>III</t>
  </si>
  <si>
    <t>IV</t>
  </si>
  <si>
    <t>V</t>
  </si>
  <si>
    <t>VI</t>
  </si>
  <si>
    <t>VII</t>
  </si>
  <si>
    <t>Staff Cost</t>
  </si>
  <si>
    <t>Physician Assistant</t>
  </si>
  <si>
    <t xml:space="preserve">Other - Specify </t>
  </si>
  <si>
    <t>a.</t>
  </si>
  <si>
    <t>b.</t>
  </si>
  <si>
    <t>c.</t>
  </si>
  <si>
    <t>d.</t>
  </si>
  <si>
    <t>COST CENTER</t>
  </si>
  <si>
    <t>E.</t>
  </si>
  <si>
    <t>Medical Supplies</t>
  </si>
  <si>
    <t>Transportation</t>
  </si>
  <si>
    <t>Depreciation - Medical Equipment</t>
  </si>
  <si>
    <t>Professional Liability Insurance</t>
  </si>
  <si>
    <t>e.</t>
  </si>
  <si>
    <t>f.</t>
  </si>
  <si>
    <t>3.</t>
  </si>
  <si>
    <t>A.</t>
  </si>
  <si>
    <t>B.</t>
  </si>
  <si>
    <t>(Excluding Dental, Mental Health &amp; Other)</t>
  </si>
  <si>
    <t>Dentist</t>
  </si>
  <si>
    <t>Dental Hygienst</t>
  </si>
  <si>
    <t>Depreciation - Dental Equipment</t>
  </si>
  <si>
    <t>Psychologist</t>
  </si>
  <si>
    <t>Social Worker</t>
  </si>
  <si>
    <t>C.</t>
  </si>
  <si>
    <t>D.</t>
  </si>
  <si>
    <t>Service</t>
  </si>
  <si>
    <t>Clinical Diagnostic Lab</t>
  </si>
  <si>
    <t>Battered Women</t>
  </si>
  <si>
    <t>Homeless</t>
  </si>
  <si>
    <t>Non-FQHC Sites</t>
  </si>
  <si>
    <t>Subtotal Other Direct Dental Care Cost</t>
  </si>
  <si>
    <t>Subtotal Direct Health Care Cost</t>
  </si>
  <si>
    <t>Subtotal Other Direct Health Care Cost</t>
  </si>
  <si>
    <t>Subtotal Direct Dental Care Cost</t>
  </si>
  <si>
    <t>F.</t>
  </si>
  <si>
    <t>G.</t>
  </si>
  <si>
    <t>OVERHEAD - FACILITY COST</t>
  </si>
  <si>
    <t>Rent</t>
  </si>
  <si>
    <t>Insurance</t>
  </si>
  <si>
    <t>Interest on Mortgage or Loans</t>
  </si>
  <si>
    <t>Utilities</t>
  </si>
  <si>
    <t>Depreciation - Building</t>
  </si>
  <si>
    <t>Depreciation - Equipment</t>
  </si>
  <si>
    <t>Housekeeping &amp; Maintenance</t>
  </si>
  <si>
    <t>g.</t>
  </si>
  <si>
    <t>i.</t>
  </si>
  <si>
    <t>h.</t>
  </si>
  <si>
    <t>H.</t>
  </si>
  <si>
    <t>OVERHEAD - ADMINISTRATIVE COST</t>
  </si>
  <si>
    <t>Office Salaries</t>
  </si>
  <si>
    <t>Depreciation - Office Equipment</t>
  </si>
  <si>
    <t>Office Supplies</t>
  </si>
  <si>
    <t>Legal</t>
  </si>
  <si>
    <t>Accounting</t>
  </si>
  <si>
    <t>Telephone</t>
  </si>
  <si>
    <t>Interest - Capital Loans</t>
  </si>
  <si>
    <t>j.</t>
  </si>
  <si>
    <t>k.</t>
  </si>
  <si>
    <t>I.</t>
  </si>
  <si>
    <t>J.</t>
  </si>
  <si>
    <t>II.</t>
  </si>
  <si>
    <t>III.</t>
  </si>
  <si>
    <t>COST ADJUSTMENT AND ALLOCATION</t>
  </si>
  <si>
    <t>K.</t>
  </si>
  <si>
    <t>Total Direct Costs (A+B)</t>
  </si>
  <si>
    <t>Portion of Title XIX Services (A/C)</t>
  </si>
  <si>
    <t>Overhead Cost Applicable to Title XIX Services (DxE)</t>
  </si>
  <si>
    <t>Total Title XIX Services Cost (A+F)</t>
  </si>
  <si>
    <t>Allowable Title XIX Overhead Cost (F+I)</t>
  </si>
  <si>
    <t>Direct Costs</t>
  </si>
  <si>
    <t>L.</t>
  </si>
  <si>
    <t>Direct Costs as a % of Total</t>
  </si>
  <si>
    <t>Health Care Services (K1/K4)</t>
  </si>
  <si>
    <t>Dental Services (K2/K4)</t>
  </si>
  <si>
    <t>Mental Health Services (K3/K4)</t>
  </si>
  <si>
    <t>M.</t>
  </si>
  <si>
    <t>Allocated Allowable Overhead Cost</t>
  </si>
  <si>
    <t>Health Care Services (JxL1)</t>
  </si>
  <si>
    <t>Dental Services (JxL2)</t>
  </si>
  <si>
    <t>Mental Health Services (JxL3)</t>
  </si>
  <si>
    <r>
      <t>Health Care Cost (</t>
    </r>
    <r>
      <rPr>
        <b/>
        <u val="single"/>
        <sz val="10"/>
        <rFont val="Helv"/>
        <family val="0"/>
      </rPr>
      <t>Excluding Dental and Mental Health)</t>
    </r>
  </si>
  <si>
    <t>Total Allowable Health Care Cost (A+B)</t>
  </si>
  <si>
    <t>Total Allowable Dental Cost (A+B)</t>
  </si>
  <si>
    <t>Total Allowable Mental Health Cost (A+B)</t>
  </si>
  <si>
    <t>REVENUES</t>
  </si>
  <si>
    <t>Form E (Revenues)</t>
  </si>
  <si>
    <t>Services Excluding Dental, Mental Health &amp; Other</t>
  </si>
  <si>
    <t>Total                     (Col. I thru IV)</t>
  </si>
  <si>
    <t>5.</t>
  </si>
  <si>
    <t>Medicaid</t>
  </si>
  <si>
    <t>Private</t>
  </si>
  <si>
    <t>Medicare</t>
  </si>
  <si>
    <t>Total (1 thru 6)</t>
  </si>
  <si>
    <t>8.</t>
  </si>
  <si>
    <t>9.</t>
  </si>
  <si>
    <t>10.</t>
  </si>
  <si>
    <t>11.</t>
  </si>
  <si>
    <t>Contributions</t>
  </si>
  <si>
    <t>Grants</t>
  </si>
  <si>
    <t>Interest</t>
  </si>
  <si>
    <t>Donations</t>
  </si>
  <si>
    <t>Other - Specify</t>
  </si>
  <si>
    <t>Total (1 thru 7)</t>
  </si>
  <si>
    <t>ACTUAL</t>
  </si>
  <si>
    <r>
      <t xml:space="preserve">Services </t>
    </r>
    <r>
      <rPr>
        <b/>
        <i/>
        <sz val="10"/>
        <rFont val="Helv"/>
        <family val="0"/>
      </rPr>
      <t>(</t>
    </r>
    <r>
      <rPr>
        <b/>
        <i/>
        <u val="single"/>
        <sz val="10"/>
        <rFont val="Helv"/>
        <family val="0"/>
      </rPr>
      <t>Excluding</t>
    </r>
    <r>
      <rPr>
        <b/>
        <i/>
        <sz val="10"/>
        <rFont val="Helv"/>
        <family val="0"/>
      </rPr>
      <t xml:space="preserve"> Dental, Mental Health and Other)</t>
    </r>
  </si>
  <si>
    <t>Total (1 thru 4)</t>
  </si>
  <si>
    <r>
      <t xml:space="preserve">Grants </t>
    </r>
    <r>
      <rPr>
        <b/>
        <i/>
        <sz val="10"/>
        <rFont val="Helv"/>
        <family val="0"/>
      </rPr>
      <t>(Excluding PHS)</t>
    </r>
  </si>
  <si>
    <t>COST DISALLOWANCE AND OFFSET</t>
  </si>
  <si>
    <t>Entertainment</t>
  </si>
  <si>
    <t>Fines and penalties</t>
  </si>
  <si>
    <t>Bad debt</t>
  </si>
  <si>
    <t>12.</t>
  </si>
  <si>
    <t>13.</t>
  </si>
  <si>
    <t>14.</t>
  </si>
  <si>
    <t>15.</t>
  </si>
  <si>
    <t>16.</t>
  </si>
  <si>
    <t>Advertising, except for recruitment of personnel</t>
  </si>
  <si>
    <t>Contingent reserves</t>
  </si>
  <si>
    <t>Legal, Accounting and professional services incurred in connection with rehearing, arbitration, or judicial proceedings pertaining to the reimbursement approved by the Commissioner</t>
  </si>
  <si>
    <t>Fundraising</t>
  </si>
  <si>
    <t>Amortization of goodwill</t>
  </si>
  <si>
    <t>Directors fees</t>
  </si>
  <si>
    <t>Membership dues for public relations</t>
  </si>
  <si>
    <t>Cost not related to patient care</t>
  </si>
  <si>
    <t>Pass through expenses</t>
  </si>
  <si>
    <t>Total (1 thru 15)</t>
  </si>
  <si>
    <t>Refunds - Medicaid Outreach</t>
  </si>
  <si>
    <t>Rent Income</t>
  </si>
  <si>
    <t>In-Kind Medical Supplies</t>
  </si>
  <si>
    <t>In-Kind Dental Supplies</t>
  </si>
  <si>
    <t>In-Kind Computer Supplies</t>
  </si>
  <si>
    <t>In-Kind Advertising</t>
  </si>
  <si>
    <t>Total Cost Disallowance and Offset (A16+B7)</t>
  </si>
  <si>
    <t>Cost Disallowance</t>
  </si>
  <si>
    <t>Form C (Cost Adjustment &amp; Allocation)</t>
  </si>
  <si>
    <t>FTEs</t>
  </si>
  <si>
    <t>(2080 hrs = 1 FTE)</t>
  </si>
  <si>
    <t>Total Hours</t>
  </si>
  <si>
    <t>PHYSICIAN ASSISTANT</t>
  </si>
  <si>
    <t>PHYSICIAN SERVICES UNDER CONTRACT</t>
  </si>
  <si>
    <t>DENTIST</t>
  </si>
  <si>
    <t>DENTAL HYGIENIST</t>
  </si>
  <si>
    <t>PSYCHOLOGIST</t>
  </si>
  <si>
    <t>SOCIAL WORKER</t>
  </si>
  <si>
    <t>Type of Control  (Check One Only)</t>
  </si>
  <si>
    <t>FQHC Owned By:</t>
  </si>
  <si>
    <t>Other Direct Health Care Cost</t>
  </si>
  <si>
    <t xml:space="preserve">FQHC Medicaid Provider Number: </t>
  </si>
  <si>
    <t>Depreciation - Mental Health Equipment</t>
  </si>
  <si>
    <t>Radiology</t>
  </si>
  <si>
    <t>Printed Name</t>
  </si>
  <si>
    <t>Form A-1 (Direct Health Care Cost)</t>
  </si>
  <si>
    <t>Form A-2 (Direct Dental Care Cost)</t>
  </si>
  <si>
    <t>Other Direct Dental Care Cost</t>
  </si>
  <si>
    <t>Dental Supplies</t>
  </si>
  <si>
    <t>Form A-3 (Direct Mental Health Care Cost)</t>
  </si>
  <si>
    <t>Subtotal Direct Mental Health Care Cost</t>
  </si>
  <si>
    <t>Other Direct Mental Health Care Cost</t>
  </si>
  <si>
    <t>Subtotal Other Direct Mental Health Care Cost</t>
  </si>
  <si>
    <t>Subtotal Overhead - Facility Cost</t>
  </si>
  <si>
    <t>Subtotal Overhead - Administrative Cost</t>
  </si>
  <si>
    <t>PHYSICIAN</t>
  </si>
  <si>
    <t>Direct Cost Title XIX Services (P5 - Form A-3, Line D, Col. VII)</t>
  </si>
  <si>
    <t>Direct Cost Other Services (P6 - Form A-4, Line E.1.i, Col. VII)</t>
  </si>
  <si>
    <t>Total Overhead Cost (P7 - Form A-5, Line I, Col. VII)</t>
  </si>
  <si>
    <t>Thirty Percent (30%) of Total Title XIX Svc Cost (Gx.30)</t>
  </si>
  <si>
    <t>Health Care Services (P3 - Form A-1, Line A3, Col. VII)</t>
  </si>
  <si>
    <t>Dental Services (P4 - Form A-2, Line B3, Col. VII)</t>
  </si>
  <si>
    <t>Mental Health Services (P5 - Form A-3, Line C3, Col. VII)</t>
  </si>
  <si>
    <t>Total Direct Costs (K1 thru K3)</t>
  </si>
  <si>
    <t>Total Allowable Title XIX Overhead Cost (M1 thru M3)</t>
  </si>
  <si>
    <t>Direct Health Care Cost  (P3 - Form A-1, Line A3, Col. VII)</t>
  </si>
  <si>
    <t>Direct Dental Care Cost (P4 - Form A-2, Line B3, Col. VII)</t>
  </si>
  <si>
    <t>Direct Mental Health Care Cost (P5 - Form A-3, Line C3, Col. VII)</t>
  </si>
  <si>
    <t>Patient Cash/Self Pay</t>
  </si>
  <si>
    <t>Operating Revenue</t>
  </si>
  <si>
    <t>Other Revenue</t>
  </si>
  <si>
    <t>Other Revenue                                            (Include revenue generated by non-approved FQHC sites)</t>
  </si>
  <si>
    <t>Form F (Grants and Contributions)</t>
  </si>
  <si>
    <r>
      <t>GRANTS AND CONTRIBUTIONS</t>
    </r>
    <r>
      <rPr>
        <b/>
        <i/>
        <sz val="10"/>
        <rFont val="Helv"/>
        <family val="0"/>
      </rPr>
      <t xml:space="preserve"> (EXCLUDING THE PUBLIC HEALTH SERVICES GRANTS)</t>
    </r>
  </si>
  <si>
    <t>Form G (Cost Disallowance and Offset)</t>
  </si>
  <si>
    <t>Cost of actions to collect receivables</t>
  </si>
  <si>
    <r>
      <t xml:space="preserve">Cost Offset </t>
    </r>
    <r>
      <rPr>
        <b/>
        <i/>
        <sz val="10"/>
        <rFont val="Helv"/>
        <family val="0"/>
      </rPr>
      <t>(Expense Recovery)</t>
    </r>
  </si>
  <si>
    <t>DIRECT HEALTH CARE COST</t>
  </si>
  <si>
    <t>DIRECT DENTAL CARE COST</t>
  </si>
  <si>
    <t>DIRECT MENTAL HEALTH CARE COST</t>
  </si>
  <si>
    <t>Encounters</t>
  </si>
  <si>
    <t>Total Physician Encounters, Staff Hours and FTEs</t>
  </si>
  <si>
    <t>Total Physician Assistant Encounters, Hours and FTEs</t>
  </si>
  <si>
    <t>Total Dentist Encounters, Staff Hours and FTEs</t>
  </si>
  <si>
    <t>Total Dental Hygienist Encounters, Hours and FTEs</t>
  </si>
  <si>
    <t>Total Psychologist Encounters, Staff Hours and FTEs</t>
  </si>
  <si>
    <t>Total Social Worker Encounters, Hours and FTEs</t>
  </si>
  <si>
    <t>Form D (Allowable Cost per Encounter)</t>
  </si>
  <si>
    <t>ALLOWABLE COST PER ENCOUNTER</t>
  </si>
  <si>
    <t>Allowable Health Care Cost Per Encounter (C/D)</t>
  </si>
  <si>
    <t>Allowable Dental Cost Per Encounter (C/D)</t>
  </si>
  <si>
    <t>Allowable Mental Health Cost Per Encounter (C/D)</t>
  </si>
  <si>
    <t>Compensation</t>
  </si>
  <si>
    <r>
      <t xml:space="preserve">HEALTH CARE COMPENSATION, ENCOUNTERS, HOURS, &amp; FTEs </t>
    </r>
    <r>
      <rPr>
        <b/>
        <i/>
        <sz val="10"/>
        <rFont val="Arial"/>
        <family val="2"/>
      </rPr>
      <t>(Excluding Dental, Mental Health, and Other)</t>
    </r>
  </si>
  <si>
    <t>Provide itemized de-identified list (e.g., Physician 1)</t>
  </si>
  <si>
    <t>General Practitioner</t>
  </si>
  <si>
    <t>Specialty</t>
  </si>
  <si>
    <t>Total Employee Hours and FTEs</t>
  </si>
  <si>
    <t>Employee</t>
  </si>
  <si>
    <t>HEALTH CARE COMPENSATION, ENCOUNTERS, HOURS, AND FTEs BY PRACTITIONER</t>
  </si>
  <si>
    <t>Form B-1 (Compensation, Encounters, Hours, FTEs - Health Care)</t>
  </si>
  <si>
    <r>
      <t xml:space="preserve">Form B-1 </t>
    </r>
    <r>
      <rPr>
        <b/>
        <i/>
        <sz val="10"/>
        <rFont val="Arial"/>
        <family val="2"/>
      </rPr>
      <t xml:space="preserve">Continued </t>
    </r>
    <r>
      <rPr>
        <b/>
        <sz val="10"/>
        <rFont val="Arial"/>
        <family val="2"/>
      </rPr>
      <t>(Compensation, Encounters, Hours, FTEs - Health Care)</t>
    </r>
  </si>
  <si>
    <t>Total Nurse Practioner</t>
  </si>
  <si>
    <t>Total Physician Services Under Contract</t>
  </si>
  <si>
    <t>Total Other Health Care Practitioner</t>
  </si>
  <si>
    <t>Provide itemized de-identified list (e.g., Dentist 1)</t>
  </si>
  <si>
    <t>Provide itemized de-identified list (e.g., Psychologist 1)</t>
  </si>
  <si>
    <t>DENTAL CARE COMPENSATION, ENCOUNTERS, HOURS, &amp; FTEs</t>
  </si>
  <si>
    <t>MENTAL HEALTH SERVICES COMPENSATION, ENCOUNTERS, HOURS, &amp; FTEs</t>
  </si>
  <si>
    <t>MENTAL HEALTH SERVICES COMPENSATION, ENCOUNTERS, HOURS, AND FTEs BY PRACTITIONER</t>
  </si>
  <si>
    <t>DENTAL SERVICES COMPENSATION, ENCOUNTERS, HOURS, AND FTEs BY PRACTITIONER</t>
  </si>
  <si>
    <t>Form B-2 (Compensation, Encounters, Hours, FTEs - Dental Care)</t>
  </si>
  <si>
    <t>Form B-3 (Compensation, Encounters, Hours, FTEs - Mental Health Care)</t>
  </si>
  <si>
    <t>NURSE (APRN, MIDWIFE, RN)</t>
  </si>
  <si>
    <t>Nurse (APRN, Midwife, RN)</t>
  </si>
  <si>
    <r>
      <t>FQHC Certified              Yes</t>
    </r>
    <r>
      <rPr>
        <b/>
        <i/>
        <sz val="10"/>
        <rFont val="Helv"/>
        <family val="0"/>
      </rPr>
      <t>/ No</t>
    </r>
  </si>
  <si>
    <t>RECLASSIFICATIONS AND ADJUSTMENTS OF TRIAL BALANCE OF EXPENSES</t>
  </si>
  <si>
    <t>(Decrease)</t>
  </si>
  <si>
    <t>Allowable Overhead Cost (P13 - Form C, Line M1)</t>
  </si>
  <si>
    <t>Allowable Overhead Cost (P13 - Form C, Line M2)</t>
  </si>
  <si>
    <t>Allowable Overhead Cost (P13 - Form C, Line M3)</t>
  </si>
  <si>
    <t>Select One:</t>
  </si>
  <si>
    <r>
      <rPr>
        <b/>
        <sz val="11"/>
        <rFont val="Helv"/>
        <family val="0"/>
      </rPr>
      <t xml:space="preserve">Related Parties:  </t>
    </r>
    <r>
      <rPr>
        <sz val="11"/>
        <rFont val="Helv"/>
        <family val="0"/>
      </rPr>
      <t xml:space="preserve"> Related party information is reported on the following, which accompanies this cost report submission:</t>
    </r>
  </si>
  <si>
    <t>C.  Not applicable.  The FQHC does not have any related party individuals or organizations.</t>
  </si>
  <si>
    <t>A.  Copy of Medicare Cost Report (CMS 222-92) Worksheet A-2-1, Statement of Costs of Services from Related Organizations.</t>
  </si>
  <si>
    <t>B.  Schedule of related parties that contains the same information as Medicare Cost Report (CMS 222-92) Worksheet A-2-1.</t>
  </si>
  <si>
    <t>SELECT ONE OF THE FOLLOWING OPTIONS:</t>
  </si>
  <si>
    <t>DENTAL PRACTITIONERS</t>
  </si>
  <si>
    <t>MENTAL HEALTH PRACTITIONERS</t>
  </si>
  <si>
    <t>HEALTH CARE PRACTITIONERS</t>
  </si>
  <si>
    <t>OTHER MENTAL HEALTH PRACTITIONER</t>
  </si>
  <si>
    <t>Total Dental</t>
  </si>
  <si>
    <t>Total Mental Health</t>
  </si>
  <si>
    <t>Total Health Care</t>
  </si>
  <si>
    <t>Number of</t>
  </si>
  <si>
    <t>Practitioners</t>
  </si>
  <si>
    <t>Compensation Range</t>
  </si>
  <si>
    <t>High</t>
  </si>
  <si>
    <t>Low</t>
  </si>
  <si>
    <t>Turnover</t>
  </si>
  <si>
    <t>Departures</t>
  </si>
  <si>
    <t>Hires</t>
  </si>
  <si>
    <t>Employee Hours and FTEs</t>
  </si>
  <si>
    <t>FTEs (2,080</t>
  </si>
  <si>
    <t>hrs = 1 FTE)</t>
  </si>
  <si>
    <t>VIII</t>
  </si>
  <si>
    <t>IX</t>
  </si>
  <si>
    <t>PSYCHIATRIST</t>
  </si>
  <si>
    <t>SUMMARY COMPENSATION, ENCOUNTERS, HOURS, AND FTEs BY PRACTITIONER TYPE</t>
  </si>
  <si>
    <t>OTHER HEALTH PROFESSIONALS</t>
  </si>
  <si>
    <t>OTHER ALLIED HEALTH PROFESSIONALS</t>
  </si>
  <si>
    <t>LICENSED CLINICAL SOCIAL WORKER</t>
  </si>
  <si>
    <t>OTHER DENTAL PRACTITIONERS</t>
  </si>
  <si>
    <t>PSYCHIATRIC APRN</t>
  </si>
  <si>
    <t>Laboratory</t>
  </si>
  <si>
    <t>Physician-Administered Drugs</t>
  </si>
  <si>
    <t>Prescription Drugs/Pharmacy</t>
  </si>
  <si>
    <t>WIC</t>
  </si>
  <si>
    <t>NON-ALLOWABLE DIRECT OTHER SERVICE COST</t>
  </si>
  <si>
    <t xml:space="preserve">Total Non-Allowable Direct Other Service Cost </t>
  </si>
  <si>
    <t>TOTAL DIRECT HEALTH CARE COST (1e &amp; 2i)</t>
  </si>
  <si>
    <t>TOTAL DIRECT MENTAL HEALTH CARE COST (1d &amp; 2f)</t>
  </si>
  <si>
    <t>TOTAL DIRECT DENTAL CARE COST (1d &amp; 2f)</t>
  </si>
  <si>
    <t>TOTAL DIRECT COST BEFORE NON-ALLOWABLE SERVICES</t>
  </si>
  <si>
    <t>TOTAL OVERHEAD COST (Gi+Hk)</t>
  </si>
  <si>
    <r>
      <t>GRAND TOTAL COSTS</t>
    </r>
    <r>
      <rPr>
        <b/>
        <vertAlign val="superscript"/>
        <sz val="10"/>
        <rFont val="Helv"/>
        <family val="0"/>
      </rPr>
      <t>2</t>
    </r>
    <r>
      <rPr>
        <b/>
        <sz val="10"/>
        <rFont val="Helv"/>
        <family val="0"/>
      </rPr>
      <t xml:space="preserve"> (F+I)</t>
    </r>
  </si>
  <si>
    <r>
      <rPr>
        <b/>
        <i/>
        <vertAlign val="superscript"/>
        <sz val="8"/>
        <rFont val="Helv"/>
        <family val="0"/>
      </rPr>
      <t xml:space="preserve">2 </t>
    </r>
    <r>
      <rPr>
        <b/>
        <i/>
        <sz val="8"/>
        <rFont val="Helv"/>
        <family val="0"/>
      </rPr>
      <t>Reconciliation schedule is required if Line J, Column III does not agree to the Audited Financial Statements</t>
    </r>
  </si>
  <si>
    <r>
      <rPr>
        <b/>
        <sz val="11"/>
        <rFont val="Helv"/>
        <family val="0"/>
      </rPr>
      <t xml:space="preserve">Service Sites:  </t>
    </r>
    <r>
      <rPr>
        <sz val="11"/>
        <rFont val="Helv"/>
        <family val="0"/>
      </rPr>
      <t>List all service sites of the FQHC, including all FQHC-certified sites and any other non-FQHC service sites.  Indicate whether the service site is FQHC certified.  If a site or sites are not FQHC-certified, the associated costs should be reported on Form A-4 as non-allowable costs.</t>
    </r>
  </si>
  <si>
    <t>Form A-4 (Non-Allowable Direct Other Service Cost)</t>
  </si>
  <si>
    <t>Form A-5 (Overhead Cost)</t>
  </si>
  <si>
    <t>TOTAL DIRECT COST (D+E1i)</t>
  </si>
  <si>
    <t>OTHER HEALTH CARE PRACTITIONER</t>
  </si>
  <si>
    <t>OTHER DENTAL PRACTITIONER</t>
  </si>
  <si>
    <t>Total Other Dental Practitioner Encounters, Hours and FTEs</t>
  </si>
  <si>
    <t>Total Other Mental Health Practitioner Encounters, Hours and FTEs</t>
  </si>
  <si>
    <t>Form B-4 (Summary Compensation, Encounters, Hours, FTEs)</t>
  </si>
  <si>
    <t>OTHER MENTAL HEALTH PRACTITIONERS</t>
  </si>
  <si>
    <t>Encounters (P12 - Form B-4, Health Care Total)</t>
  </si>
  <si>
    <t>Encounters (P12 - Form B-4, Dental Total)</t>
  </si>
  <si>
    <t>Encounters (P12 - Form B-4, Mental Health Total)</t>
  </si>
  <si>
    <t>Cost Adjustment (Lower of H-F or Zero)</t>
  </si>
  <si>
    <t>Total (1 thru 5)</t>
  </si>
  <si>
    <t>Total (1 thru 10)</t>
  </si>
  <si>
    <t>Total Revenue (A6+B11+C7)</t>
  </si>
  <si>
    <t>OTHER HEALTH CARE PRACTITIONERS</t>
  </si>
  <si>
    <t>Advertising-Help Wanted</t>
  </si>
  <si>
    <t>Charter Oak Health Center, Inc.</t>
  </si>
  <si>
    <t>21 Grand Street</t>
  </si>
  <si>
    <t>Hartford, CT 06106</t>
  </si>
  <si>
    <t>860-550-7524</t>
  </si>
  <si>
    <t>Kathleen Hallahan</t>
  </si>
  <si>
    <t>CFO</t>
  </si>
  <si>
    <t>Other (Pharmacy)</t>
  </si>
  <si>
    <t>X</t>
  </si>
  <si>
    <t>Charter Oak Health Center, Inc.,</t>
  </si>
  <si>
    <t>21 Grand Street, Hartford</t>
  </si>
  <si>
    <t>Yes</t>
  </si>
  <si>
    <t>401 New Britain Avenue, Hartford</t>
  </si>
  <si>
    <t>Charter Oak Health Center, Inc., - Mercy Housing Authority</t>
  </si>
  <si>
    <t>118 Main Street, Hartford</t>
  </si>
  <si>
    <t>Charter Oak Health Center, Inc., - House of Bread</t>
  </si>
  <si>
    <t>27 Chestnut Street, Hartford</t>
  </si>
  <si>
    <t>Charter Oak Health Center, Inc., - Open Hearth</t>
  </si>
  <si>
    <t>437 Sheldon Street, Hartford</t>
  </si>
  <si>
    <t>Charter Oak Health Center, Inc., - YWCA</t>
  </si>
  <si>
    <t>135 Broad Street, Hartford</t>
  </si>
  <si>
    <t>Charter Oak Health Center, Inc., - Immaculate Conception</t>
  </si>
  <si>
    <t>560 Park Street, Hartford</t>
  </si>
  <si>
    <t>Charter Oak Health Center, Inc., - South Park Inn</t>
  </si>
  <si>
    <t>75 Main Street, Harford</t>
  </si>
  <si>
    <t>Charter Oak Health Center, Inc., - A1 Prince Tech</t>
  </si>
  <si>
    <t>401 Flatbush Avenue, Hartford</t>
  </si>
  <si>
    <t xml:space="preserve">Charter Oak Health Center, Inc., - Mobile </t>
  </si>
  <si>
    <t>Registered Dietician</t>
  </si>
  <si>
    <t>Other Allied Personnel</t>
  </si>
  <si>
    <t>Other Personnel - Contract</t>
  </si>
  <si>
    <t>Dental Assistants</t>
  </si>
  <si>
    <t>Lead Dental Assistant</t>
  </si>
  <si>
    <t>Dental Director</t>
  </si>
  <si>
    <t>Central Steralization Tech</t>
  </si>
  <si>
    <t>Dental Lab</t>
  </si>
  <si>
    <t>Contract - Copies, Software, Hardware, Office Equip</t>
  </si>
  <si>
    <t>Other Exoenses</t>
  </si>
  <si>
    <t xml:space="preserve">Benefits </t>
  </si>
  <si>
    <t>Medical Records</t>
  </si>
  <si>
    <t>Optometry</t>
  </si>
  <si>
    <t xml:space="preserve">Special Events </t>
  </si>
  <si>
    <t>Bad Debt Expense</t>
  </si>
  <si>
    <t>Interest and Fees Expense</t>
  </si>
  <si>
    <t>Urgent Care</t>
  </si>
  <si>
    <t>Internal Medicine</t>
  </si>
  <si>
    <t>Pediatrics</t>
  </si>
  <si>
    <t>Women's Health</t>
  </si>
  <si>
    <t>Infectious Disease</t>
  </si>
  <si>
    <t>Podiatry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</si>
  <si>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</si>
  <si>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</si>
  <si>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</si>
  <si>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</si>
  <si>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</si>
  <si>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</si>
  <si>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</si>
  <si>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</si>
  <si>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</si>
  <si>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</si>
  <si>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</si>
  <si>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</si>
  <si>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</si>
  <si>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Quality &amp; Control</t>
  </si>
  <si>
    <t>Pharmacist</t>
  </si>
  <si>
    <t>Rosiclair, Ludwig</t>
  </si>
  <si>
    <t>Archilla, Keyla</t>
  </si>
  <si>
    <t>Pharmacy Technician</t>
  </si>
  <si>
    <t>Jimenez, Mariangelie</t>
  </si>
  <si>
    <t>Juste, Daphney</t>
  </si>
  <si>
    <t>Gordon, Donna</t>
  </si>
  <si>
    <t>Molina, Diana</t>
  </si>
  <si>
    <t>Bussolini, Diane</t>
  </si>
  <si>
    <t>Nutrition</t>
  </si>
  <si>
    <t>Reardon, Lorraine</t>
  </si>
  <si>
    <t>Cardiology</t>
  </si>
  <si>
    <t>Chiropractic</t>
  </si>
  <si>
    <t>Locums Tenems.com LLC - Prison</t>
  </si>
  <si>
    <t>Riverview, LLC</t>
  </si>
  <si>
    <t>Pain Mgmt.</t>
  </si>
  <si>
    <t>New England Foot Care, LLC</t>
  </si>
  <si>
    <t>Hartford Hospital Women Health</t>
  </si>
  <si>
    <t>OBGYN</t>
  </si>
  <si>
    <t>Rocio Alicea-OD-Teleretinopathy Consulting SRVS</t>
  </si>
  <si>
    <t>Image Interpretation</t>
  </si>
  <si>
    <t>Maria Della Porta-Teleretinopathy Consulting SRVS</t>
  </si>
  <si>
    <t>Vicente Diaz-Teleretinopathy Consulting SRVS</t>
  </si>
  <si>
    <t>Time DOC Health - Chronic Care Management</t>
  </si>
  <si>
    <t>CCM</t>
  </si>
  <si>
    <t>Pharmacy</t>
  </si>
  <si>
    <t>Gain on NMTC Collapse</t>
  </si>
  <si>
    <t>Events, Variance COG, Other</t>
  </si>
  <si>
    <t>Nichelle Mullins</t>
  </si>
  <si>
    <t>Chief Executive Officer</t>
  </si>
  <si>
    <t>In-kind Vaccines</t>
  </si>
  <si>
    <t>In-Kind Vaccines</t>
  </si>
  <si>
    <t>Charter Oak Health Center, Inc., - Parkville School</t>
  </si>
  <si>
    <t>1755 Park Street, Hartford</t>
  </si>
  <si>
    <t>PHYSICIAN 1</t>
  </si>
  <si>
    <t>PHYSICIAN ASSISTANT 1</t>
  </si>
  <si>
    <t>PHYSICIAN ASSISTANT 2</t>
  </si>
  <si>
    <t>PHYSICIAN ASSISTANT 3</t>
  </si>
  <si>
    <t>PHYSICIAN 11</t>
  </si>
  <si>
    <t>PHYSICIAN 12</t>
  </si>
  <si>
    <t>PHYSICIAN 13</t>
  </si>
  <si>
    <t>PHYSICIAN 14</t>
  </si>
  <si>
    <t>PHYSICIAN 15</t>
  </si>
  <si>
    <t>PHYSICIAN 2</t>
  </si>
  <si>
    <t>PHYSICIAN 3</t>
  </si>
  <si>
    <t>PHYSICIAN 4</t>
  </si>
  <si>
    <t>PHYSICIAN 5</t>
  </si>
  <si>
    <t>PHYSICIAN 6</t>
  </si>
  <si>
    <t>PHYSICIAN 7</t>
  </si>
  <si>
    <t>PHYSICIAN 8</t>
  </si>
  <si>
    <t>PHYSICIAN 9</t>
  </si>
  <si>
    <t>PHYSICIAN 10</t>
  </si>
  <si>
    <t>PHYSICIAN SERVICES UNDER CONTRACT 1</t>
  </si>
  <si>
    <t>PHYSICIAN SERVICES UNDER CONTRACT 2</t>
  </si>
  <si>
    <t>PHYSICIAN SERVICES UNDER CONTRACT 3</t>
  </si>
  <si>
    <t>PHYSICIAN SERVICES UNDER CONTRACT 4</t>
  </si>
  <si>
    <t>PHYSICIAN SERVICES UNDER CONTRACT 5</t>
  </si>
  <si>
    <t>OTHER HEALTH CARE PRACTITIONER 1</t>
  </si>
  <si>
    <t>OTHER HEALTH CARE PRACTITIONER 2</t>
  </si>
  <si>
    <t>OTHER HEALTH CARE PRACTITIONER 3</t>
  </si>
  <si>
    <t>NURSE (APRN, MIDWIFE, RN) 1</t>
  </si>
  <si>
    <t>NURSE (APRN, MIDWIFE, RN) 2</t>
  </si>
  <si>
    <t>NURSE (APRN, MIDWIFE, RN) 3</t>
  </si>
  <si>
    <t>NURSE (APRN, MIDWIFE, RN) 4</t>
  </si>
  <si>
    <t>NURSE (APRN, MIDWIFE, RN) 5</t>
  </si>
  <si>
    <t>NURSE (APRN, MIDWIFE, RN) 6</t>
  </si>
  <si>
    <t>NURSE (APRN, MIDWIFE, RN) 7</t>
  </si>
  <si>
    <t>NURSE (APRN, MIDWIFE, RN) 8</t>
  </si>
  <si>
    <t>NURSE (APRN, MIDWIFE, RN) 9</t>
  </si>
  <si>
    <t>NURSE (APRN, MIDWIFE, RN) 10</t>
  </si>
  <si>
    <t>NURSE (APRN, MIDWIFE, RN) 11</t>
  </si>
  <si>
    <t>NURSE (APRN, MIDWIFE, RN) 12</t>
  </si>
  <si>
    <t>NURSE (APRN, MIDWIFE, RN) 13</t>
  </si>
  <si>
    <t>NURSE (APRN, MIDWIFE, RN) 14</t>
  </si>
  <si>
    <t>NURSE (APRN, MIDWIFE, RN) 15</t>
  </si>
  <si>
    <t>NURSE (APRN, MIDWIFE, RN) 16</t>
  </si>
  <si>
    <t>NURSE (APRN, MIDWIFE, RN) 17</t>
  </si>
  <si>
    <t>NURSE (APRN, MIDWIFE, RN) 18</t>
  </si>
  <si>
    <t>NURSE (APRN, MIDWIFE, RN) 19</t>
  </si>
  <si>
    <t>NURSE (APRN, MIDWIFE, RN) 20</t>
  </si>
  <si>
    <t>NURSE (APRN, MIDWIFE, RN) 21</t>
  </si>
  <si>
    <t>NURSE (APRN, MIDWIFE, RN) 22</t>
  </si>
  <si>
    <t>NURSE (APRN, MIDWIFE, RN) 23</t>
  </si>
  <si>
    <t>NURSE (APRN, MIDWIFE, RN) 24</t>
  </si>
  <si>
    <t>NURSE (APRN, MIDWIFE, RN) 25</t>
  </si>
  <si>
    <t>NURSE (APRN, MIDWIFE, RN) 26</t>
  </si>
  <si>
    <t>NURSE (APRN, MIDWIFE, RN) 27</t>
  </si>
  <si>
    <t>NURSE (APRN, MIDWIFE, RN) 28</t>
  </si>
  <si>
    <t>NURSE (APRN, MIDWIFE, RN) 29</t>
  </si>
  <si>
    <t>NURSE (APRN, MIDWIFE, RN) 30</t>
  </si>
  <si>
    <t>NURSE (APRN, MIDWIFE, RN) 31</t>
  </si>
  <si>
    <t>NURSE (APRN, MIDWIFE, RN) 32</t>
  </si>
  <si>
    <t>NURSE (APRN, MIDWIFE, RN) 33</t>
  </si>
  <si>
    <t>DENTIST 1</t>
  </si>
  <si>
    <t>DENTIST 2</t>
  </si>
  <si>
    <t>DENTIST 3</t>
  </si>
  <si>
    <t>DENTAL HYGIENIST 1</t>
  </si>
  <si>
    <t>DENTAL HYGIENIST 2</t>
  </si>
  <si>
    <t>OTHER DENTAL PRACTITIONER 1</t>
  </si>
  <si>
    <t>OTHER DENTAL PRACTITIONER 2</t>
  </si>
  <si>
    <t>APRN 1</t>
  </si>
  <si>
    <t>PSYCHIATRIST 1</t>
  </si>
  <si>
    <t>PSYCHIATRIST 2</t>
  </si>
  <si>
    <t>PSYCHIATRIST 3</t>
  </si>
  <si>
    <t>PSYCHIATRIST 4</t>
  </si>
  <si>
    <t>SOCIAL WORKER 1</t>
  </si>
  <si>
    <t>SOCIAL WORKER 2</t>
  </si>
  <si>
    <t>SOCIAL WORKER 3</t>
  </si>
  <si>
    <t>SOCIAL WORKER 4</t>
  </si>
  <si>
    <t>SOCIAL WORKER 5</t>
  </si>
  <si>
    <t>OTHER MENTAL HEALTH PRACTITIONER 1</t>
  </si>
  <si>
    <t>OTHER MENTAL HEALTH PRACTITIONER 2</t>
  </si>
  <si>
    <t>OTHER MENTAL HEALTH PRACTITIONER 3</t>
  </si>
  <si>
    <t>OTHER MENTAL HEALTH PRACTITIONER 4</t>
  </si>
  <si>
    <t>OTHER MENTAL HEALTH PRACTITIONER 5</t>
  </si>
  <si>
    <t>OTHER MENTAL HEALTH PRACTITIONER 6</t>
  </si>
  <si>
    <t>OTHER MENTAL HEALTH PRACTITIONER 7</t>
  </si>
  <si>
    <t>OTHER MENTAL HEALTH PRACTITIONER 8</t>
  </si>
  <si>
    <t>OTHER MENTAL HEALTH PRACTITIONER 9</t>
  </si>
  <si>
    <t>OTHER MENTAL HEALTH PRACTITIONER 10</t>
  </si>
  <si>
    <t>OTHER MENTAL HEALTH PRACTITIONER 11</t>
  </si>
  <si>
    <t>OTHER MENTAL HEALTH PRACTITIONER 12</t>
  </si>
  <si>
    <t>OTHER DENTAL PRACTITIONER 3</t>
  </si>
  <si>
    <t>OTHER DENTAL PRACTITIONER 4</t>
  </si>
  <si>
    <t>OTHER DENTAL PRACTITIONER 5</t>
  </si>
  <si>
    <t>OTHER DENTAL PRACTITIONER 6</t>
  </si>
  <si>
    <t>OTHER DENTAL PRACTITIONER 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</si>
</sst>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_)"/>
    <numFmt numFmtId="167" formatCode="0.0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_);\(0.00\)"/>
    <numFmt numFmtId="171" formatCode="[$-409]dddd\,\ mmmm\ dd\,\ yyyy"/>
    <numFmt numFmtId="172" formatCode="0_);\(0\)"/>
    <numFmt numFmtId="173" formatCode="mm/dd/yyyy"/>
    <numFmt numFmtId="174" formatCode="mm/dd/yy;@"/>
    <numFmt numFmtId="175" formatCode="0.0%"/>
    <numFmt numFmtId="176" formatCode="0.000%"/>
    <numFmt numFmtId="177" formatCode="0.0000%"/>
    <numFmt numFmtId="178" formatCode="0.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8"/>
      <color indexed="8"/>
      <name val="Helv"/>
      <family val="0"/>
    </font>
    <font>
      <sz val="8"/>
      <color indexed="12"/>
      <name val="Helv"/>
      <family val="0"/>
    </font>
    <font>
      <b/>
      <i/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8"/>
      <name val="Helv"/>
      <family val="0"/>
    </font>
    <font>
      <b/>
      <sz val="9"/>
      <name val="Helv"/>
      <family val="0"/>
    </font>
    <font>
      <b/>
      <u val="single"/>
      <sz val="12"/>
      <name val="Helv"/>
      <family val="0"/>
    </font>
    <font>
      <b/>
      <i/>
      <sz val="12"/>
      <name val="Helv"/>
      <family val="0"/>
    </font>
    <font>
      <b/>
      <sz val="11"/>
      <name val="Arial"/>
      <family val="2"/>
    </font>
    <font>
      <b/>
      <vertAlign val="superscript"/>
      <sz val="10"/>
      <name val="Helv"/>
      <family val="0"/>
    </font>
    <font>
      <b/>
      <i/>
      <sz val="10"/>
      <name val="Helv"/>
      <family val="0"/>
    </font>
    <font>
      <b/>
      <sz val="12"/>
      <color indexed="8"/>
      <name val="Helv"/>
      <family val="0"/>
    </font>
    <font>
      <b/>
      <i/>
      <sz val="8"/>
      <name val="Helv"/>
      <family val="0"/>
    </font>
    <font>
      <b/>
      <i/>
      <vertAlign val="superscript"/>
      <sz val="8"/>
      <name val="Helv"/>
      <family val="0"/>
    </font>
    <font>
      <b/>
      <u val="single"/>
      <sz val="10"/>
      <name val="Helv"/>
      <family val="0"/>
    </font>
    <font>
      <b/>
      <i/>
      <u val="single"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165" fontId="4" fillId="0" borderId="0">
      <alignment/>
      <protection/>
    </xf>
    <xf numFmtId="166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166" fontId="5" fillId="33" borderId="10" xfId="56" applyFont="1" applyFill="1" applyBorder="1" applyAlignment="1" applyProtection="1">
      <alignment horizontal="center"/>
      <protection/>
    </xf>
    <xf numFmtId="164" fontId="5" fillId="33" borderId="10" xfId="42" applyNumberFormat="1" applyFont="1" applyFill="1" applyBorder="1" applyAlignment="1" applyProtection="1">
      <alignment horizontal="center"/>
      <protection/>
    </xf>
    <xf numFmtId="166" fontId="5" fillId="0" borderId="11" xfId="56" applyFont="1" applyBorder="1" applyAlignment="1" applyProtection="1">
      <alignment horizontal="center"/>
      <protection/>
    </xf>
    <xf numFmtId="164" fontId="5" fillId="0" borderId="12" xfId="42" applyNumberFormat="1" applyFont="1" applyBorder="1" applyAlignment="1" applyProtection="1" quotePrefix="1">
      <alignment horizontal="center"/>
      <protection/>
    </xf>
    <xf numFmtId="164" fontId="5" fillId="0" borderId="12" xfId="42" applyNumberFormat="1" applyFont="1" applyBorder="1" applyAlignment="1" applyProtection="1">
      <alignment horizontal="center"/>
      <protection/>
    </xf>
    <xf numFmtId="166" fontId="5" fillId="0" borderId="12" xfId="56" applyFont="1" applyBorder="1" applyAlignment="1" applyProtection="1">
      <alignment horizontal="center"/>
      <protection/>
    </xf>
    <xf numFmtId="166" fontId="5" fillId="33" borderId="13" xfId="56" applyFont="1" applyFill="1" applyBorder="1" applyAlignment="1" applyProtection="1">
      <alignment horizontal="left"/>
      <protection/>
    </xf>
    <xf numFmtId="166" fontId="6" fillId="34" borderId="13" xfId="56" applyFont="1" applyFill="1" applyBorder="1" applyProtection="1">
      <alignment/>
      <protection/>
    </xf>
    <xf numFmtId="164" fontId="6" fillId="34" borderId="13" xfId="42" applyNumberFormat="1" applyFont="1" applyFill="1" applyBorder="1" applyAlignment="1" applyProtection="1">
      <alignment/>
      <protection/>
    </xf>
    <xf numFmtId="166" fontId="6" fillId="35" borderId="13" xfId="56" applyFont="1" applyFill="1" applyBorder="1" applyAlignment="1" applyProtection="1">
      <alignment horizontal="left"/>
      <protection/>
    </xf>
    <xf numFmtId="166" fontId="5" fillId="35" borderId="11" xfId="56" applyFont="1" applyFill="1" applyBorder="1" applyAlignment="1" applyProtection="1" quotePrefix="1">
      <alignment horizontal="left"/>
      <protection/>
    </xf>
    <xf numFmtId="165" fontId="4" fillId="36" borderId="0" xfId="55" applyFill="1" applyProtection="1">
      <alignment/>
      <protection/>
    </xf>
    <xf numFmtId="165" fontId="4" fillId="36" borderId="0" xfId="55" applyFill="1" applyBorder="1" applyProtection="1">
      <alignment/>
      <protection/>
    </xf>
    <xf numFmtId="0" fontId="0" fillId="36" borderId="0" xfId="0" applyFill="1" applyAlignment="1" applyProtection="1">
      <alignment/>
      <protection/>
    </xf>
    <xf numFmtId="165" fontId="3" fillId="36" borderId="0" xfId="55" applyFont="1" applyFill="1" applyProtection="1">
      <alignment/>
      <protection/>
    </xf>
    <xf numFmtId="166" fontId="8" fillId="36" borderId="0" xfId="56" applyFont="1" applyFill="1" applyProtection="1">
      <alignment/>
      <protection/>
    </xf>
    <xf numFmtId="166" fontId="8" fillId="36" borderId="0" xfId="56" applyFont="1" applyFill="1" applyAlignment="1" applyProtection="1">
      <alignment horizontal="right"/>
      <protection/>
    </xf>
    <xf numFmtId="166" fontId="9" fillId="36" borderId="0" xfId="56" applyFont="1" applyFill="1" applyProtection="1">
      <alignment/>
      <protection/>
    </xf>
    <xf numFmtId="166" fontId="10" fillId="36" borderId="0" xfId="56" applyFont="1" applyFill="1" applyProtection="1">
      <alignment/>
      <protection/>
    </xf>
    <xf numFmtId="164" fontId="10" fillId="36" borderId="0" xfId="42" applyNumberFormat="1" applyFont="1" applyFill="1" applyAlignment="1" applyProtection="1">
      <alignment/>
      <protection/>
    </xf>
    <xf numFmtId="166" fontId="10" fillId="36" borderId="0" xfId="56" applyFont="1" applyFill="1" applyAlignment="1" applyProtection="1">
      <alignment horizontal="right"/>
      <protection/>
    </xf>
    <xf numFmtId="166" fontId="4" fillId="36" borderId="0" xfId="56" applyFill="1" applyProtection="1">
      <alignment/>
      <protection/>
    </xf>
    <xf numFmtId="166" fontId="6" fillId="36" borderId="14" xfId="56" applyFont="1" applyFill="1" applyBorder="1" applyAlignment="1" applyProtection="1">
      <alignment horizontal="left"/>
      <protection/>
    </xf>
    <xf numFmtId="166" fontId="6" fillId="36" borderId="0" xfId="56" applyFont="1" applyFill="1" applyBorder="1" applyAlignment="1" applyProtection="1">
      <alignment horizontal="left"/>
      <protection/>
    </xf>
    <xf numFmtId="37" fontId="11" fillId="36" borderId="15" xfId="56" applyNumberFormat="1" applyFont="1" applyFill="1" applyBorder="1" applyAlignment="1" applyProtection="1">
      <alignment/>
      <protection locked="0"/>
    </xf>
    <xf numFmtId="166" fontId="6" fillId="36" borderId="0" xfId="56" applyFont="1" applyFill="1" applyBorder="1" applyAlignment="1" applyProtection="1" quotePrefix="1">
      <alignment horizontal="left"/>
      <protection/>
    </xf>
    <xf numFmtId="0" fontId="7" fillId="36" borderId="0" xfId="0" applyFont="1" applyFill="1" applyBorder="1" applyAlignment="1" applyProtection="1">
      <alignment/>
      <protection/>
    </xf>
    <xf numFmtId="37" fontId="6" fillId="36" borderId="14" xfId="56" applyNumberFormat="1" applyFont="1" applyFill="1" applyBorder="1" applyProtection="1">
      <alignment/>
      <protection/>
    </xf>
    <xf numFmtId="37" fontId="11" fillId="36" borderId="14" xfId="56" applyNumberFormat="1" applyFont="1" applyFill="1" applyBorder="1" applyProtection="1">
      <alignment/>
      <protection locked="0"/>
    </xf>
    <xf numFmtId="166" fontId="3" fillId="36" borderId="0" xfId="56" applyFont="1" applyFill="1" applyAlignment="1" applyProtection="1">
      <alignment horizontal="center"/>
      <protection/>
    </xf>
    <xf numFmtId="164" fontId="4" fillId="36" borderId="0" xfId="42" applyNumberFormat="1" applyFont="1" applyFill="1" applyAlignment="1" applyProtection="1">
      <alignment/>
      <protection/>
    </xf>
    <xf numFmtId="165" fontId="3" fillId="36" borderId="0" xfId="55" applyFont="1" applyFill="1" applyBorder="1" applyAlignment="1" applyProtection="1">
      <alignment horizontal="left"/>
      <protection/>
    </xf>
    <xf numFmtId="166" fontId="4" fillId="36" borderId="0" xfId="56" applyFill="1" applyBorder="1" applyProtection="1">
      <alignment/>
      <protection/>
    </xf>
    <xf numFmtId="37" fontId="11" fillId="36" borderId="16" xfId="42" applyNumberFormat="1" applyFont="1" applyFill="1" applyBorder="1" applyAlignment="1" applyProtection="1">
      <alignment/>
      <protection locked="0"/>
    </xf>
    <xf numFmtId="37" fontId="6" fillId="36" borderId="16" xfId="42" applyNumberFormat="1" applyFont="1" applyFill="1" applyBorder="1" applyAlignment="1" applyProtection="1">
      <alignment/>
      <protection/>
    </xf>
    <xf numFmtId="37" fontId="6" fillId="36" borderId="15" xfId="42" applyNumberFormat="1" applyFont="1" applyFill="1" applyBorder="1" applyAlignment="1" applyProtection="1">
      <alignment/>
      <protection/>
    </xf>
    <xf numFmtId="37" fontId="11" fillId="36" borderId="17" xfId="42" applyNumberFormat="1" applyFont="1" applyFill="1" applyBorder="1" applyAlignment="1" applyProtection="1">
      <alignment/>
      <protection locked="0"/>
    </xf>
    <xf numFmtId="37" fontId="11" fillId="36" borderId="15" xfId="42" applyNumberFormat="1" applyFont="1" applyFill="1" applyBorder="1" applyAlignment="1" applyProtection="1">
      <alignment/>
      <protection locked="0"/>
    </xf>
    <xf numFmtId="37" fontId="11" fillId="36" borderId="14" xfId="42" applyNumberFormat="1" applyFont="1" applyFill="1" applyBorder="1" applyAlignment="1" applyProtection="1">
      <alignment/>
      <protection locked="0"/>
    </xf>
    <xf numFmtId="37" fontId="6" fillId="36" borderId="14" xfId="42" applyNumberFormat="1" applyFont="1" applyFill="1" applyBorder="1" applyAlignment="1" applyProtection="1">
      <alignment/>
      <protection/>
    </xf>
    <xf numFmtId="37" fontId="11" fillId="36" borderId="18" xfId="42" applyNumberFormat="1" applyFont="1" applyFill="1" applyBorder="1" applyAlignment="1" applyProtection="1">
      <alignment/>
      <protection locked="0"/>
    </xf>
    <xf numFmtId="165" fontId="4" fillId="36" borderId="0" xfId="55" applyFont="1" applyFill="1" applyBorder="1" applyAlignment="1" applyProtection="1">
      <alignment horizontal="left"/>
      <protection/>
    </xf>
    <xf numFmtId="165" fontId="4" fillId="36" borderId="0" xfId="55" applyFill="1" applyBorder="1" applyAlignment="1" applyProtection="1">
      <alignment horizontal="left" vertical="top" wrapText="1"/>
      <protection locked="0"/>
    </xf>
    <xf numFmtId="165" fontId="3" fillId="36" borderId="0" xfId="55" applyFont="1" applyFill="1" applyBorder="1" applyAlignment="1" applyProtection="1">
      <alignment/>
      <protection/>
    </xf>
    <xf numFmtId="165" fontId="13" fillId="36" borderId="0" xfId="55" applyFont="1" applyFill="1" applyBorder="1" applyAlignment="1" applyProtection="1">
      <alignment horizontal="left"/>
      <protection/>
    </xf>
    <xf numFmtId="165" fontId="16" fillId="36" borderId="0" xfId="55" applyFont="1" applyFill="1" applyBorder="1" applyAlignment="1" applyProtection="1" quotePrefix="1">
      <alignment horizontal="left"/>
      <protection/>
    </xf>
    <xf numFmtId="165" fontId="16" fillId="36" borderId="0" xfId="55" applyFont="1" applyFill="1" applyBorder="1" applyAlignment="1" applyProtection="1">
      <alignment horizontal="left"/>
      <protection/>
    </xf>
    <xf numFmtId="165" fontId="16" fillId="36" borderId="0" xfId="55" applyFont="1" applyFill="1" applyAlignment="1" applyProtection="1" quotePrefix="1">
      <alignment horizontal="right"/>
      <protection/>
    </xf>
    <xf numFmtId="165" fontId="13" fillId="36" borderId="0" xfId="55" applyFont="1" applyFill="1" applyBorder="1" applyAlignment="1" applyProtection="1">
      <alignment/>
      <protection locked="0"/>
    </xf>
    <xf numFmtId="14" fontId="13" fillId="36" borderId="19" xfId="55" applyNumberFormat="1" applyFont="1" applyFill="1" applyBorder="1" applyAlignment="1" applyProtection="1">
      <alignment horizontal="right"/>
      <protection locked="0"/>
    </xf>
    <xf numFmtId="165" fontId="13" fillId="36" borderId="0" xfId="55" applyFont="1" applyFill="1" applyBorder="1" applyAlignment="1" applyProtection="1">
      <alignment horizontal="center"/>
      <protection locked="0"/>
    </xf>
    <xf numFmtId="14" fontId="13" fillId="36" borderId="0" xfId="55" applyNumberFormat="1" applyFont="1" applyFill="1" applyBorder="1" applyAlignment="1" applyProtection="1">
      <alignment horizontal="right"/>
      <protection locked="0"/>
    </xf>
    <xf numFmtId="165" fontId="16" fillId="36" borderId="19" xfId="55" applyFont="1" applyFill="1" applyBorder="1" applyAlignment="1" applyProtection="1">
      <alignment horizontal="left"/>
      <protection locked="0"/>
    </xf>
    <xf numFmtId="165" fontId="13" fillId="36" borderId="19" xfId="55" applyFont="1" applyFill="1" applyBorder="1" applyAlignment="1" applyProtection="1">
      <alignment horizontal="left"/>
      <protection locked="0"/>
    </xf>
    <xf numFmtId="165" fontId="16" fillId="37" borderId="20" xfId="55" applyFont="1" applyFill="1" applyBorder="1" applyProtection="1">
      <alignment/>
      <protection/>
    </xf>
    <xf numFmtId="165" fontId="16" fillId="36" borderId="21" xfId="55" applyFont="1" applyFill="1" applyBorder="1" applyAlignment="1" applyProtection="1">
      <alignment horizontal="left"/>
      <protection/>
    </xf>
    <xf numFmtId="165" fontId="16" fillId="36" borderId="22" xfId="55" applyFont="1" applyFill="1" applyBorder="1" applyAlignment="1" applyProtection="1">
      <alignment horizontal="left"/>
      <protection/>
    </xf>
    <xf numFmtId="165" fontId="16" fillId="36" borderId="23" xfId="55" applyFont="1" applyFill="1" applyBorder="1" applyAlignment="1" applyProtection="1">
      <alignment/>
      <protection/>
    </xf>
    <xf numFmtId="165" fontId="16" fillId="36" borderId="24" xfId="55" applyFont="1" applyFill="1" applyBorder="1" applyAlignment="1" applyProtection="1">
      <alignment horizontal="left"/>
      <protection/>
    </xf>
    <xf numFmtId="165" fontId="13" fillId="36" borderId="0" xfId="55" applyFont="1" applyFill="1" applyBorder="1" applyAlignment="1" applyProtection="1">
      <alignment horizontal="right"/>
      <protection/>
    </xf>
    <xf numFmtId="0" fontId="21" fillId="36" borderId="0" xfId="0" applyFont="1" applyFill="1" applyBorder="1" applyAlignment="1" applyProtection="1">
      <alignment horizontal="right"/>
      <protection/>
    </xf>
    <xf numFmtId="14" fontId="13" fillId="36" borderId="25" xfId="55" applyNumberFormat="1" applyFont="1" applyFill="1" applyBorder="1" applyAlignment="1" applyProtection="1">
      <alignment horizontal="right"/>
      <protection locked="0"/>
    </xf>
    <xf numFmtId="14" fontId="13" fillId="36" borderId="26" xfId="55" applyNumberFormat="1" applyFont="1" applyFill="1" applyBorder="1" applyAlignment="1" applyProtection="1">
      <alignment horizontal="right"/>
      <protection locked="0"/>
    </xf>
    <xf numFmtId="165" fontId="16" fillId="36" borderId="23" xfId="55" applyFont="1" applyFill="1" applyBorder="1" applyAlignment="1" applyProtection="1">
      <alignment horizontal="left"/>
      <protection/>
    </xf>
    <xf numFmtId="165" fontId="16" fillId="36" borderId="0" xfId="55" applyFont="1" applyFill="1" applyBorder="1" applyProtection="1">
      <alignment/>
      <protection/>
    </xf>
    <xf numFmtId="165" fontId="16" fillId="36" borderId="26" xfId="55" applyFont="1" applyFill="1" applyBorder="1" applyProtection="1">
      <alignment/>
      <protection/>
    </xf>
    <xf numFmtId="165" fontId="13" fillId="36" borderId="0" xfId="55" applyFont="1" applyFill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165" fontId="19" fillId="33" borderId="21" xfId="55" applyFont="1" applyFill="1" applyBorder="1" applyAlignment="1" applyProtection="1">
      <alignment horizontal="centerContinuous"/>
      <protection/>
    </xf>
    <xf numFmtId="165" fontId="19" fillId="33" borderId="22" xfId="55" applyFont="1" applyFill="1" applyBorder="1" applyAlignment="1" applyProtection="1">
      <alignment horizontal="centerContinuous"/>
      <protection/>
    </xf>
    <xf numFmtId="165" fontId="16" fillId="33" borderId="22" xfId="55" applyFont="1" applyFill="1" applyBorder="1" applyAlignment="1" applyProtection="1">
      <alignment horizontal="centerContinuous"/>
      <protection/>
    </xf>
    <xf numFmtId="165" fontId="16" fillId="33" borderId="27" xfId="55" applyFont="1" applyFill="1" applyBorder="1" applyAlignment="1" applyProtection="1">
      <alignment horizontal="centerContinuous"/>
      <protection/>
    </xf>
    <xf numFmtId="165" fontId="15" fillId="36" borderId="0" xfId="55" applyFont="1" applyFill="1" applyBorder="1" applyAlignment="1" applyProtection="1">
      <alignment/>
      <protection/>
    </xf>
    <xf numFmtId="165" fontId="16" fillId="36" borderId="21" xfId="55" applyFont="1" applyFill="1" applyBorder="1" applyAlignment="1" applyProtection="1">
      <alignment/>
      <protection/>
    </xf>
    <xf numFmtId="165" fontId="18" fillId="36" borderId="0" xfId="55" applyFont="1" applyFill="1" applyBorder="1" applyAlignment="1" applyProtection="1">
      <alignment/>
      <protection/>
    </xf>
    <xf numFmtId="165" fontId="18" fillId="36" borderId="0" xfId="55" applyFont="1" applyFill="1" applyBorder="1" applyAlignment="1" applyProtection="1">
      <alignment horizontal="center"/>
      <protection/>
    </xf>
    <xf numFmtId="165" fontId="3" fillId="36" borderId="22" xfId="55" applyFont="1" applyFill="1" applyBorder="1" applyAlignment="1" applyProtection="1">
      <alignment horizontal="left"/>
      <protection/>
    </xf>
    <xf numFmtId="165" fontId="3" fillId="36" borderId="22" xfId="55" applyFont="1" applyFill="1" applyBorder="1" applyAlignment="1" applyProtection="1">
      <alignment horizontal="right"/>
      <protection/>
    </xf>
    <xf numFmtId="165" fontId="4" fillId="36" borderId="22" xfId="55" applyFill="1" applyBorder="1" applyProtection="1">
      <alignment/>
      <protection/>
    </xf>
    <xf numFmtId="165" fontId="3" fillId="36" borderId="27" xfId="55" applyFont="1" applyFill="1" applyBorder="1" applyAlignment="1" applyProtection="1">
      <alignment horizontal="left"/>
      <protection/>
    </xf>
    <xf numFmtId="165" fontId="4" fillId="36" borderId="26" xfId="55" applyFill="1" applyBorder="1" applyProtection="1">
      <alignment/>
      <protection/>
    </xf>
    <xf numFmtId="165" fontId="3" fillId="36" borderId="22" xfId="55" applyFont="1" applyFill="1" applyBorder="1" applyAlignment="1" applyProtection="1">
      <alignment horizontal="center"/>
      <protection/>
    </xf>
    <xf numFmtId="165" fontId="4" fillId="36" borderId="23" xfId="55" applyFill="1" applyBorder="1" applyProtection="1">
      <alignment/>
      <protection/>
    </xf>
    <xf numFmtId="165" fontId="3" fillId="36" borderId="20" xfId="55" applyFont="1" applyFill="1" applyBorder="1" applyAlignment="1" applyProtection="1">
      <alignment vertical="top"/>
      <protection/>
    </xf>
    <xf numFmtId="165" fontId="18" fillId="36" borderId="0" xfId="55" applyFont="1" applyFill="1" applyBorder="1" applyAlignment="1" applyProtection="1">
      <alignment horizontal="center"/>
      <protection/>
    </xf>
    <xf numFmtId="14" fontId="3" fillId="36" borderId="28" xfId="55" applyNumberFormat="1" applyFont="1" applyFill="1" applyBorder="1" applyAlignment="1" applyProtection="1">
      <alignment horizontal="center"/>
      <protection/>
    </xf>
    <xf numFmtId="166" fontId="9" fillId="36" borderId="0" xfId="56" applyFont="1" applyFill="1" applyBorder="1" applyProtection="1">
      <alignment/>
      <protection/>
    </xf>
    <xf numFmtId="165" fontId="3" fillId="36" borderId="0" xfId="55" applyFont="1" applyFill="1" applyBorder="1" applyAlignment="1" applyProtection="1">
      <alignment horizontal="right"/>
      <protection/>
    </xf>
    <xf numFmtId="165" fontId="3" fillId="36" borderId="0" xfId="55" applyFont="1" applyFill="1" applyBorder="1" applyAlignment="1" applyProtection="1">
      <alignment horizontal="center"/>
      <protection/>
    </xf>
    <xf numFmtId="165" fontId="4" fillId="36" borderId="0" xfId="55" applyFill="1" applyBorder="1" applyAlignment="1" applyProtection="1">
      <alignment vertical="top"/>
      <protection/>
    </xf>
    <xf numFmtId="41" fontId="3" fillId="36" borderId="0" xfId="55" applyNumberFormat="1" applyFont="1" applyFill="1" applyBorder="1" applyAlignment="1" applyProtection="1">
      <alignment vertical="top"/>
      <protection locked="0"/>
    </xf>
    <xf numFmtId="14" fontId="3" fillId="36" borderId="0" xfId="55" applyNumberFormat="1" applyFont="1" applyFill="1" applyBorder="1" applyAlignment="1" applyProtection="1">
      <alignment/>
      <protection/>
    </xf>
    <xf numFmtId="165" fontId="3" fillId="36" borderId="21" xfId="55" applyFont="1" applyFill="1" applyBorder="1" applyAlignment="1" applyProtection="1">
      <alignment horizontal="left"/>
      <protection/>
    </xf>
    <xf numFmtId="14" fontId="3" fillId="36" borderId="28" xfId="55" applyNumberFormat="1" applyFont="1" applyFill="1" applyBorder="1" applyAlignment="1" applyProtection="1">
      <alignment/>
      <protection/>
    </xf>
    <xf numFmtId="14" fontId="3" fillId="36" borderId="22" xfId="55" applyNumberFormat="1" applyFont="1" applyFill="1" applyBorder="1" applyAlignment="1" applyProtection="1">
      <alignment horizontal="right"/>
      <protection/>
    </xf>
    <xf numFmtId="14" fontId="3" fillId="36" borderId="22" xfId="55" applyNumberFormat="1" applyFont="1" applyFill="1" applyBorder="1" applyAlignment="1" applyProtection="1">
      <alignment/>
      <protection/>
    </xf>
    <xf numFmtId="165" fontId="3" fillId="36" borderId="29" xfId="55" applyFont="1" applyFill="1" applyBorder="1" applyAlignment="1" applyProtection="1">
      <alignment vertical="top"/>
      <protection/>
    </xf>
    <xf numFmtId="41" fontId="3" fillId="36" borderId="20" xfId="55" applyNumberFormat="1" applyFont="1" applyFill="1" applyBorder="1" applyAlignment="1" applyProtection="1">
      <alignment vertical="top"/>
      <protection locked="0"/>
    </xf>
    <xf numFmtId="41" fontId="3" fillId="36" borderId="30" xfId="55" applyNumberFormat="1" applyFont="1" applyFill="1" applyBorder="1" applyAlignment="1" applyProtection="1">
      <alignment vertical="top"/>
      <protection locked="0"/>
    </xf>
    <xf numFmtId="166" fontId="6" fillId="34" borderId="31" xfId="56" applyFont="1" applyFill="1" applyBorder="1" applyProtection="1">
      <alignment/>
      <protection/>
    </xf>
    <xf numFmtId="164" fontId="6" fillId="34" borderId="31" xfId="42" applyNumberFormat="1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166" fontId="6" fillId="36" borderId="33" xfId="56" applyFont="1" applyFill="1" applyBorder="1" applyAlignment="1" applyProtection="1">
      <alignment horizontal="left"/>
      <protection/>
    </xf>
    <xf numFmtId="37" fontId="11" fillId="36" borderId="34" xfId="42" applyNumberFormat="1" applyFont="1" applyFill="1" applyBorder="1" applyAlignment="1" applyProtection="1">
      <alignment/>
      <protection locked="0"/>
    </xf>
    <xf numFmtId="37" fontId="11" fillId="36" borderId="35" xfId="56" applyNumberFormat="1" applyFont="1" applyFill="1" applyBorder="1" applyProtection="1">
      <alignment/>
      <protection locked="0"/>
    </xf>
    <xf numFmtId="37" fontId="11" fillId="36" borderId="36" xfId="56" applyNumberFormat="1" applyFont="1" applyFill="1" applyBorder="1" applyAlignment="1" applyProtection="1">
      <alignment/>
      <protection locked="0"/>
    </xf>
    <xf numFmtId="166" fontId="6" fillId="35" borderId="19" xfId="56" applyFont="1" applyFill="1" applyBorder="1" applyAlignment="1" applyProtection="1">
      <alignment horizontal="left"/>
      <protection/>
    </xf>
    <xf numFmtId="37" fontId="11" fillId="36" borderId="33" xfId="56" applyNumberFormat="1" applyFont="1" applyFill="1" applyBorder="1" applyAlignment="1" applyProtection="1">
      <alignment/>
      <protection locked="0"/>
    </xf>
    <xf numFmtId="37" fontId="6" fillId="35" borderId="13" xfId="56" applyNumberFormat="1" applyFont="1" applyFill="1" applyBorder="1" applyProtection="1">
      <alignment/>
      <protection/>
    </xf>
    <xf numFmtId="37" fontId="11" fillId="36" borderId="37" xfId="56" applyNumberFormat="1" applyFont="1" applyFill="1" applyBorder="1" applyAlignment="1" applyProtection="1">
      <alignment/>
      <protection locked="0"/>
    </xf>
    <xf numFmtId="166" fontId="5" fillId="35" borderId="13" xfId="56" applyFont="1" applyFill="1" applyBorder="1" applyAlignment="1" applyProtection="1">
      <alignment horizontal="left"/>
      <protection/>
    </xf>
    <xf numFmtId="166" fontId="24" fillId="36" borderId="0" xfId="56" applyFont="1" applyFill="1" applyAlignment="1" applyProtection="1">
      <alignment horizontal="right"/>
      <protection/>
    </xf>
    <xf numFmtId="166" fontId="8" fillId="36" borderId="29" xfId="56" applyFont="1" applyFill="1" applyBorder="1" applyProtection="1">
      <alignment/>
      <protection/>
    </xf>
    <xf numFmtId="166" fontId="10" fillId="36" borderId="20" xfId="56" applyFont="1" applyFill="1" applyBorder="1" applyProtection="1">
      <alignment/>
      <protection/>
    </xf>
    <xf numFmtId="164" fontId="10" fillId="36" borderId="20" xfId="42" applyNumberFormat="1" applyFont="1" applyFill="1" applyBorder="1" applyAlignment="1" applyProtection="1">
      <alignment/>
      <protection/>
    </xf>
    <xf numFmtId="166" fontId="10" fillId="36" borderId="30" xfId="56" applyFont="1" applyFill="1" applyBorder="1" applyProtection="1">
      <alignment/>
      <protection/>
    </xf>
    <xf numFmtId="166" fontId="5" fillId="33" borderId="21" xfId="56" applyFont="1" applyFill="1" applyBorder="1" applyAlignment="1" applyProtection="1">
      <alignment horizontal="center"/>
      <protection/>
    </xf>
    <xf numFmtId="166" fontId="5" fillId="33" borderId="22" xfId="56" applyFont="1" applyFill="1" applyBorder="1" applyAlignment="1" applyProtection="1">
      <alignment horizontal="center"/>
      <protection/>
    </xf>
    <xf numFmtId="166" fontId="5" fillId="33" borderId="27" xfId="56" applyFont="1" applyFill="1" applyBorder="1" applyAlignment="1" applyProtection="1">
      <alignment horizontal="center"/>
      <protection/>
    </xf>
    <xf numFmtId="166" fontId="6" fillId="33" borderId="29" xfId="56" applyFont="1" applyFill="1" applyBorder="1" applyProtection="1">
      <alignment/>
      <protection/>
    </xf>
    <xf numFmtId="166" fontId="6" fillId="33" borderId="20" xfId="56" applyFont="1" applyFill="1" applyBorder="1" applyProtection="1">
      <alignment/>
      <protection/>
    </xf>
    <xf numFmtId="166" fontId="6" fillId="33" borderId="30" xfId="56" applyFont="1" applyFill="1" applyBorder="1" applyProtection="1">
      <alignment/>
      <protection/>
    </xf>
    <xf numFmtId="165" fontId="3" fillId="36" borderId="23" xfId="55" applyFont="1" applyFill="1" applyBorder="1" applyAlignment="1" applyProtection="1">
      <alignment horizontal="left"/>
      <protection/>
    </xf>
    <xf numFmtId="165" fontId="3" fillId="36" borderId="23" xfId="55" applyFont="1" applyFill="1" applyBorder="1" applyAlignment="1" applyProtection="1">
      <alignment vertical="top"/>
      <protection/>
    </xf>
    <xf numFmtId="166" fontId="4" fillId="36" borderId="0" xfId="56" applyFill="1" applyAlignment="1" applyProtection="1">
      <alignment horizontal="right"/>
      <protection/>
    </xf>
    <xf numFmtId="166" fontId="3" fillId="36" borderId="0" xfId="56" applyFont="1" applyFill="1" applyProtection="1">
      <alignment/>
      <protection/>
    </xf>
    <xf numFmtId="166" fontId="5" fillId="35" borderId="19" xfId="56" applyFont="1" applyFill="1" applyBorder="1" applyAlignment="1" applyProtection="1">
      <alignment horizontal="left"/>
      <protection/>
    </xf>
    <xf numFmtId="37" fontId="5" fillId="35" borderId="38" xfId="56" applyNumberFormat="1" applyFont="1" applyFill="1" applyBorder="1" applyProtection="1">
      <alignment/>
      <protection/>
    </xf>
    <xf numFmtId="37" fontId="5" fillId="35" borderId="11" xfId="56" applyNumberFormat="1" applyFont="1" applyFill="1" applyBorder="1" applyProtection="1">
      <alignment/>
      <protection/>
    </xf>
    <xf numFmtId="166" fontId="5" fillId="35" borderId="39" xfId="56" applyFont="1" applyFill="1" applyBorder="1" applyAlignment="1" applyProtection="1" quotePrefix="1">
      <alignment horizontal="left"/>
      <protection/>
    </xf>
    <xf numFmtId="37" fontId="6" fillId="35" borderId="39" xfId="56" applyNumberFormat="1" applyFont="1" applyFill="1" applyBorder="1" applyProtection="1">
      <alignment/>
      <protection/>
    </xf>
    <xf numFmtId="166" fontId="6" fillId="34" borderId="19" xfId="56" applyFont="1" applyFill="1" applyBorder="1" applyProtection="1">
      <alignment/>
      <protection/>
    </xf>
    <xf numFmtId="164" fontId="6" fillId="34" borderId="19" xfId="42" applyNumberFormat="1" applyFont="1" applyFill="1" applyBorder="1" applyAlignment="1" applyProtection="1">
      <alignment/>
      <protection/>
    </xf>
    <xf numFmtId="166" fontId="6" fillId="36" borderId="0" xfId="56" applyFont="1" applyFill="1" applyBorder="1" applyAlignment="1" applyProtection="1">
      <alignment horizontal="right"/>
      <protection/>
    </xf>
    <xf numFmtId="37" fontId="11" fillId="36" borderId="0" xfId="56" applyNumberFormat="1" applyFont="1" applyFill="1" applyBorder="1" applyProtection="1">
      <alignment/>
      <protection locked="0"/>
    </xf>
    <xf numFmtId="37" fontId="6" fillId="36" borderId="0" xfId="56" applyNumberFormat="1" applyFont="1" applyFill="1" applyBorder="1" applyProtection="1">
      <alignment/>
      <protection/>
    </xf>
    <xf numFmtId="166" fontId="6" fillId="36" borderId="0" xfId="56" applyFont="1" applyFill="1" applyBorder="1" applyAlignment="1" applyProtection="1">
      <alignment horizontal="left"/>
      <protection/>
    </xf>
    <xf numFmtId="37" fontId="11" fillId="36" borderId="17" xfId="56" applyNumberFormat="1" applyFont="1" applyFill="1" applyBorder="1" applyProtection="1">
      <alignment/>
      <protection locked="0"/>
    </xf>
    <xf numFmtId="37" fontId="11" fillId="36" borderId="0" xfId="42" applyNumberFormat="1" applyFont="1" applyFill="1" applyBorder="1" applyAlignment="1" applyProtection="1">
      <alignment/>
      <protection locked="0"/>
    </xf>
    <xf numFmtId="166" fontId="6" fillId="0" borderId="0" xfId="56" applyFont="1" applyFill="1" applyBorder="1" applyProtection="1">
      <alignment/>
      <protection/>
    </xf>
    <xf numFmtId="164" fontId="6" fillId="0" borderId="0" xfId="42" applyNumberFormat="1" applyFont="1" applyFill="1" applyBorder="1" applyAlignment="1" applyProtection="1">
      <alignment/>
      <protection/>
    </xf>
    <xf numFmtId="166" fontId="4" fillId="0" borderId="0" xfId="56" applyFill="1" applyProtection="1">
      <alignment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 quotePrefix="1">
      <alignment horizontal="center"/>
      <protection/>
    </xf>
    <xf numFmtId="41" fontId="3" fillId="36" borderId="0" xfId="55" applyNumberFormat="1" applyFont="1" applyFill="1" applyBorder="1" applyAlignment="1" applyProtection="1">
      <alignment horizontal="left" vertical="top"/>
      <protection locked="0"/>
    </xf>
    <xf numFmtId="0" fontId="0" fillId="36" borderId="0" xfId="0" applyFill="1" applyBorder="1" applyAlignment="1" applyProtection="1">
      <alignment/>
      <protection/>
    </xf>
    <xf numFmtId="14" fontId="3" fillId="36" borderId="0" xfId="55" applyNumberFormat="1" applyFont="1" applyFill="1" applyBorder="1" applyAlignment="1" applyProtection="1">
      <alignment horizontal="center"/>
      <protection/>
    </xf>
    <xf numFmtId="165" fontId="18" fillId="36" borderId="22" xfId="55" applyFont="1" applyFill="1" applyBorder="1" applyAlignment="1" applyProtection="1">
      <alignment horizontal="center"/>
      <protection/>
    </xf>
    <xf numFmtId="0" fontId="1" fillId="36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5" fontId="4" fillId="36" borderId="0" xfId="55" applyFill="1" applyAlignment="1" applyProtection="1">
      <alignment horizontal="right"/>
      <protection/>
    </xf>
    <xf numFmtId="165" fontId="3" fillId="36" borderId="21" xfId="55" applyFont="1" applyFill="1" applyBorder="1" applyAlignment="1" applyProtection="1">
      <alignment horizontal="right"/>
      <protection/>
    </xf>
    <xf numFmtId="165" fontId="3" fillId="36" borderId="23" xfId="55" applyFont="1" applyFill="1" applyBorder="1" applyAlignment="1" applyProtection="1">
      <alignment horizontal="right"/>
      <protection/>
    </xf>
    <xf numFmtId="165" fontId="3" fillId="36" borderId="29" xfId="55" applyFont="1" applyFill="1" applyBorder="1" applyAlignment="1" applyProtection="1">
      <alignment horizontal="right" vertical="top"/>
      <protection/>
    </xf>
    <xf numFmtId="0" fontId="0" fillId="36" borderId="0" xfId="0" applyFill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165" fontId="14" fillId="36" borderId="0" xfId="55" applyFont="1" applyFill="1" applyBorder="1" applyAlignment="1" applyProtection="1">
      <alignment horizontal="left"/>
      <protection/>
    </xf>
    <xf numFmtId="165" fontId="3" fillId="36" borderId="0" xfId="55" applyFont="1" applyFill="1" applyBorder="1" applyProtection="1">
      <alignment/>
      <protection/>
    </xf>
    <xf numFmtId="165" fontId="3" fillId="36" borderId="0" xfId="55" applyFont="1" applyFill="1" applyBorder="1" applyAlignment="1" applyProtection="1">
      <alignment wrapText="1"/>
      <protection/>
    </xf>
    <xf numFmtId="165" fontId="23" fillId="36" borderId="0" xfId="55" applyFont="1" applyFill="1" applyBorder="1" applyAlignment="1" applyProtection="1">
      <alignment wrapText="1"/>
      <protection/>
    </xf>
    <xf numFmtId="165" fontId="4" fillId="36" borderId="0" xfId="55" applyFont="1" applyFill="1" applyBorder="1" applyAlignment="1" applyProtection="1">
      <alignment vertical="top" wrapText="1"/>
      <protection/>
    </xf>
    <xf numFmtId="165" fontId="3" fillId="36" borderId="0" xfId="55" applyFont="1" applyFill="1" applyBorder="1" applyAlignment="1" applyProtection="1">
      <alignment horizontal="left" wrapText="1"/>
      <protection/>
    </xf>
    <xf numFmtId="165" fontId="3" fillId="36" borderId="0" xfId="55" applyFont="1" applyFill="1" applyBorder="1" applyAlignment="1" applyProtection="1" quotePrefix="1">
      <alignment wrapText="1"/>
      <protection/>
    </xf>
    <xf numFmtId="165" fontId="3" fillId="36" borderId="0" xfId="55" applyFont="1" applyFill="1" applyBorder="1" applyAlignment="1" applyProtection="1" quotePrefix="1">
      <alignment horizontal="right" wrapText="1"/>
      <protection/>
    </xf>
    <xf numFmtId="165" fontId="3" fillId="0" borderId="0" xfId="55" applyFont="1" applyFill="1" applyBorder="1" applyProtection="1">
      <alignment/>
      <protection/>
    </xf>
    <xf numFmtId="165" fontId="3" fillId="0" borderId="0" xfId="55" applyFont="1" applyFill="1" applyProtection="1">
      <alignment/>
      <protection/>
    </xf>
    <xf numFmtId="165" fontId="4" fillId="0" borderId="0" xfId="55" applyFill="1" applyBorder="1" applyProtection="1">
      <alignment/>
      <protection/>
    </xf>
    <xf numFmtId="165" fontId="4" fillId="0" borderId="0" xfId="55" applyFill="1" applyProtection="1">
      <alignment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165" fontId="3" fillId="36" borderId="43" xfId="55" applyFont="1" applyFill="1" applyBorder="1" applyAlignment="1" applyProtection="1">
      <alignment horizontal="center"/>
      <protection/>
    </xf>
    <xf numFmtId="165" fontId="3" fillId="36" borderId="35" xfId="55" applyFont="1" applyFill="1" applyBorder="1" applyAlignment="1" applyProtection="1">
      <alignment wrapText="1"/>
      <protection/>
    </xf>
    <xf numFmtId="165" fontId="3" fillId="36" borderId="23" xfId="55" applyFont="1" applyFill="1" applyBorder="1" applyAlignment="1" applyProtection="1">
      <alignment wrapText="1"/>
      <protection/>
    </xf>
    <xf numFmtId="165" fontId="23" fillId="36" borderId="23" xfId="55" applyFont="1" applyFill="1" applyBorder="1" applyAlignment="1" applyProtection="1">
      <alignment wrapText="1"/>
      <protection/>
    </xf>
    <xf numFmtId="165" fontId="4" fillId="36" borderId="23" xfId="55" applyFont="1" applyFill="1" applyBorder="1" applyAlignment="1" applyProtection="1">
      <alignment vertical="top"/>
      <protection locked="0"/>
    </xf>
    <xf numFmtId="165" fontId="4" fillId="36" borderId="23" xfId="55" applyFont="1" applyFill="1" applyBorder="1" applyAlignment="1" applyProtection="1">
      <alignment vertical="top" wrapText="1"/>
      <protection/>
    </xf>
    <xf numFmtId="165" fontId="4" fillId="36" borderId="29" xfId="55" applyFill="1" applyBorder="1" applyProtection="1">
      <alignment/>
      <protection/>
    </xf>
    <xf numFmtId="165" fontId="4" fillId="36" borderId="20" xfId="55" applyFill="1" applyBorder="1" applyProtection="1">
      <alignment/>
      <protection/>
    </xf>
    <xf numFmtId="165" fontId="4" fillId="36" borderId="30" xfId="55" applyFill="1" applyBorder="1" applyProtection="1">
      <alignment/>
      <protection/>
    </xf>
    <xf numFmtId="165" fontId="3" fillId="36" borderId="44" xfId="55" applyFont="1" applyFill="1" applyBorder="1" applyAlignment="1" applyProtection="1">
      <alignment horizontal="center"/>
      <protection/>
    </xf>
    <xf numFmtId="165" fontId="3" fillId="36" borderId="20" xfId="55" applyFont="1" applyFill="1" applyBorder="1" applyAlignment="1" applyProtection="1">
      <alignment wrapText="1"/>
      <protection/>
    </xf>
    <xf numFmtId="165" fontId="3" fillId="36" borderId="45" xfId="55" applyFont="1" applyFill="1" applyBorder="1" applyAlignment="1" applyProtection="1">
      <alignment wrapText="1"/>
      <protection/>
    </xf>
    <xf numFmtId="165" fontId="4" fillId="36" borderId="23" xfId="55" applyFont="1" applyFill="1" applyBorder="1" applyAlignment="1" applyProtection="1">
      <alignment horizontal="center" wrapText="1"/>
      <protection/>
    </xf>
    <xf numFmtId="165" fontId="3" fillId="36" borderId="0" xfId="55" applyFont="1" applyFill="1" applyBorder="1" applyAlignment="1" applyProtection="1" quotePrefix="1">
      <alignment vertical="top" wrapText="1"/>
      <protection/>
    </xf>
    <xf numFmtId="166" fontId="3" fillId="36" borderId="19" xfId="56" applyFont="1" applyFill="1" applyBorder="1" applyAlignment="1" applyProtection="1">
      <alignment horizontal="center"/>
      <protection/>
    </xf>
    <xf numFmtId="166" fontId="6" fillId="37" borderId="31" xfId="56" applyFont="1" applyFill="1" applyBorder="1" applyProtection="1">
      <alignment/>
      <protection/>
    </xf>
    <xf numFmtId="164" fontId="6" fillId="37" borderId="31" xfId="42" applyNumberFormat="1" applyFont="1" applyFill="1" applyBorder="1" applyAlignment="1" applyProtection="1">
      <alignment/>
      <protection/>
    </xf>
    <xf numFmtId="166" fontId="6" fillId="37" borderId="13" xfId="56" applyFont="1" applyFill="1" applyBorder="1" applyProtection="1">
      <alignment/>
      <protection/>
    </xf>
    <xf numFmtId="165" fontId="3" fillId="36" borderId="23" xfId="55" applyFont="1" applyFill="1" applyBorder="1" applyAlignment="1" applyProtection="1">
      <alignment horizontal="center"/>
      <protection/>
    </xf>
    <xf numFmtId="165" fontId="3" fillId="36" borderId="26" xfId="55" applyFont="1" applyFill="1" applyBorder="1" applyAlignment="1" applyProtection="1">
      <alignment horizontal="center"/>
      <protection/>
    </xf>
    <xf numFmtId="165" fontId="3" fillId="36" borderId="20" xfId="55" applyFont="1" applyFill="1" applyBorder="1" applyAlignment="1" applyProtection="1" quotePrefix="1">
      <alignment horizontal="right" wrapText="1"/>
      <protection/>
    </xf>
    <xf numFmtId="165" fontId="3" fillId="36" borderId="20" xfId="55" applyFont="1" applyFill="1" applyBorder="1" applyAlignment="1" applyProtection="1">
      <alignment horizontal="left" wrapText="1"/>
      <protection/>
    </xf>
    <xf numFmtId="165" fontId="16" fillId="36" borderId="0" xfId="55" applyFont="1" applyFill="1" applyBorder="1" applyAlignment="1" applyProtection="1">
      <alignment horizontal="right"/>
      <protection/>
    </xf>
    <xf numFmtId="165" fontId="16" fillId="36" borderId="0" xfId="55" applyFont="1" applyFill="1" applyBorder="1" applyAlignment="1" applyProtection="1">
      <alignment/>
      <protection/>
    </xf>
    <xf numFmtId="165" fontId="4" fillId="36" borderId="21" xfId="55" applyFill="1" applyBorder="1" applyProtection="1">
      <alignment/>
      <protection/>
    </xf>
    <xf numFmtId="165" fontId="4" fillId="36" borderId="20" xfId="55" applyFill="1" applyBorder="1" applyAlignment="1" applyProtection="1">
      <alignment vertical="top"/>
      <protection/>
    </xf>
    <xf numFmtId="0" fontId="0" fillId="36" borderId="21" xfId="0" applyFill="1" applyBorder="1" applyAlignment="1" applyProtection="1">
      <alignment horizontal="right"/>
      <protection/>
    </xf>
    <xf numFmtId="0" fontId="0" fillId="36" borderId="22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right" wrapText="1"/>
      <protection/>
    </xf>
    <xf numFmtId="0" fontId="1" fillId="33" borderId="50" xfId="0" applyFont="1" applyFill="1" applyBorder="1" applyAlignment="1" applyProtection="1">
      <alignment horizontal="right" wrapText="1"/>
      <protection/>
    </xf>
    <xf numFmtId="0" fontId="0" fillId="36" borderId="29" xfId="0" applyFill="1" applyBorder="1" applyAlignment="1" applyProtection="1">
      <alignment horizontal="right"/>
      <protection/>
    </xf>
    <xf numFmtId="0" fontId="0" fillId="36" borderId="20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166" fontId="5" fillId="33" borderId="26" xfId="56" applyFont="1" applyFill="1" applyBorder="1" applyAlignment="1" applyProtection="1">
      <alignment horizontal="center"/>
      <protection/>
    </xf>
    <xf numFmtId="166" fontId="3" fillId="33" borderId="51" xfId="56" applyFont="1" applyFill="1" applyBorder="1" applyAlignment="1" applyProtection="1">
      <alignment horizontal="right"/>
      <protection/>
    </xf>
    <xf numFmtId="166" fontId="3" fillId="33" borderId="52" xfId="56" applyFont="1" applyFill="1" applyBorder="1" applyAlignment="1" applyProtection="1">
      <alignment horizontal="right"/>
      <protection/>
    </xf>
    <xf numFmtId="166" fontId="6" fillId="34" borderId="53" xfId="56" applyFont="1" applyFill="1" applyBorder="1" applyProtection="1">
      <alignment/>
      <protection/>
    </xf>
    <xf numFmtId="0" fontId="0" fillId="33" borderId="49" xfId="0" applyFont="1" applyFill="1" applyBorder="1" applyAlignment="1" applyProtection="1" quotePrefix="1">
      <alignment horizontal="right"/>
      <protection/>
    </xf>
    <xf numFmtId="166" fontId="6" fillId="34" borderId="54" xfId="56" applyFont="1" applyFill="1" applyBorder="1" applyProtection="1">
      <alignment/>
      <protection/>
    </xf>
    <xf numFmtId="166" fontId="6" fillId="36" borderId="55" xfId="56" applyFont="1" applyFill="1" applyBorder="1" applyAlignment="1" applyProtection="1">
      <alignment horizontal="right"/>
      <protection/>
    </xf>
    <xf numFmtId="37" fontId="6" fillId="36" borderId="54" xfId="42" applyNumberFormat="1" applyFont="1" applyFill="1" applyBorder="1" applyAlignment="1" applyProtection="1">
      <alignment/>
      <protection/>
    </xf>
    <xf numFmtId="166" fontId="6" fillId="36" borderId="56" xfId="56" applyFont="1" applyFill="1" applyBorder="1" applyAlignment="1" applyProtection="1">
      <alignment horizontal="right"/>
      <protection/>
    </xf>
    <xf numFmtId="37" fontId="6" fillId="36" borderId="26" xfId="42" applyNumberFormat="1" applyFont="1" applyFill="1" applyBorder="1" applyAlignment="1" applyProtection="1">
      <alignment/>
      <protection/>
    </xf>
    <xf numFmtId="37" fontId="6" fillId="36" borderId="57" xfId="42" applyNumberFormat="1" applyFont="1" applyFill="1" applyBorder="1" applyAlignment="1" applyProtection="1">
      <alignment/>
      <protection/>
    </xf>
    <xf numFmtId="167" fontId="6" fillId="36" borderId="56" xfId="56" applyNumberFormat="1" applyFont="1" applyFill="1" applyBorder="1" applyAlignment="1" applyProtection="1">
      <alignment horizontal="right"/>
      <protection/>
    </xf>
    <xf numFmtId="166" fontId="5" fillId="35" borderId="58" xfId="56" applyFont="1" applyFill="1" applyBorder="1" applyAlignment="1" applyProtection="1">
      <alignment horizontal="right"/>
      <protection/>
    </xf>
    <xf numFmtId="37" fontId="5" fillId="35" borderId="59" xfId="56" applyNumberFormat="1" applyFont="1" applyFill="1" applyBorder="1" applyProtection="1">
      <alignment/>
      <protection/>
    </xf>
    <xf numFmtId="0" fontId="1" fillId="33" borderId="52" xfId="0" applyFont="1" applyFill="1" applyBorder="1" applyAlignment="1" applyProtection="1" quotePrefix="1">
      <alignment horizontal="right"/>
      <protection/>
    </xf>
    <xf numFmtId="37" fontId="6" fillId="36" borderId="57" xfId="56" applyNumberFormat="1" applyFont="1" applyFill="1" applyBorder="1" applyProtection="1">
      <alignment/>
      <protection/>
    </xf>
    <xf numFmtId="166" fontId="5" fillId="35" borderId="60" xfId="56" applyFont="1" applyFill="1" applyBorder="1" applyAlignment="1" applyProtection="1">
      <alignment horizontal="right"/>
      <protection/>
    </xf>
    <xf numFmtId="37" fontId="5" fillId="35" borderId="61" xfId="56" applyNumberFormat="1" applyFont="1" applyFill="1" applyBorder="1" applyProtection="1">
      <alignment/>
      <protection/>
    </xf>
    <xf numFmtId="166" fontId="6" fillId="35" borderId="52" xfId="56" applyFont="1" applyFill="1" applyBorder="1" applyAlignment="1" applyProtection="1">
      <alignment horizontal="right"/>
      <protection/>
    </xf>
    <xf numFmtId="37" fontId="6" fillId="35" borderId="53" xfId="56" applyNumberFormat="1" applyFont="1" applyFill="1" applyBorder="1" applyProtection="1">
      <alignment/>
      <protection/>
    </xf>
    <xf numFmtId="166" fontId="5" fillId="35" borderId="62" xfId="56" applyFont="1" applyFill="1" applyBorder="1" applyAlignment="1" applyProtection="1" quotePrefix="1">
      <alignment horizontal="right"/>
      <protection/>
    </xf>
    <xf numFmtId="166" fontId="6" fillId="35" borderId="63" xfId="56" applyFont="1" applyFill="1" applyBorder="1" applyAlignment="1" applyProtection="1">
      <alignment horizontal="left"/>
      <protection/>
    </xf>
    <xf numFmtId="166" fontId="5" fillId="35" borderId="20" xfId="56" applyFont="1" applyFill="1" applyBorder="1" applyAlignment="1" applyProtection="1" quotePrefix="1">
      <alignment horizontal="left"/>
      <protection/>
    </xf>
    <xf numFmtId="37" fontId="6" fillId="35" borderId="20" xfId="56" applyNumberFormat="1" applyFont="1" applyFill="1" applyBorder="1" applyProtection="1">
      <alignment/>
      <protection/>
    </xf>
    <xf numFmtId="166" fontId="4" fillId="36" borderId="30" xfId="56" applyFill="1" applyBorder="1" applyProtection="1">
      <alignment/>
      <protection/>
    </xf>
    <xf numFmtId="37" fontId="6" fillId="35" borderId="30" xfId="56" applyNumberFormat="1" applyFont="1" applyFill="1" applyBorder="1" applyProtection="1">
      <alignment/>
      <protection/>
    </xf>
    <xf numFmtId="165" fontId="4" fillId="36" borderId="23" xfId="55" applyFill="1" applyBorder="1" applyAlignment="1" applyProtection="1">
      <alignment horizontal="right"/>
      <protection/>
    </xf>
    <xf numFmtId="166" fontId="8" fillId="36" borderId="29" xfId="56" applyFont="1" applyFill="1" applyBorder="1" applyAlignment="1" applyProtection="1">
      <alignment horizontal="right"/>
      <protection/>
    </xf>
    <xf numFmtId="166" fontId="5" fillId="33" borderId="21" xfId="56" applyFont="1" applyFill="1" applyBorder="1" applyAlignment="1" applyProtection="1">
      <alignment horizontal="right"/>
      <protection/>
    </xf>
    <xf numFmtId="166" fontId="6" fillId="33" borderId="29" xfId="56" applyFont="1" applyFill="1" applyBorder="1" applyAlignment="1" applyProtection="1">
      <alignment horizontal="right"/>
      <protection/>
    </xf>
    <xf numFmtId="166" fontId="5" fillId="35" borderId="62" xfId="56" applyFont="1" applyFill="1" applyBorder="1" applyAlignment="1" applyProtection="1">
      <alignment horizontal="right"/>
      <protection/>
    </xf>
    <xf numFmtId="166" fontId="6" fillId="35" borderId="63" xfId="56" applyFont="1" applyFill="1" applyBorder="1" applyAlignment="1" applyProtection="1">
      <alignment horizontal="right"/>
      <protection/>
    </xf>
    <xf numFmtId="0" fontId="1" fillId="33" borderId="49" xfId="0" applyFont="1" applyFill="1" applyBorder="1" applyAlignment="1" applyProtection="1" quotePrefix="1">
      <alignment horizontal="right"/>
      <protection/>
    </xf>
    <xf numFmtId="0" fontId="1" fillId="33" borderId="52" xfId="0" applyFont="1" applyFill="1" applyBorder="1" applyAlignment="1" applyProtection="1">
      <alignment horizontal="right"/>
      <protection/>
    </xf>
    <xf numFmtId="37" fontId="6" fillId="35" borderId="64" xfId="56" applyNumberFormat="1" applyFont="1" applyFill="1" applyBorder="1" applyProtection="1">
      <alignment/>
      <protection/>
    </xf>
    <xf numFmtId="166" fontId="3" fillId="33" borderId="65" xfId="56" applyFont="1" applyFill="1" applyBorder="1" applyAlignment="1" applyProtection="1">
      <alignment horizontal="center"/>
      <protection/>
    </xf>
    <xf numFmtId="166" fontId="4" fillId="36" borderId="29" xfId="56" applyFill="1" applyBorder="1" applyAlignment="1" applyProtection="1">
      <alignment horizontal="right"/>
      <protection/>
    </xf>
    <xf numFmtId="166" fontId="4" fillId="36" borderId="20" xfId="56" applyFill="1" applyBorder="1" applyProtection="1">
      <alignment/>
      <protection/>
    </xf>
    <xf numFmtId="164" fontId="4" fillId="36" borderId="20" xfId="42" applyNumberFormat="1" applyFont="1" applyFill="1" applyBorder="1" applyAlignment="1" applyProtection="1">
      <alignment/>
      <protection/>
    </xf>
    <xf numFmtId="0" fontId="1" fillId="33" borderId="48" xfId="0" applyFont="1" applyFill="1" applyBorder="1" applyAlignment="1" applyProtection="1">
      <alignment horizontal="center" wrapText="1"/>
      <protection/>
    </xf>
    <xf numFmtId="0" fontId="0" fillId="0" borderId="56" xfId="0" applyFont="1" applyBorder="1" applyAlignment="1" applyProtection="1" quotePrefix="1">
      <alignment horizontal="right"/>
      <protection/>
    </xf>
    <xf numFmtId="0" fontId="0" fillId="0" borderId="23" xfId="0" applyFont="1" applyBorder="1" applyAlignment="1" applyProtection="1" quotePrefix="1">
      <alignment horizontal="right"/>
      <protection/>
    </xf>
    <xf numFmtId="166" fontId="6" fillId="34" borderId="25" xfId="56" applyFont="1" applyFill="1" applyBorder="1" applyProtection="1">
      <alignment/>
      <protection/>
    </xf>
    <xf numFmtId="166" fontId="3" fillId="36" borderId="51" xfId="56" applyFont="1" applyFill="1" applyBorder="1" applyAlignment="1" applyProtection="1">
      <alignment horizontal="right"/>
      <protection/>
    </xf>
    <xf numFmtId="166" fontId="6" fillId="37" borderId="54" xfId="56" applyFont="1" applyFill="1" applyBorder="1" applyProtection="1">
      <alignment/>
      <protection/>
    </xf>
    <xf numFmtId="166" fontId="3" fillId="33" borderId="65" xfId="56" applyFont="1" applyFill="1" applyBorder="1" applyAlignment="1" applyProtection="1">
      <alignment horizontal="right"/>
      <protection/>
    </xf>
    <xf numFmtId="166" fontId="6" fillId="36" borderId="23" xfId="56" applyFont="1" applyFill="1" applyBorder="1" applyAlignment="1" applyProtection="1">
      <alignment horizontal="right"/>
      <protection/>
    </xf>
    <xf numFmtId="166" fontId="3" fillId="33" borderId="50" xfId="56" applyFont="1" applyFill="1" applyBorder="1" applyAlignment="1" applyProtection="1">
      <alignment horizontal="right"/>
      <protection/>
    </xf>
    <xf numFmtId="166" fontId="3" fillId="0" borderId="23" xfId="56" applyFont="1" applyFill="1" applyBorder="1" applyAlignment="1" applyProtection="1">
      <alignment horizontal="right"/>
      <protection/>
    </xf>
    <xf numFmtId="166" fontId="6" fillId="0" borderId="26" xfId="56" applyFont="1" applyFill="1" applyBorder="1" applyProtection="1">
      <alignment/>
      <protection/>
    </xf>
    <xf numFmtId="166" fontId="6" fillId="36" borderId="29" xfId="56" applyFont="1" applyFill="1" applyBorder="1" applyAlignment="1" applyProtection="1">
      <alignment horizontal="right"/>
      <protection/>
    </xf>
    <xf numFmtId="166" fontId="6" fillId="36" borderId="20" xfId="56" applyFont="1" applyFill="1" applyBorder="1" applyAlignment="1" applyProtection="1">
      <alignment horizontal="left"/>
      <protection/>
    </xf>
    <xf numFmtId="37" fontId="11" fillId="36" borderId="20" xfId="56" applyNumberFormat="1" applyFont="1" applyFill="1" applyBorder="1" applyProtection="1">
      <alignment/>
      <protection locked="0"/>
    </xf>
    <xf numFmtId="37" fontId="6" fillId="36" borderId="20" xfId="56" applyNumberFormat="1" applyFont="1" applyFill="1" applyBorder="1" applyProtection="1">
      <alignment/>
      <protection/>
    </xf>
    <xf numFmtId="37" fontId="6" fillId="36" borderId="30" xfId="56" applyNumberFormat="1" applyFont="1" applyFill="1" applyBorder="1" applyProtection="1">
      <alignment/>
      <protection/>
    </xf>
    <xf numFmtId="165" fontId="4" fillId="36" borderId="0" xfId="55" applyFont="1" applyFill="1" applyBorder="1" applyAlignment="1" applyProtection="1">
      <alignment horizontal="right"/>
      <protection/>
    </xf>
    <xf numFmtId="165" fontId="4" fillId="36" borderId="26" xfId="55" applyFont="1" applyFill="1" applyBorder="1" applyAlignment="1" applyProtection="1">
      <alignment horizontal="right"/>
      <protection/>
    </xf>
    <xf numFmtId="165" fontId="4" fillId="36" borderId="20" xfId="55" applyFont="1" applyFill="1" applyBorder="1" applyAlignment="1" applyProtection="1">
      <alignment horizontal="right"/>
      <protection/>
    </xf>
    <xf numFmtId="165" fontId="4" fillId="36" borderId="30" xfId="55" applyFont="1" applyFill="1" applyBorder="1" applyAlignment="1" applyProtection="1">
      <alignment horizontal="right"/>
      <protection/>
    </xf>
    <xf numFmtId="165" fontId="4" fillId="36" borderId="0" xfId="55" applyFont="1" applyFill="1" applyProtection="1">
      <alignment/>
      <protection/>
    </xf>
    <xf numFmtId="14" fontId="16" fillId="36" borderId="19" xfId="55" applyNumberFormat="1" applyFont="1" applyFill="1" applyBorder="1" applyAlignment="1" applyProtection="1">
      <alignment/>
      <protection locked="0"/>
    </xf>
    <xf numFmtId="14" fontId="16" fillId="36" borderId="19" xfId="55" applyNumberFormat="1" applyFont="1" applyFill="1" applyBorder="1" applyAlignment="1" applyProtection="1">
      <alignment/>
      <protection/>
    </xf>
    <xf numFmtId="165" fontId="16" fillId="36" borderId="22" xfId="55" applyFont="1" applyFill="1" applyBorder="1" applyAlignment="1" applyProtection="1">
      <alignment/>
      <protection/>
    </xf>
    <xf numFmtId="165" fontId="16" fillId="36" borderId="29" xfId="55" applyFont="1" applyFill="1" applyBorder="1" applyAlignment="1" applyProtection="1">
      <alignment vertical="top"/>
      <protection/>
    </xf>
    <xf numFmtId="165" fontId="16" fillId="36" borderId="20" xfId="55" applyFont="1" applyFill="1" applyBorder="1" applyAlignment="1" applyProtection="1">
      <alignment vertical="top"/>
      <protection/>
    </xf>
    <xf numFmtId="165" fontId="16" fillId="36" borderId="30" xfId="55" applyFont="1" applyFill="1" applyBorder="1" applyAlignment="1" applyProtection="1">
      <alignment vertical="top"/>
      <protection/>
    </xf>
    <xf numFmtId="165" fontId="16" fillId="36" borderId="22" xfId="55" applyFont="1" applyFill="1" applyBorder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27" xfId="0" applyFont="1" applyFill="1" applyBorder="1" applyAlignment="1" applyProtection="1">
      <alignment/>
      <protection/>
    </xf>
    <xf numFmtId="165" fontId="13" fillId="36" borderId="66" xfId="55" applyFont="1" applyFill="1" applyBorder="1" applyAlignment="1" applyProtection="1">
      <alignment horizontal="left"/>
      <protection/>
    </xf>
    <xf numFmtId="165" fontId="16" fillId="36" borderId="15" xfId="55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26" xfId="0" applyFont="1" applyFill="1" applyBorder="1" applyAlignment="1" applyProtection="1">
      <alignment/>
      <protection/>
    </xf>
    <xf numFmtId="165" fontId="16" fillId="37" borderId="29" xfId="55" applyFont="1" applyFill="1" applyBorder="1" applyProtection="1">
      <alignment/>
      <protection/>
    </xf>
    <xf numFmtId="165" fontId="16" fillId="37" borderId="67" xfId="55" applyFont="1" applyFill="1" applyBorder="1" applyProtection="1">
      <alignment/>
      <protection/>
    </xf>
    <xf numFmtId="165" fontId="16" fillId="37" borderId="30" xfId="55" applyFont="1" applyFill="1" applyBorder="1" applyProtection="1">
      <alignment/>
      <protection/>
    </xf>
    <xf numFmtId="165" fontId="16" fillId="36" borderId="27" xfId="55" applyFont="1" applyFill="1" applyBorder="1" applyProtection="1">
      <alignment/>
      <protection/>
    </xf>
    <xf numFmtId="165" fontId="16" fillId="36" borderId="23" xfId="55" applyFont="1" applyFill="1" applyBorder="1" applyProtection="1">
      <alignment/>
      <protection/>
    </xf>
    <xf numFmtId="165" fontId="16" fillId="36" borderId="23" xfId="55" applyFont="1" applyFill="1" applyBorder="1" applyAlignment="1" applyProtection="1" quotePrefix="1">
      <alignment horizontal="left"/>
      <protection/>
    </xf>
    <xf numFmtId="165" fontId="16" fillId="36" borderId="0" xfId="55" applyFont="1" applyFill="1" applyProtection="1">
      <alignment/>
      <protection/>
    </xf>
    <xf numFmtId="0" fontId="0" fillId="33" borderId="68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right"/>
      <protection/>
    </xf>
    <xf numFmtId="0" fontId="66" fillId="36" borderId="0" xfId="0" applyFont="1" applyFill="1" applyBorder="1" applyAlignment="1" applyProtection="1">
      <alignment/>
      <protection/>
    </xf>
    <xf numFmtId="164" fontId="0" fillId="36" borderId="0" xfId="42" applyNumberFormat="1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16" borderId="52" xfId="0" applyFont="1" applyFill="1" applyBorder="1" applyAlignment="1" applyProtection="1">
      <alignment horizontal="right" wrapText="1"/>
      <protection/>
    </xf>
    <xf numFmtId="0" fontId="0" fillId="33" borderId="47" xfId="0" applyFont="1" applyFill="1" applyBorder="1" applyAlignment="1" applyProtection="1">
      <alignment horizontal="center"/>
      <protection/>
    </xf>
    <xf numFmtId="164" fontId="0" fillId="0" borderId="26" xfId="42" applyNumberFormat="1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 horizontal="right"/>
      <protection/>
    </xf>
    <xf numFmtId="0" fontId="66" fillId="36" borderId="69" xfId="0" applyFont="1" applyFill="1" applyBorder="1" applyAlignment="1" applyProtection="1">
      <alignment/>
      <protection/>
    </xf>
    <xf numFmtId="164" fontId="0" fillId="36" borderId="69" xfId="42" applyNumberFormat="1" applyFont="1" applyFill="1" applyBorder="1" applyAlignment="1" applyProtection="1">
      <alignment/>
      <protection/>
    </xf>
    <xf numFmtId="0" fontId="1" fillId="16" borderId="70" xfId="0" applyFont="1" applyFill="1" applyBorder="1" applyAlignment="1" applyProtection="1">
      <alignment horizontal="right" wrapText="1"/>
      <protection/>
    </xf>
    <xf numFmtId="0" fontId="1" fillId="33" borderId="21" xfId="0" applyFont="1" applyFill="1" applyBorder="1" applyAlignment="1" applyProtection="1">
      <alignment horizontal="right" wrapText="1"/>
      <protection/>
    </xf>
    <xf numFmtId="0" fontId="0" fillId="33" borderId="71" xfId="0" applyFill="1" applyBorder="1" applyAlignment="1" applyProtection="1">
      <alignment/>
      <protection/>
    </xf>
    <xf numFmtId="0" fontId="0" fillId="33" borderId="71" xfId="0" applyFont="1" applyFill="1" applyBorder="1" applyAlignment="1" applyProtection="1">
      <alignment horizontal="center"/>
      <protection/>
    </xf>
    <xf numFmtId="0" fontId="0" fillId="33" borderId="72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164" fontId="0" fillId="0" borderId="20" xfId="42" applyNumberFormat="1" applyFont="1" applyFill="1" applyBorder="1" applyAlignment="1" applyProtection="1">
      <alignment/>
      <protection locked="0"/>
    </xf>
    <xf numFmtId="0" fontId="66" fillId="36" borderId="20" xfId="0" applyFont="1" applyFill="1" applyBorder="1" applyAlignment="1" applyProtection="1">
      <alignment/>
      <protection/>
    </xf>
    <xf numFmtId="164" fontId="0" fillId="36" borderId="20" xfId="42" applyNumberFormat="1" applyFont="1" applyFill="1" applyBorder="1" applyAlignment="1" applyProtection="1">
      <alignment/>
      <protection/>
    </xf>
    <xf numFmtId="164" fontId="0" fillId="0" borderId="30" xfId="42" applyNumberFormat="1" applyFont="1" applyFill="1" applyBorder="1" applyAlignment="1" applyProtection="1">
      <alignment/>
      <protection/>
    </xf>
    <xf numFmtId="165" fontId="18" fillId="36" borderId="0" xfId="55" applyFont="1" applyFill="1" applyBorder="1" applyAlignment="1" applyProtection="1">
      <alignment horizontal="center"/>
      <protection/>
    </xf>
    <xf numFmtId="165" fontId="4" fillId="36" borderId="0" xfId="55" applyFill="1" applyBorder="1" applyAlignment="1" applyProtection="1">
      <alignment horizontal="left" vertical="top" wrapText="1"/>
      <protection locked="0"/>
    </xf>
    <xf numFmtId="165" fontId="3" fillId="36" borderId="0" xfId="55" applyFont="1" applyFill="1" applyBorder="1" applyAlignment="1" applyProtection="1">
      <alignment horizontal="right"/>
      <protection/>
    </xf>
    <xf numFmtId="41" fontId="3" fillId="36" borderId="0" xfId="55" applyNumberFormat="1" applyFont="1" applyFill="1" applyBorder="1" applyAlignment="1" applyProtection="1">
      <alignment horizontal="left" vertical="top"/>
      <protection locked="0"/>
    </xf>
    <xf numFmtId="165" fontId="3" fillId="36" borderId="0" xfId="55" applyFont="1" applyFill="1" applyBorder="1" applyAlignment="1" applyProtection="1">
      <alignment horizontal="left"/>
      <protection/>
    </xf>
    <xf numFmtId="165" fontId="3" fillId="36" borderId="0" xfId="55" applyFont="1" applyFill="1" applyBorder="1" applyAlignment="1" applyProtection="1">
      <alignment horizontal="center"/>
      <protection/>
    </xf>
    <xf numFmtId="37" fontId="6" fillId="35" borderId="73" xfId="56" applyNumberFormat="1" applyFont="1" applyFill="1" applyBorder="1" applyProtection="1">
      <alignment/>
      <protection/>
    </xf>
    <xf numFmtId="37" fontId="11" fillId="36" borderId="36" xfId="42" applyNumberFormat="1" applyFont="1" applyFill="1" applyBorder="1" applyAlignment="1" applyProtection="1">
      <alignment/>
      <protection locked="0"/>
    </xf>
    <xf numFmtId="37" fontId="11" fillId="36" borderId="31" xfId="42" applyNumberFormat="1" applyFont="1" applyFill="1" applyBorder="1" applyAlignment="1" applyProtection="1">
      <alignment/>
      <protection locked="0"/>
    </xf>
    <xf numFmtId="37" fontId="11" fillId="36" borderId="74" xfId="42" applyNumberFormat="1" applyFont="1" applyFill="1" applyBorder="1" applyAlignment="1" applyProtection="1">
      <alignment/>
      <protection locked="0"/>
    </xf>
    <xf numFmtId="37" fontId="5" fillId="35" borderId="18" xfId="56" applyNumberFormat="1" applyFont="1" applyFill="1" applyBorder="1" applyProtection="1">
      <alignment/>
      <protection/>
    </xf>
    <xf numFmtId="37" fontId="6" fillId="36" borderId="17" xfId="42" applyNumberFormat="1" applyFont="1" applyFill="1" applyBorder="1" applyAlignment="1" applyProtection="1">
      <alignment/>
      <protection/>
    </xf>
    <xf numFmtId="37" fontId="6" fillId="36" borderId="68" xfId="42" applyNumberFormat="1" applyFont="1" applyFill="1" applyBorder="1" applyAlignment="1" applyProtection="1">
      <alignment/>
      <protection/>
    </xf>
    <xf numFmtId="164" fontId="5" fillId="34" borderId="75" xfId="42" applyNumberFormat="1" applyFont="1" applyFill="1" applyBorder="1" applyAlignment="1" applyProtection="1">
      <alignment/>
      <protection/>
    </xf>
    <xf numFmtId="164" fontId="5" fillId="34" borderId="76" xfId="42" applyNumberFormat="1" applyFont="1" applyFill="1" applyBorder="1" applyAlignment="1" applyProtection="1">
      <alignment/>
      <protection/>
    </xf>
    <xf numFmtId="164" fontId="6" fillId="36" borderId="0" xfId="42" applyNumberFormat="1" applyFont="1" applyFill="1" applyBorder="1" applyAlignment="1" applyProtection="1">
      <alignment/>
      <protection/>
    </xf>
    <xf numFmtId="164" fontId="6" fillId="36" borderId="26" xfId="42" applyNumberFormat="1" applyFont="1" applyFill="1" applyBorder="1" applyAlignment="1" applyProtection="1">
      <alignment/>
      <protection/>
    </xf>
    <xf numFmtId="164" fontId="5" fillId="34" borderId="75" xfId="42" applyNumberFormat="1" applyFont="1" applyFill="1" applyBorder="1" applyAlignment="1" applyProtection="1">
      <alignment horizontal="right"/>
      <protection/>
    </xf>
    <xf numFmtId="166" fontId="1" fillId="35" borderId="62" xfId="56" applyFont="1" applyFill="1" applyBorder="1" applyAlignment="1" applyProtection="1" quotePrefix="1">
      <alignment horizontal="right"/>
      <protection/>
    </xf>
    <xf numFmtId="178" fontId="4" fillId="36" borderId="0" xfId="56" applyNumberFormat="1" applyFill="1" applyProtection="1">
      <alignment/>
      <protection/>
    </xf>
    <xf numFmtId="165" fontId="16" fillId="36" borderId="77" xfId="55" applyFont="1" applyFill="1" applyBorder="1" applyAlignment="1" applyProtection="1">
      <alignment/>
      <protection/>
    </xf>
    <xf numFmtId="0" fontId="1" fillId="33" borderId="78" xfId="0" applyFont="1" applyFill="1" applyBorder="1" applyAlignment="1" applyProtection="1" quotePrefix="1">
      <alignment horizontal="right"/>
      <protection/>
    </xf>
    <xf numFmtId="165" fontId="3" fillId="36" borderId="0" xfId="55" applyFont="1" applyFill="1" applyBorder="1" applyAlignment="1" applyProtection="1">
      <alignment horizontal="right"/>
      <protection/>
    </xf>
    <xf numFmtId="37" fontId="12" fillId="16" borderId="68" xfId="0" applyNumberFormat="1" applyFont="1" applyFill="1" applyBorder="1" applyAlignment="1" applyProtection="1">
      <alignment/>
      <protection/>
    </xf>
    <xf numFmtId="37" fontId="0" fillId="33" borderId="32" xfId="0" applyNumberFormat="1" applyFill="1" applyBorder="1" applyAlignment="1" applyProtection="1">
      <alignment/>
      <protection/>
    </xf>
    <xf numFmtId="37" fontId="0" fillId="33" borderId="68" xfId="0" applyNumberFormat="1" applyFont="1" applyFill="1" applyBorder="1" applyAlignment="1" applyProtection="1">
      <alignment horizontal="center"/>
      <protection/>
    </xf>
    <xf numFmtId="37" fontId="0" fillId="0" borderId="32" xfId="42" applyNumberFormat="1" applyFont="1" applyFill="1" applyBorder="1" applyAlignment="1" applyProtection="1">
      <alignment/>
      <protection locked="0"/>
    </xf>
    <xf numFmtId="39" fontId="12" fillId="16" borderId="47" xfId="0" applyNumberFormat="1" applyFont="1" applyFill="1" applyBorder="1" applyAlignment="1" applyProtection="1">
      <alignment/>
      <protection/>
    </xf>
    <xf numFmtId="39" fontId="0" fillId="33" borderId="47" xfId="0" applyNumberFormat="1" applyFont="1" applyFill="1" applyBorder="1" applyAlignment="1" applyProtection="1">
      <alignment horizontal="center"/>
      <protection/>
    </xf>
    <xf numFmtId="39" fontId="0" fillId="0" borderId="48" xfId="42" applyNumberFormat="1" applyFont="1" applyFill="1" applyBorder="1" applyAlignment="1" applyProtection="1">
      <alignment/>
      <protection/>
    </xf>
    <xf numFmtId="39" fontId="0" fillId="0" borderId="76" xfId="42" applyNumberFormat="1" applyFont="1" applyFill="1" applyBorder="1" applyAlignment="1" applyProtection="1">
      <alignment/>
      <protection/>
    </xf>
    <xf numFmtId="37" fontId="0" fillId="0" borderId="68" xfId="42" applyNumberFormat="1" applyFont="1" applyFill="1" applyBorder="1" applyAlignment="1" applyProtection="1">
      <alignment/>
      <protection locked="0"/>
    </xf>
    <xf numFmtId="39" fontId="0" fillId="0" borderId="47" xfId="42" applyNumberFormat="1" applyFont="1" applyFill="1" applyBorder="1" applyAlignment="1" applyProtection="1">
      <alignment/>
      <protection/>
    </xf>
    <xf numFmtId="37" fontId="12" fillId="16" borderId="14" xfId="0" applyNumberFormat="1" applyFont="1" applyFill="1" applyBorder="1" applyAlignment="1" applyProtection="1">
      <alignment/>
      <protection/>
    </xf>
    <xf numFmtId="39" fontId="12" fillId="16" borderId="57" xfId="0" applyNumberFormat="1" applyFont="1" applyFill="1" applyBorder="1" applyAlignment="1" applyProtection="1">
      <alignment/>
      <protection/>
    </xf>
    <xf numFmtId="37" fontId="0" fillId="0" borderId="14" xfId="42" applyNumberFormat="1" applyFont="1" applyFill="1" applyBorder="1" applyAlignment="1" applyProtection="1">
      <alignment/>
      <protection locked="0"/>
    </xf>
    <xf numFmtId="37" fontId="0" fillId="0" borderId="57" xfId="42" applyNumberFormat="1" applyFont="1" applyFill="1" applyBorder="1" applyAlignment="1" applyProtection="1">
      <alignment/>
      <protection/>
    </xf>
    <xf numFmtId="37" fontId="0" fillId="0" borderId="35" xfId="42" applyNumberFormat="1" applyFont="1" applyFill="1" applyBorder="1" applyAlignment="1" applyProtection="1">
      <alignment/>
      <protection locked="0"/>
    </xf>
    <xf numFmtId="37" fontId="0" fillId="0" borderId="75" xfId="42" applyNumberFormat="1" applyFont="1" applyFill="1" applyBorder="1" applyAlignment="1" applyProtection="1">
      <alignment/>
      <protection/>
    </xf>
    <xf numFmtId="37" fontId="0" fillId="0" borderId="76" xfId="42" applyNumberFormat="1" applyFont="1" applyFill="1" applyBorder="1" applyAlignment="1" applyProtection="1">
      <alignment/>
      <protection/>
    </xf>
    <xf numFmtId="37" fontId="0" fillId="0" borderId="35" xfId="42" applyNumberFormat="1" applyFont="1" applyFill="1" applyBorder="1" applyAlignment="1" applyProtection="1">
      <alignment/>
      <protection/>
    </xf>
    <xf numFmtId="37" fontId="0" fillId="0" borderId="14" xfId="42" applyNumberFormat="1" applyFont="1" applyFill="1" applyBorder="1" applyAlignment="1" applyProtection="1">
      <alignment/>
      <protection/>
    </xf>
    <xf numFmtId="37" fontId="1" fillId="36" borderId="0" xfId="42" applyNumberFormat="1" applyFont="1" applyFill="1" applyBorder="1" applyAlignment="1" applyProtection="1">
      <alignment/>
      <protection/>
    </xf>
    <xf numFmtId="37" fontId="67" fillId="36" borderId="0" xfId="0" applyNumberFormat="1" applyFont="1" applyFill="1" applyBorder="1" applyAlignment="1" applyProtection="1">
      <alignment/>
      <protection/>
    </xf>
    <xf numFmtId="37" fontId="1" fillId="36" borderId="26" xfId="42" applyNumberFormat="1" applyFont="1" applyFill="1" applyBorder="1" applyAlignment="1" applyProtection="1">
      <alignment/>
      <protection/>
    </xf>
    <xf numFmtId="37" fontId="0" fillId="33" borderId="75" xfId="0" applyNumberFormat="1" applyFill="1" applyBorder="1" applyAlignment="1" applyProtection="1">
      <alignment/>
      <protection/>
    </xf>
    <xf numFmtId="37" fontId="0" fillId="33" borderId="76" xfId="0" applyNumberFormat="1" applyFill="1" applyBorder="1" applyAlignment="1" applyProtection="1">
      <alignment/>
      <protection/>
    </xf>
    <xf numFmtId="37" fontId="4" fillId="36" borderId="0" xfId="55" applyNumberFormat="1" applyFill="1" applyBorder="1" applyAlignment="1" applyProtection="1">
      <alignment/>
      <protection/>
    </xf>
    <xf numFmtId="37" fontId="4" fillId="36" borderId="26" xfId="55" applyNumberFormat="1" applyFill="1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2" fillId="16" borderId="68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8" borderId="37" xfId="0" applyFont="1" applyFill="1" applyBorder="1" applyAlignment="1" applyProtection="1">
      <alignment horizontal="center"/>
      <protection/>
    </xf>
    <xf numFmtId="164" fontId="0" fillId="36" borderId="0" xfId="42" applyNumberFormat="1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 horizontal="center" wrapText="1"/>
      <protection/>
    </xf>
    <xf numFmtId="0" fontId="1" fillId="38" borderId="14" xfId="0" applyFont="1" applyFill="1" applyBorder="1" applyAlignment="1" applyProtection="1">
      <alignment horizontal="center" wrapText="1"/>
      <protection/>
    </xf>
    <xf numFmtId="0" fontId="1" fillId="38" borderId="68" xfId="0" applyFont="1" applyFill="1" applyBorder="1" applyAlignment="1" applyProtection="1">
      <alignment horizontal="center" wrapText="1"/>
      <protection/>
    </xf>
    <xf numFmtId="0" fontId="12" fillId="16" borderId="68" xfId="0" applyFont="1" applyFill="1" applyBorder="1" applyAlignment="1" applyProtection="1">
      <alignment horizontal="left" wrapText="1"/>
      <protection/>
    </xf>
    <xf numFmtId="39" fontId="0" fillId="36" borderId="48" xfId="42" applyNumberFormat="1" applyFont="1" applyFill="1" applyBorder="1" applyAlignment="1" applyProtection="1">
      <alignment/>
      <protection/>
    </xf>
    <xf numFmtId="164" fontId="0" fillId="36" borderId="26" xfId="42" applyNumberFormat="1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164" fontId="0" fillId="36" borderId="69" xfId="42" applyNumberFormat="1" applyFont="1" applyFill="1" applyBorder="1" applyAlignment="1" applyProtection="1">
      <alignment/>
      <protection locked="0"/>
    </xf>
    <xf numFmtId="164" fontId="0" fillId="36" borderId="79" xfId="42" applyNumberFormat="1" applyFont="1" applyFill="1" applyBorder="1" applyAlignment="1" applyProtection="1">
      <alignment/>
      <protection/>
    </xf>
    <xf numFmtId="37" fontId="0" fillId="36" borderId="33" xfId="42" applyNumberFormat="1" applyFont="1" applyFill="1" applyBorder="1" applyAlignment="1" applyProtection="1">
      <alignment/>
      <protection locked="0"/>
    </xf>
    <xf numFmtId="37" fontId="0" fillId="36" borderId="42" xfId="42" applyNumberFormat="1" applyFont="1" applyFill="1" applyBorder="1" applyAlignment="1" applyProtection="1">
      <alignment/>
      <protection locked="0"/>
    </xf>
    <xf numFmtId="0" fontId="1" fillId="0" borderId="75" xfId="0" applyFont="1" applyBorder="1" applyAlignment="1" applyProtection="1">
      <alignment horizontal="center"/>
      <protection/>
    </xf>
    <xf numFmtId="0" fontId="1" fillId="36" borderId="80" xfId="0" applyFont="1" applyFill="1" applyBorder="1" applyAlignment="1" applyProtection="1">
      <alignment horizontal="center"/>
      <protection/>
    </xf>
    <xf numFmtId="0" fontId="1" fillId="36" borderId="81" xfId="0" applyFont="1" applyFill="1" applyBorder="1" applyAlignment="1" applyProtection="1">
      <alignment horizontal="center"/>
      <protection/>
    </xf>
    <xf numFmtId="0" fontId="1" fillId="36" borderId="82" xfId="0" applyFont="1" applyFill="1" applyBorder="1" applyAlignment="1" applyProtection="1">
      <alignment horizontal="center"/>
      <protection/>
    </xf>
    <xf numFmtId="165" fontId="3" fillId="36" borderId="0" xfId="55" applyFont="1" applyFill="1" applyBorder="1" applyAlignment="1" applyProtection="1">
      <alignment/>
      <protection/>
    </xf>
    <xf numFmtId="165" fontId="3" fillId="36" borderId="0" xfId="55" applyFont="1" applyFill="1" applyBorder="1" applyAlignment="1" applyProtection="1">
      <alignment wrapText="1"/>
      <protection/>
    </xf>
    <xf numFmtId="0" fontId="12" fillId="16" borderId="14" xfId="0" applyFont="1" applyFill="1" applyBorder="1" applyAlignment="1" applyProtection="1">
      <alignment horizontal="left" wrapText="1"/>
      <protection/>
    </xf>
    <xf numFmtId="37" fontId="12" fillId="16" borderId="14" xfId="0" applyNumberFormat="1" applyFont="1" applyFill="1" applyBorder="1" applyAlignment="1" applyProtection="1">
      <alignment/>
      <protection/>
    </xf>
    <xf numFmtId="0" fontId="1" fillId="36" borderId="75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right" wrapText="1"/>
      <protection/>
    </xf>
    <xf numFmtId="37" fontId="0" fillId="33" borderId="32" xfId="0" applyNumberFormat="1" applyFont="1" applyFill="1" applyBorder="1" applyAlignment="1" applyProtection="1">
      <alignment horizontal="center"/>
      <protection/>
    </xf>
    <xf numFmtId="39" fontId="0" fillId="33" borderId="48" xfId="0" applyNumberFormat="1" applyFont="1" applyFill="1" applyBorder="1" applyAlignment="1" applyProtection="1">
      <alignment horizontal="center"/>
      <protection/>
    </xf>
    <xf numFmtId="37" fontId="0" fillId="36" borderId="68" xfId="42" applyNumberFormat="1" applyFont="1" applyFill="1" applyBorder="1" applyAlignment="1" applyProtection="1">
      <alignment/>
      <protection locked="0"/>
    </xf>
    <xf numFmtId="39" fontId="0" fillId="36" borderId="47" xfId="42" applyNumberFormat="1" applyFont="1" applyFill="1" applyBorder="1" applyAlignment="1" applyProtection="1">
      <alignment/>
      <protection/>
    </xf>
    <xf numFmtId="37" fontId="0" fillId="36" borderId="32" xfId="42" applyNumberFormat="1" applyFont="1" applyFill="1" applyBorder="1" applyAlignment="1" applyProtection="1">
      <alignment/>
      <protection locked="0"/>
    </xf>
    <xf numFmtId="39" fontId="0" fillId="36" borderId="76" xfId="42" applyNumberFormat="1" applyFont="1" applyFill="1" applyBorder="1" applyAlignment="1" applyProtection="1">
      <alignment/>
      <protection/>
    </xf>
    <xf numFmtId="164" fontId="0" fillId="36" borderId="26" xfId="42" applyNumberFormat="1" applyFont="1" applyFill="1" applyBorder="1" applyAlignment="1" applyProtection="1">
      <alignment/>
      <protection/>
    </xf>
    <xf numFmtId="0" fontId="0" fillId="36" borderId="83" xfId="0" applyFon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 quotePrefix="1">
      <alignment horizontal="right"/>
      <protection/>
    </xf>
    <xf numFmtId="0" fontId="0" fillId="36" borderId="23" xfId="0" applyFont="1" applyFill="1" applyBorder="1" applyAlignment="1" applyProtection="1">
      <alignment horizontal="right"/>
      <protection/>
    </xf>
    <xf numFmtId="0" fontId="0" fillId="36" borderId="29" xfId="0" applyFont="1" applyFill="1" applyBorder="1" applyAlignment="1" applyProtection="1">
      <alignment horizontal="right"/>
      <protection/>
    </xf>
    <xf numFmtId="0" fontId="1" fillId="36" borderId="20" xfId="0" applyFont="1" applyFill="1" applyBorder="1" applyAlignment="1" applyProtection="1">
      <alignment horizontal="center"/>
      <protection/>
    </xf>
    <xf numFmtId="164" fontId="0" fillId="36" borderId="30" xfId="42" applyNumberFormat="1" applyFont="1" applyFill="1" applyBorder="1" applyAlignment="1" applyProtection="1">
      <alignment/>
      <protection/>
    </xf>
    <xf numFmtId="165" fontId="4" fillId="36" borderId="23" xfId="55" applyFill="1" applyBorder="1" applyAlignment="1" applyProtection="1">
      <alignment vertical="top"/>
      <protection locked="0"/>
    </xf>
    <xf numFmtId="165" fontId="4" fillId="36" borderId="0" xfId="55" applyFill="1" applyBorder="1" applyAlignment="1" applyProtection="1">
      <alignment vertical="top"/>
      <protection locked="0"/>
    </xf>
    <xf numFmtId="165" fontId="4" fillId="36" borderId="29" xfId="55" applyFill="1" applyBorder="1" applyAlignment="1" applyProtection="1">
      <alignment vertical="top"/>
      <protection locked="0"/>
    </xf>
    <xf numFmtId="165" fontId="4" fillId="36" borderId="20" xfId="55" applyFill="1" applyBorder="1" applyAlignment="1" applyProtection="1">
      <alignment vertical="top"/>
      <protection locked="0"/>
    </xf>
    <xf numFmtId="165" fontId="4" fillId="36" borderId="20" xfId="55" applyFill="1" applyBorder="1" applyAlignment="1" applyProtection="1">
      <alignment horizontal="left" vertical="top"/>
      <protection locked="0"/>
    </xf>
    <xf numFmtId="165" fontId="3" fillId="36" borderId="20" xfId="55" applyFont="1" applyFill="1" applyBorder="1" applyAlignment="1" applyProtection="1">
      <alignment vertical="top"/>
      <protection locked="0"/>
    </xf>
    <xf numFmtId="165" fontId="3" fillId="36" borderId="30" xfId="55" applyFont="1" applyFill="1" applyBorder="1" applyAlignment="1" applyProtection="1">
      <alignment vertical="top"/>
      <protection locked="0"/>
    </xf>
    <xf numFmtId="165" fontId="4" fillId="36" borderId="0" xfId="55" applyFill="1" applyBorder="1" applyAlignment="1" applyProtection="1">
      <alignment horizontal="left" vertical="top"/>
      <protection locked="0"/>
    </xf>
    <xf numFmtId="37" fontId="12" fillId="16" borderId="37" xfId="0" applyNumberFormat="1" applyFont="1" applyFill="1" applyBorder="1" applyAlignment="1" applyProtection="1">
      <alignment/>
      <protection/>
    </xf>
    <xf numFmtId="37" fontId="0" fillId="33" borderId="41" xfId="0" applyNumberForma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8" borderId="68" xfId="0" applyFont="1" applyFill="1" applyBorder="1" applyAlignment="1" applyProtection="1">
      <alignment horizontal="center"/>
      <protection/>
    </xf>
    <xf numFmtId="0" fontId="1" fillId="36" borderId="68" xfId="0" applyFont="1" applyFill="1" applyBorder="1" applyAlignment="1" applyProtection="1">
      <alignment horizontal="center" wrapText="1"/>
      <protection/>
    </xf>
    <xf numFmtId="0" fontId="1" fillId="36" borderId="37" xfId="0" applyFont="1" applyFill="1" applyBorder="1" applyAlignment="1" applyProtection="1">
      <alignment horizontal="center"/>
      <protection/>
    </xf>
    <xf numFmtId="0" fontId="1" fillId="36" borderId="68" xfId="0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165" fontId="16" fillId="36" borderId="84" xfId="55" applyFont="1" applyFill="1" applyBorder="1" applyAlignment="1" applyProtection="1" quotePrefix="1">
      <alignment horizontal="right" vertical="top"/>
      <protection/>
    </xf>
    <xf numFmtId="165" fontId="68" fillId="36" borderId="0" xfId="55" applyFont="1" applyFill="1" applyProtection="1">
      <alignment/>
      <protection/>
    </xf>
    <xf numFmtId="165" fontId="4" fillId="36" borderId="0" xfId="55" applyFill="1" applyBorder="1" applyAlignment="1" applyProtection="1">
      <alignment horizontal="left" vertical="top" wrapText="1"/>
      <protection locked="0"/>
    </xf>
    <xf numFmtId="165" fontId="18" fillId="36" borderId="0" xfId="55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165" fontId="3" fillId="36" borderId="0" xfId="55" applyFont="1" applyFill="1" applyBorder="1" applyAlignment="1" applyProtection="1">
      <alignment horizontal="right"/>
      <protection/>
    </xf>
    <xf numFmtId="41" fontId="3" fillId="36" borderId="0" xfId="55" applyNumberFormat="1" applyFont="1" applyFill="1" applyBorder="1" applyAlignment="1" applyProtection="1">
      <alignment horizontal="left" vertical="top"/>
      <protection locked="0"/>
    </xf>
    <xf numFmtId="165" fontId="3" fillId="36" borderId="0" xfId="55" applyFont="1" applyFill="1" applyBorder="1" applyAlignment="1" applyProtection="1">
      <alignment horizontal="left"/>
      <protection/>
    </xf>
    <xf numFmtId="165" fontId="3" fillId="36" borderId="0" xfId="55" applyFont="1" applyFill="1" applyBorder="1" applyAlignment="1" applyProtection="1">
      <alignment horizontal="center"/>
      <protection/>
    </xf>
    <xf numFmtId="165" fontId="18" fillId="36" borderId="0" xfId="55" applyFont="1" applyFill="1" applyBorder="1" applyAlignment="1" applyProtection="1">
      <alignment horizontal="center"/>
      <protection/>
    </xf>
    <xf numFmtId="166" fontId="6" fillId="36" borderId="0" xfId="56" applyFont="1" applyFill="1" applyBorder="1" applyAlignment="1" applyProtection="1">
      <alignment horizontal="left"/>
      <protection/>
    </xf>
    <xf numFmtId="165" fontId="3" fillId="36" borderId="0" xfId="55" applyFont="1" applyFill="1" applyBorder="1" applyAlignment="1" applyProtection="1">
      <alignment horizontal="right"/>
      <protection/>
    </xf>
    <xf numFmtId="165" fontId="3" fillId="36" borderId="0" xfId="55" applyFont="1" applyFill="1" applyBorder="1" applyAlignment="1" applyProtection="1">
      <alignment horizontal="left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Continuous"/>
      <protection/>
    </xf>
    <xf numFmtId="166" fontId="5" fillId="0" borderId="85" xfId="56" applyFont="1" applyBorder="1" applyAlignment="1" applyProtection="1">
      <alignment horizontal="center"/>
      <protection/>
    </xf>
    <xf numFmtId="37" fontId="6" fillId="36" borderId="33" xfId="56" applyNumberFormat="1" applyFont="1" applyFill="1" applyBorder="1" applyAlignment="1" applyProtection="1">
      <alignment/>
      <protection locked="0"/>
    </xf>
    <xf numFmtId="165" fontId="18" fillId="36" borderId="0" xfId="55" applyFont="1" applyFill="1" applyBorder="1" applyAlignment="1" applyProtection="1">
      <alignment horizontal="center"/>
      <protection/>
    </xf>
    <xf numFmtId="165" fontId="3" fillId="36" borderId="0" xfId="55" applyFont="1" applyFill="1" applyBorder="1" applyAlignment="1" applyProtection="1">
      <alignment horizontal="left"/>
      <protection/>
    </xf>
    <xf numFmtId="165" fontId="18" fillId="36" borderId="0" xfId="55" applyFont="1" applyFill="1" applyBorder="1" applyAlignment="1" applyProtection="1">
      <alignment horizontal="center"/>
      <protection/>
    </xf>
    <xf numFmtId="166" fontId="6" fillId="36" borderId="15" xfId="56" applyFont="1" applyFill="1" applyBorder="1" applyAlignment="1" applyProtection="1">
      <alignment horizontal="left"/>
      <protection/>
    </xf>
    <xf numFmtId="166" fontId="6" fillId="36" borderId="35" xfId="56" applyFont="1" applyFill="1" applyBorder="1" applyAlignment="1" applyProtection="1">
      <alignment horizontal="left"/>
      <protection/>
    </xf>
    <xf numFmtId="14" fontId="3" fillId="36" borderId="86" xfId="55" applyNumberFormat="1" applyFont="1" applyFill="1" applyBorder="1" applyAlignment="1" applyProtection="1">
      <alignment horizontal="center"/>
      <protection/>
    </xf>
    <xf numFmtId="166" fontId="6" fillId="36" borderId="16" xfId="56" applyFont="1" applyFill="1" applyBorder="1" applyAlignment="1" applyProtection="1">
      <alignment horizontal="left"/>
      <protection/>
    </xf>
    <xf numFmtId="165" fontId="3" fillId="36" borderId="20" xfId="55" applyFont="1" applyFill="1" applyBorder="1" applyAlignment="1" applyProtection="1">
      <alignment horizontal="left" vertical="top"/>
      <protection/>
    </xf>
    <xf numFmtId="166" fontId="6" fillId="36" borderId="0" xfId="56" applyFont="1" applyFill="1" applyBorder="1" applyAlignment="1" applyProtection="1">
      <alignment horizontal="left"/>
      <protection/>
    </xf>
    <xf numFmtId="0" fontId="1" fillId="38" borderId="19" xfId="0" applyFont="1" applyFill="1" applyBorder="1" applyAlignment="1" applyProtection="1">
      <alignment horizontal="center" wrapText="1"/>
      <protection/>
    </xf>
    <xf numFmtId="0" fontId="0" fillId="36" borderId="41" xfId="0" applyFont="1" applyFill="1" applyBorder="1" applyAlignment="1" applyProtection="1">
      <alignment horizontal="lef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0" fillId="36" borderId="42" xfId="0" applyFont="1" applyFill="1" applyBorder="1" applyAlignment="1" applyProtection="1">
      <alignment horizontal="left"/>
      <protection/>
    </xf>
    <xf numFmtId="0" fontId="1" fillId="38" borderId="23" xfId="0" applyFont="1" applyFill="1" applyBorder="1" applyAlignment="1" applyProtection="1">
      <alignment horizontal="center" wrapText="1"/>
      <protection/>
    </xf>
    <xf numFmtId="0" fontId="1" fillId="38" borderId="51" xfId="0" applyFont="1" applyFill="1" applyBorder="1" applyAlignment="1" applyProtection="1">
      <alignment horizontal="center" wrapText="1"/>
      <protection/>
    </xf>
    <xf numFmtId="0" fontId="1" fillId="36" borderId="83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1" fillId="38" borderId="32" xfId="0" applyFont="1" applyFill="1" applyBorder="1" applyAlignment="1" applyProtection="1">
      <alignment horizontal="center" wrapText="1"/>
      <protection/>
    </xf>
    <xf numFmtId="165" fontId="3" fillId="36" borderId="0" xfId="55" applyFont="1" applyFill="1" applyBorder="1" applyAlignment="1" applyProtection="1">
      <alignment horizontal="right"/>
      <protection/>
    </xf>
    <xf numFmtId="165" fontId="3" fillId="36" borderId="0" xfId="55" applyFont="1" applyFill="1" applyBorder="1" applyAlignment="1" applyProtection="1">
      <alignment wrapText="1"/>
      <protection/>
    </xf>
    <xf numFmtId="165" fontId="3" fillId="36" borderId="0" xfId="55" applyFont="1" applyFill="1" applyBorder="1" applyAlignment="1" applyProtection="1">
      <alignment horizontal="left"/>
      <protection/>
    </xf>
    <xf numFmtId="165" fontId="3" fillId="36" borderId="87" xfId="55" applyFont="1" applyFill="1" applyBorder="1" applyAlignment="1" applyProtection="1">
      <alignment horizontal="center"/>
      <protection/>
    </xf>
    <xf numFmtId="166" fontId="6" fillId="36" borderId="33" xfId="56" applyFont="1" applyFill="1" applyBorder="1" applyAlignment="1" applyProtection="1">
      <alignment horizontal="left"/>
      <protection locked="0"/>
    </xf>
    <xf numFmtId="166" fontId="6" fillId="36" borderId="42" xfId="56" applyFont="1" applyFill="1" applyBorder="1" applyAlignment="1" applyProtection="1" quotePrefix="1">
      <alignment horizontal="left"/>
      <protection locked="0"/>
    </xf>
    <xf numFmtId="166" fontId="6" fillId="36" borderId="42" xfId="56" applyFont="1" applyFill="1" applyBorder="1" applyAlignment="1" applyProtection="1">
      <alignment horizontal="left"/>
      <protection locked="0"/>
    </xf>
    <xf numFmtId="41" fontId="3" fillId="36" borderId="20" xfId="55" applyNumberFormat="1" applyFont="1" applyFill="1" applyBorder="1" applyAlignment="1" applyProtection="1">
      <alignment vertical="top"/>
      <protection/>
    </xf>
    <xf numFmtId="41" fontId="3" fillId="36" borderId="30" xfId="55" applyNumberFormat="1" applyFont="1" applyFill="1" applyBorder="1" applyAlignment="1" applyProtection="1">
      <alignment vertical="top"/>
      <protection/>
    </xf>
    <xf numFmtId="166" fontId="6" fillId="36" borderId="0" xfId="56" applyFont="1" applyFill="1" applyBorder="1" applyAlignment="1" applyProtection="1">
      <alignment horizontal="left"/>
      <protection locked="0"/>
    </xf>
    <xf numFmtId="166" fontId="6" fillId="36" borderId="0" xfId="56" applyFont="1" applyFill="1" applyBorder="1" applyAlignment="1" applyProtection="1" quotePrefix="1">
      <alignment horizontal="left"/>
      <protection locked="0"/>
    </xf>
    <xf numFmtId="164" fontId="11" fillId="36" borderId="0" xfId="42" applyNumberFormat="1" applyFont="1" applyFill="1" applyBorder="1" applyAlignment="1" applyProtection="1">
      <alignment/>
      <protection/>
    </xf>
    <xf numFmtId="37" fontId="25" fillId="36" borderId="20" xfId="56" applyNumberFormat="1" applyFont="1" applyFill="1" applyBorder="1" applyProtection="1">
      <alignment/>
      <protection/>
    </xf>
    <xf numFmtId="37" fontId="11" fillId="36" borderId="20" xfId="56" applyNumberFormat="1" applyFont="1" applyFill="1" applyBorder="1" applyProtection="1">
      <alignment/>
      <protection/>
    </xf>
    <xf numFmtId="166" fontId="6" fillId="36" borderId="33" xfId="56" applyFont="1" applyFill="1" applyBorder="1" applyAlignment="1" applyProtection="1" quotePrefix="1">
      <alignment horizontal="left"/>
      <protection locked="0"/>
    </xf>
    <xf numFmtId="165" fontId="4" fillId="36" borderId="0" xfId="55" applyFill="1" applyBorder="1" applyAlignment="1" applyProtection="1">
      <alignment horizontal="right" vertical="top" wrapText="1"/>
      <protection/>
    </xf>
    <xf numFmtId="165" fontId="4" fillId="36" borderId="0" xfId="55" applyFill="1" applyBorder="1" applyAlignment="1" applyProtection="1">
      <alignment horizontal="left" vertical="top" wrapText="1"/>
      <protection/>
    </xf>
    <xf numFmtId="37" fontId="0" fillId="36" borderId="75" xfId="42" applyNumberFormat="1" applyFont="1" applyFill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right"/>
      <protection locked="0"/>
    </xf>
    <xf numFmtId="0" fontId="0" fillId="36" borderId="42" xfId="0" applyFont="1" applyFill="1" applyBorder="1" applyAlignment="1" applyProtection="1">
      <alignment horizontal="left"/>
      <protection locked="0"/>
    </xf>
    <xf numFmtId="37" fontId="0" fillId="36" borderId="32" xfId="42" applyNumberFormat="1" applyFont="1" applyFill="1" applyBorder="1" applyAlignment="1" applyProtection="1">
      <alignment/>
      <protection locked="0"/>
    </xf>
    <xf numFmtId="37" fontId="0" fillId="36" borderId="32" xfId="0" applyNumberFormat="1" applyFont="1" applyFill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36" borderId="33" xfId="0" applyFont="1" applyFill="1" applyBorder="1" applyAlignment="1" applyProtection="1">
      <alignment horizontal="left"/>
      <protection locked="0"/>
    </xf>
    <xf numFmtId="37" fontId="0" fillId="36" borderId="68" xfId="0" applyNumberFormat="1" applyFont="1" applyFill="1" applyBorder="1" applyAlignment="1" applyProtection="1">
      <alignment/>
      <protection locked="0"/>
    </xf>
    <xf numFmtId="37" fontId="0" fillId="36" borderId="83" xfId="42" applyNumberFormat="1" applyFont="1" applyFill="1" applyBorder="1" applyAlignment="1" applyProtection="1">
      <alignment/>
      <protection/>
    </xf>
    <xf numFmtId="0" fontId="0" fillId="36" borderId="68" xfId="0" applyFont="1" applyFill="1" applyBorder="1" applyAlignment="1" applyProtection="1">
      <alignment horizontal="left"/>
      <protection locked="0"/>
    </xf>
    <xf numFmtId="0" fontId="0" fillId="36" borderId="32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164" fontId="0" fillId="0" borderId="0" xfId="42" applyNumberFormat="1" applyFont="1" applyFill="1" applyBorder="1" applyAlignment="1" applyProtection="1">
      <alignment/>
      <protection/>
    </xf>
    <xf numFmtId="0" fontId="0" fillId="36" borderId="23" xfId="0" applyFont="1" applyFill="1" applyBorder="1" applyAlignment="1" applyProtection="1" quotePrefix="1">
      <alignment horizontal="right"/>
      <protection locked="0"/>
    </xf>
    <xf numFmtId="41" fontId="3" fillId="36" borderId="20" xfId="55" applyNumberFormat="1" applyFont="1" applyFill="1" applyBorder="1" applyAlignment="1" applyProtection="1">
      <alignment horizontal="left" vertical="top"/>
      <protection/>
    </xf>
    <xf numFmtId="41" fontId="3" fillId="36" borderId="20" xfId="55" applyNumberFormat="1" applyFont="1" applyFill="1" applyBorder="1" applyAlignment="1" applyProtection="1">
      <alignment horizontal="center" vertical="top"/>
      <protection/>
    </xf>
    <xf numFmtId="41" fontId="3" fillId="36" borderId="30" xfId="55" applyNumberFormat="1" applyFont="1" applyFill="1" applyBorder="1" applyAlignment="1" applyProtection="1">
      <alignment horizontal="center" vertical="top"/>
      <protection/>
    </xf>
    <xf numFmtId="0" fontId="0" fillId="0" borderId="56" xfId="0" applyFont="1" applyBorder="1" applyAlignment="1" applyProtection="1" quotePrefix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5" fontId="3" fillId="36" borderId="23" xfId="55" applyFont="1" applyFill="1" applyBorder="1" applyAlignment="1" applyProtection="1">
      <alignment wrapText="1"/>
      <protection locked="0"/>
    </xf>
    <xf numFmtId="165" fontId="3" fillId="36" borderId="0" xfId="55" applyFont="1" applyFill="1" applyBorder="1" applyAlignment="1" applyProtection="1" quotePrefix="1">
      <alignment wrapText="1"/>
      <protection locked="0"/>
    </xf>
    <xf numFmtId="165" fontId="3" fillId="36" borderId="35" xfId="55" applyFont="1" applyFill="1" applyBorder="1" applyAlignment="1" applyProtection="1">
      <alignment wrapText="1"/>
      <protection locked="0"/>
    </xf>
    <xf numFmtId="165" fontId="4" fillId="36" borderId="0" xfId="55" applyFill="1" applyBorder="1" applyProtection="1">
      <alignment/>
      <protection locked="0"/>
    </xf>
    <xf numFmtId="165" fontId="3" fillId="36" borderId="0" xfId="55" applyFont="1" applyFill="1" applyBorder="1" applyAlignment="1" applyProtection="1">
      <alignment wrapText="1"/>
      <protection locked="0"/>
    </xf>
    <xf numFmtId="165" fontId="23" fillId="36" borderId="23" xfId="55" applyFont="1" applyFill="1" applyBorder="1" applyAlignment="1" applyProtection="1">
      <alignment wrapText="1"/>
      <protection locked="0"/>
    </xf>
    <xf numFmtId="165" fontId="4" fillId="36" borderId="23" xfId="55" applyFont="1" applyFill="1" applyBorder="1" applyAlignment="1" applyProtection="1">
      <alignment vertical="top" wrapText="1"/>
      <protection locked="0"/>
    </xf>
    <xf numFmtId="165" fontId="4" fillId="36" borderId="23" xfId="55" applyFont="1" applyFill="1" applyBorder="1" applyAlignment="1" applyProtection="1">
      <alignment vertical="top"/>
      <protection/>
    </xf>
    <xf numFmtId="165" fontId="4" fillId="36" borderId="0" xfId="55" applyFont="1" applyFill="1" applyBorder="1" applyAlignment="1" applyProtection="1">
      <alignment horizontal="center" wrapText="1"/>
      <protection locked="0"/>
    </xf>
    <xf numFmtId="165" fontId="4" fillId="36" borderId="26" xfId="55" applyFont="1" applyFill="1" applyBorder="1" applyAlignment="1" applyProtection="1">
      <alignment horizontal="center" wrapText="1"/>
      <protection locked="0"/>
    </xf>
    <xf numFmtId="165" fontId="16" fillId="36" borderId="84" xfId="55" applyFont="1" applyFill="1" applyBorder="1" applyAlignment="1" applyProtection="1" quotePrefix="1">
      <alignment horizontal="right" vertical="top"/>
      <protection locked="0"/>
    </xf>
    <xf numFmtId="165" fontId="13" fillId="38" borderId="88" xfId="55" applyFont="1" applyFill="1" applyBorder="1" applyAlignment="1" applyProtection="1" quotePrefix="1">
      <alignment vertical="top"/>
      <protection locked="0"/>
    </xf>
    <xf numFmtId="165" fontId="14" fillId="38" borderId="28" xfId="55" applyFont="1" applyFill="1" applyBorder="1" applyAlignment="1" applyProtection="1">
      <alignment horizontal="left" vertical="top" wrapText="1"/>
      <protection locked="0"/>
    </xf>
    <xf numFmtId="165" fontId="14" fillId="38" borderId="86" xfId="55" applyFont="1" applyFill="1" applyBorder="1" applyAlignment="1" applyProtection="1">
      <alignment horizontal="left" vertical="top" wrapText="1"/>
      <protection locked="0"/>
    </xf>
    <xf numFmtId="166" fontId="6" fillId="36" borderId="15" xfId="56" applyFont="1" applyFill="1" applyBorder="1" applyAlignment="1" applyProtection="1">
      <alignment horizontal="left"/>
      <protection locked="0"/>
    </xf>
    <xf numFmtId="165" fontId="3" fillId="36" borderId="19" xfId="55" applyFont="1" applyFill="1" applyBorder="1" applyAlignment="1" applyProtection="1">
      <alignment horizontal="left"/>
      <protection locked="0"/>
    </xf>
    <xf numFmtId="166" fontId="4" fillId="36" borderId="0" xfId="56" applyFill="1" applyProtection="1">
      <alignment/>
      <protection locked="0"/>
    </xf>
    <xf numFmtId="165" fontId="4" fillId="36" borderId="0" xfId="55" applyFill="1" applyBorder="1" applyAlignment="1" applyProtection="1">
      <alignment horizontal="left" vertical="top" wrapText="1"/>
      <protection/>
    </xf>
    <xf numFmtId="165" fontId="18" fillId="36" borderId="0" xfId="55" applyFont="1" applyFill="1" applyBorder="1" applyAlignment="1" applyProtection="1">
      <alignment horizontal="center"/>
      <protection/>
    </xf>
    <xf numFmtId="14" fontId="3" fillId="36" borderId="86" xfId="55" applyNumberFormat="1" applyFont="1" applyFill="1" applyBorder="1" applyAlignment="1" applyProtection="1">
      <alignment horizontal="center"/>
      <protection/>
    </xf>
    <xf numFmtId="0" fontId="1" fillId="38" borderId="19" xfId="0" applyFont="1" applyFill="1" applyBorder="1" applyAlignment="1" applyProtection="1">
      <alignment horizontal="center" wrapText="1"/>
      <protection/>
    </xf>
    <xf numFmtId="0" fontId="0" fillId="36" borderId="42" xfId="0" applyFont="1" applyFill="1" applyBorder="1" applyAlignment="1" applyProtection="1">
      <alignment horizontal="left"/>
      <protection locked="0"/>
    </xf>
    <xf numFmtId="0" fontId="1" fillId="38" borderId="23" xfId="0" applyFont="1" applyFill="1" applyBorder="1" applyAlignment="1" applyProtection="1">
      <alignment horizontal="center" wrapText="1"/>
      <protection/>
    </xf>
    <xf numFmtId="0" fontId="1" fillId="38" borderId="51" xfId="0" applyFont="1" applyFill="1" applyBorder="1" applyAlignment="1" applyProtection="1">
      <alignment horizontal="center" wrapText="1"/>
      <protection/>
    </xf>
    <xf numFmtId="0" fontId="1" fillId="36" borderId="83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1" fillId="38" borderId="32" xfId="0" applyFont="1" applyFill="1" applyBorder="1" applyAlignment="1" applyProtection="1">
      <alignment horizontal="center" wrapText="1"/>
      <protection/>
    </xf>
    <xf numFmtId="165" fontId="3" fillId="36" borderId="0" xfId="55" applyFont="1" applyFill="1" applyBorder="1" applyAlignment="1" applyProtection="1">
      <alignment horizontal="right"/>
      <protection/>
    </xf>
    <xf numFmtId="41" fontId="3" fillId="36" borderId="0" xfId="55" applyNumberFormat="1" applyFont="1" applyFill="1" applyBorder="1" applyAlignment="1" applyProtection="1">
      <alignment horizontal="left" vertical="top"/>
      <protection locked="0"/>
    </xf>
    <xf numFmtId="165" fontId="4" fillId="36" borderId="0" xfId="55" applyFill="1" applyBorder="1" applyAlignment="1" applyProtection="1">
      <alignment horizontal="left" vertical="top" wrapText="1"/>
      <protection locked="0"/>
    </xf>
    <xf numFmtId="165" fontId="3" fillId="36" borderId="0" xfId="55" applyFont="1" applyFill="1" applyBorder="1" applyAlignment="1" applyProtection="1">
      <alignment horizontal="left"/>
      <protection/>
    </xf>
    <xf numFmtId="165" fontId="3" fillId="36" borderId="0" xfId="55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/>
      <protection locked="0"/>
    </xf>
    <xf numFmtId="0" fontId="0" fillId="36" borderId="40" xfId="0" applyFont="1" applyFill="1" applyBorder="1" applyAlignment="1" applyProtection="1">
      <alignment horizontal="left"/>
      <protection locked="0"/>
    </xf>
    <xf numFmtId="37" fontId="0" fillId="36" borderId="17" xfId="42" applyNumberFormat="1" applyFont="1" applyFill="1" applyBorder="1" applyAlignment="1" applyProtection="1">
      <alignment/>
      <protection locked="0"/>
    </xf>
    <xf numFmtId="37" fontId="0" fillId="36" borderId="17" xfId="0" applyNumberFormat="1" applyFont="1" applyFill="1" applyBorder="1" applyAlignment="1" applyProtection="1">
      <alignment/>
      <protection locked="0"/>
    </xf>
    <xf numFmtId="39" fontId="0" fillId="36" borderId="57" xfId="42" applyNumberFormat="1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horizontal="left"/>
      <protection locked="0"/>
    </xf>
    <xf numFmtId="37" fontId="0" fillId="36" borderId="40" xfId="42" applyNumberFormat="1" applyFont="1" applyFill="1" applyBorder="1" applyAlignment="1" applyProtection="1">
      <alignment/>
      <protection locked="0"/>
    </xf>
    <xf numFmtId="165" fontId="4" fillId="36" borderId="0" xfId="55" applyFill="1" applyBorder="1" applyAlignment="1" applyProtection="1">
      <alignment horizontal="left" vertical="top" wrapText="1"/>
      <protection/>
    </xf>
    <xf numFmtId="165" fontId="18" fillId="36" borderId="0" xfId="55" applyFont="1" applyFill="1" applyBorder="1" applyAlignment="1" applyProtection="1">
      <alignment horizontal="center"/>
      <protection/>
    </xf>
    <xf numFmtId="14" fontId="3" fillId="36" borderId="86" xfId="55" applyNumberFormat="1" applyFont="1" applyFill="1" applyBorder="1" applyAlignment="1" applyProtection="1">
      <alignment horizontal="center"/>
      <protection/>
    </xf>
    <xf numFmtId="0" fontId="1" fillId="38" borderId="19" xfId="0" applyFont="1" applyFill="1" applyBorder="1" applyAlignment="1" applyProtection="1">
      <alignment horizontal="center" wrapText="1"/>
      <protection/>
    </xf>
    <xf numFmtId="0" fontId="1" fillId="38" borderId="51" xfId="0" applyFont="1" applyFill="1" applyBorder="1" applyAlignment="1" applyProtection="1">
      <alignment horizontal="center" wrapText="1"/>
      <protection/>
    </xf>
    <xf numFmtId="165" fontId="3" fillId="36" borderId="0" xfId="55" applyFont="1" applyFill="1" applyBorder="1" applyAlignment="1" applyProtection="1">
      <alignment horizontal="right"/>
      <protection/>
    </xf>
    <xf numFmtId="41" fontId="3" fillId="36" borderId="0" xfId="55" applyNumberFormat="1" applyFont="1" applyFill="1" applyBorder="1" applyAlignment="1" applyProtection="1">
      <alignment horizontal="left" vertical="top"/>
      <protection locked="0"/>
    </xf>
    <xf numFmtId="165" fontId="4" fillId="36" borderId="0" xfId="55" applyFill="1" applyBorder="1" applyAlignment="1" applyProtection="1">
      <alignment horizontal="left" vertical="top" wrapText="1"/>
      <protection locked="0"/>
    </xf>
    <xf numFmtId="165" fontId="3" fillId="36" borderId="0" xfId="55" applyFont="1" applyFill="1" applyBorder="1" applyAlignment="1" applyProtection="1">
      <alignment horizontal="left"/>
      <protection/>
    </xf>
    <xf numFmtId="165" fontId="3" fillId="36" borderId="0" xfId="55" applyFont="1" applyFill="1" applyBorder="1" applyAlignment="1" applyProtection="1">
      <alignment horizontal="center"/>
      <protection/>
    </xf>
    <xf numFmtId="165" fontId="20" fillId="36" borderId="31" xfId="55" applyFont="1" applyFill="1" applyBorder="1" applyAlignment="1" applyProtection="1">
      <alignment horizontal="center"/>
      <protection/>
    </xf>
    <xf numFmtId="165" fontId="20" fillId="36" borderId="54" xfId="55" applyFont="1" applyFill="1" applyBorder="1" applyAlignment="1" applyProtection="1">
      <alignment horizontal="center"/>
      <protection/>
    </xf>
    <xf numFmtId="165" fontId="16" fillId="36" borderId="21" xfId="55" applyFont="1" applyFill="1" applyBorder="1" applyAlignment="1" applyProtection="1">
      <alignment horizontal="center" vertical="top"/>
      <protection locked="0"/>
    </xf>
    <xf numFmtId="165" fontId="16" fillId="36" borderId="22" xfId="55" applyFont="1" applyFill="1" applyBorder="1" applyAlignment="1" applyProtection="1">
      <alignment horizontal="center" vertical="top"/>
      <protection locked="0"/>
    </xf>
    <xf numFmtId="165" fontId="16" fillId="36" borderId="27" xfId="55" applyFont="1" applyFill="1" applyBorder="1" applyAlignment="1" applyProtection="1">
      <alignment horizontal="center" vertical="top"/>
      <protection locked="0"/>
    </xf>
    <xf numFmtId="165" fontId="16" fillId="36" borderId="29" xfId="55" applyFont="1" applyFill="1" applyBorder="1" applyAlignment="1" applyProtection="1">
      <alignment horizontal="center" vertical="top"/>
      <protection locked="0"/>
    </xf>
    <xf numFmtId="165" fontId="16" fillId="36" borderId="20" xfId="55" applyFont="1" applyFill="1" applyBorder="1" applyAlignment="1" applyProtection="1">
      <alignment horizontal="center" vertical="top"/>
      <protection locked="0"/>
    </xf>
    <xf numFmtId="165" fontId="16" fillId="36" borderId="30" xfId="55" applyFont="1" applyFill="1" applyBorder="1" applyAlignment="1" applyProtection="1">
      <alignment horizontal="center" vertical="top"/>
      <protection locked="0"/>
    </xf>
    <xf numFmtId="165" fontId="16" fillId="33" borderId="89" xfId="55" applyFont="1" applyFill="1" applyBorder="1" applyAlignment="1" applyProtection="1">
      <alignment horizontal="center"/>
      <protection/>
    </xf>
    <xf numFmtId="165" fontId="16" fillId="33" borderId="90" xfId="55" applyFont="1" applyFill="1" applyBorder="1" applyAlignment="1" applyProtection="1">
      <alignment horizontal="center"/>
      <protection/>
    </xf>
    <xf numFmtId="165" fontId="16" fillId="33" borderId="91" xfId="55" applyFont="1" applyFill="1" applyBorder="1" applyAlignment="1" applyProtection="1">
      <alignment horizontal="center"/>
      <protection/>
    </xf>
    <xf numFmtId="165" fontId="16" fillId="36" borderId="84" xfId="55" applyFont="1" applyFill="1" applyBorder="1" applyAlignment="1" applyProtection="1">
      <alignment horizontal="center"/>
      <protection/>
    </xf>
    <xf numFmtId="165" fontId="16" fillId="36" borderId="87" xfId="55" applyFont="1" applyFill="1" applyBorder="1" applyAlignment="1" applyProtection="1">
      <alignment horizontal="center"/>
      <protection/>
    </xf>
    <xf numFmtId="165" fontId="16" fillId="36" borderId="92" xfId="55" applyFont="1" applyFill="1" applyBorder="1" applyAlignment="1" applyProtection="1">
      <alignment horizontal="center"/>
      <protection/>
    </xf>
    <xf numFmtId="165" fontId="16" fillId="33" borderId="93" xfId="55" applyFont="1" applyFill="1" applyBorder="1" applyAlignment="1" applyProtection="1">
      <alignment horizontal="center"/>
      <protection/>
    </xf>
    <xf numFmtId="165" fontId="16" fillId="33" borderId="94" xfId="55" applyFont="1" applyFill="1" applyBorder="1" applyAlignment="1" applyProtection="1">
      <alignment horizontal="center"/>
      <protection/>
    </xf>
    <xf numFmtId="14" fontId="16" fillId="36" borderId="84" xfId="55" applyNumberFormat="1" applyFont="1" applyFill="1" applyBorder="1" applyAlignment="1" applyProtection="1">
      <alignment horizontal="center"/>
      <protection/>
    </xf>
    <xf numFmtId="14" fontId="16" fillId="36" borderId="87" xfId="55" applyNumberFormat="1" applyFont="1" applyFill="1" applyBorder="1" applyAlignment="1" applyProtection="1">
      <alignment horizontal="center"/>
      <protection/>
    </xf>
    <xf numFmtId="14" fontId="16" fillId="36" borderId="92" xfId="55" applyNumberFormat="1" applyFont="1" applyFill="1" applyBorder="1" applyAlignment="1" applyProtection="1">
      <alignment horizontal="center"/>
      <protection/>
    </xf>
    <xf numFmtId="165" fontId="16" fillId="36" borderId="21" xfId="55" applyFont="1" applyFill="1" applyBorder="1" applyAlignment="1" applyProtection="1">
      <alignment horizontal="left" vertical="top"/>
      <protection/>
    </xf>
    <xf numFmtId="165" fontId="16" fillId="36" borderId="22" xfId="55" applyFont="1" applyFill="1" applyBorder="1" applyAlignment="1" applyProtection="1">
      <alignment horizontal="left" vertical="top"/>
      <protection/>
    </xf>
    <xf numFmtId="165" fontId="16" fillId="36" borderId="27" xfId="55" applyFont="1" applyFill="1" applyBorder="1" applyAlignment="1" applyProtection="1">
      <alignment horizontal="left" vertical="top"/>
      <protection/>
    </xf>
    <xf numFmtId="165" fontId="16" fillId="36" borderId="29" xfId="55" applyFont="1" applyFill="1" applyBorder="1" applyAlignment="1" applyProtection="1">
      <alignment horizontal="left" vertical="top"/>
      <protection/>
    </xf>
    <xf numFmtId="165" fontId="16" fillId="36" borderId="20" xfId="55" applyFont="1" applyFill="1" applyBorder="1" applyAlignment="1" applyProtection="1">
      <alignment horizontal="left" vertical="top"/>
      <protection/>
    </xf>
    <xf numFmtId="165" fontId="16" fillId="36" borderId="30" xfId="55" applyFont="1" applyFill="1" applyBorder="1" applyAlignment="1" applyProtection="1">
      <alignment horizontal="left" vertical="top"/>
      <protection/>
    </xf>
    <xf numFmtId="165" fontId="16" fillId="36" borderId="23" xfId="55" applyFont="1" applyFill="1" applyBorder="1" applyAlignment="1" applyProtection="1">
      <alignment horizontal="left" vertical="top" wrapText="1"/>
      <protection/>
    </xf>
    <xf numFmtId="165" fontId="16" fillId="36" borderId="0" xfId="55" applyFont="1" applyFill="1" applyBorder="1" applyAlignment="1" applyProtection="1">
      <alignment horizontal="left" vertical="top" wrapText="1"/>
      <protection/>
    </xf>
    <xf numFmtId="165" fontId="16" fillId="36" borderId="26" xfId="55" applyFont="1" applyFill="1" applyBorder="1" applyAlignment="1" applyProtection="1">
      <alignment horizontal="left" vertical="top" wrapText="1"/>
      <protection/>
    </xf>
    <xf numFmtId="165" fontId="16" fillId="36" borderId="23" xfId="55" applyFont="1" applyFill="1" applyBorder="1" applyAlignment="1" applyProtection="1">
      <alignment horizontal="left" vertical="top"/>
      <protection locked="0"/>
    </xf>
    <xf numFmtId="165" fontId="16" fillId="36" borderId="0" xfId="55" applyFont="1" applyFill="1" applyBorder="1" applyAlignment="1" applyProtection="1">
      <alignment horizontal="left" vertical="top"/>
      <protection locked="0"/>
    </xf>
    <xf numFmtId="165" fontId="16" fillId="36" borderId="26" xfId="55" applyFont="1" applyFill="1" applyBorder="1" applyAlignment="1" applyProtection="1">
      <alignment horizontal="left" vertical="top"/>
      <protection locked="0"/>
    </xf>
    <xf numFmtId="165" fontId="13" fillId="36" borderId="19" xfId="55" applyFont="1" applyFill="1" applyBorder="1" applyAlignment="1" applyProtection="1">
      <alignment horizontal="center"/>
      <protection/>
    </xf>
    <xf numFmtId="165" fontId="13" fillId="36" borderId="95" xfId="55" applyFont="1" applyFill="1" applyBorder="1" applyAlignment="1" applyProtection="1">
      <alignment horizontal="center"/>
      <protection/>
    </xf>
    <xf numFmtId="165" fontId="15" fillId="36" borderId="0" xfId="55" applyFont="1" applyFill="1" applyBorder="1" applyAlignment="1" applyProtection="1">
      <alignment horizontal="center"/>
      <protection/>
    </xf>
    <xf numFmtId="165" fontId="16" fillId="36" borderId="19" xfId="55" applyFont="1" applyFill="1" applyBorder="1" applyAlignment="1" applyProtection="1" quotePrefix="1">
      <alignment horizontal="center"/>
      <protection/>
    </xf>
    <xf numFmtId="165" fontId="16" fillId="36" borderId="25" xfId="55" applyFont="1" applyFill="1" applyBorder="1" applyAlignment="1" applyProtection="1" quotePrefix="1">
      <alignment horizontal="center"/>
      <protection/>
    </xf>
    <xf numFmtId="165" fontId="16" fillId="36" borderId="19" xfId="55" applyFont="1" applyFill="1" applyBorder="1" applyAlignment="1" applyProtection="1">
      <alignment horizontal="center"/>
      <protection/>
    </xf>
    <xf numFmtId="165" fontId="16" fillId="36" borderId="95" xfId="55" applyFont="1" applyFill="1" applyBorder="1" applyAlignment="1" applyProtection="1">
      <alignment horizontal="center"/>
      <protection/>
    </xf>
    <xf numFmtId="165" fontId="16" fillId="36" borderId="19" xfId="55" applyFont="1" applyFill="1" applyBorder="1" applyAlignment="1" applyProtection="1">
      <alignment horizontal="left"/>
      <protection locked="0"/>
    </xf>
    <xf numFmtId="165" fontId="16" fillId="36" borderId="25" xfId="55" applyFont="1" applyFill="1" applyBorder="1" applyAlignment="1" applyProtection="1">
      <alignment horizontal="left"/>
      <protection locked="0"/>
    </xf>
    <xf numFmtId="165" fontId="3" fillId="36" borderId="0" xfId="55" applyFont="1" applyFill="1" applyBorder="1" applyAlignment="1" applyProtection="1">
      <alignment/>
      <protection/>
    </xf>
    <xf numFmtId="165" fontId="17" fillId="36" borderId="0" xfId="55" applyFont="1" applyFill="1" applyBorder="1" applyAlignment="1" applyProtection="1">
      <alignment horizontal="center"/>
      <protection/>
    </xf>
    <xf numFmtId="165" fontId="16" fillId="36" borderId="28" xfId="55" applyFont="1" applyFill="1" applyBorder="1" applyAlignment="1" applyProtection="1">
      <alignment horizontal="left"/>
      <protection locked="0"/>
    </xf>
    <xf numFmtId="165" fontId="16" fillId="36" borderId="86" xfId="55" applyFont="1" applyFill="1" applyBorder="1" applyAlignment="1" applyProtection="1">
      <alignment horizontal="left"/>
      <protection locked="0"/>
    </xf>
    <xf numFmtId="165" fontId="16" fillId="36" borderId="23" xfId="55" applyFont="1" applyFill="1" applyBorder="1" applyAlignment="1" applyProtection="1">
      <alignment horizontal="left" wrapText="1"/>
      <protection locked="0"/>
    </xf>
    <xf numFmtId="165" fontId="16" fillId="36" borderId="0" xfId="55" applyFont="1" applyFill="1" applyBorder="1" applyAlignment="1" applyProtection="1">
      <alignment horizontal="left" wrapText="1"/>
      <protection locked="0"/>
    </xf>
    <xf numFmtId="165" fontId="16" fillId="36" borderId="26" xfId="55" applyFont="1" applyFill="1" applyBorder="1" applyAlignment="1" applyProtection="1">
      <alignment horizontal="left" wrapText="1"/>
      <protection locked="0"/>
    </xf>
    <xf numFmtId="165" fontId="16" fillId="36" borderId="29" xfId="55" applyFont="1" applyFill="1" applyBorder="1" applyAlignment="1" applyProtection="1">
      <alignment horizontal="left" wrapText="1"/>
      <protection locked="0"/>
    </xf>
    <xf numFmtId="165" fontId="16" fillId="36" borderId="20" xfId="55" applyFont="1" applyFill="1" applyBorder="1" applyAlignment="1" applyProtection="1">
      <alignment horizontal="left" wrapText="1"/>
      <protection locked="0"/>
    </xf>
    <xf numFmtId="165" fontId="16" fillId="36" borderId="30" xfId="55" applyFont="1" applyFill="1" applyBorder="1" applyAlignment="1" applyProtection="1">
      <alignment horizontal="left" wrapText="1"/>
      <protection locked="0"/>
    </xf>
    <xf numFmtId="165" fontId="16" fillId="36" borderId="23" xfId="55" applyFont="1" applyFill="1" applyBorder="1" applyAlignment="1" applyProtection="1" quotePrefix="1">
      <alignment horizontal="center"/>
      <protection/>
    </xf>
    <xf numFmtId="165" fontId="16" fillId="36" borderId="0" xfId="55" applyFont="1" applyFill="1" applyBorder="1" applyAlignment="1" applyProtection="1" quotePrefix="1">
      <alignment horizontal="center"/>
      <protection/>
    </xf>
    <xf numFmtId="165" fontId="16" fillId="36" borderId="26" xfId="55" applyFont="1" applyFill="1" applyBorder="1" applyAlignment="1" applyProtection="1" quotePrefix="1">
      <alignment horizontal="center"/>
      <protection/>
    </xf>
    <xf numFmtId="165" fontId="14" fillId="36" borderId="63" xfId="55" applyFont="1" applyFill="1" applyBorder="1" applyAlignment="1" applyProtection="1">
      <alignment vertical="center" wrapText="1"/>
      <protection locked="0"/>
    </xf>
    <xf numFmtId="165" fontId="14" fillId="36" borderId="81" xfId="55" applyFont="1" applyFill="1" applyBorder="1" applyAlignment="1" applyProtection="1">
      <alignment vertical="center" wrapText="1"/>
      <protection locked="0"/>
    </xf>
    <xf numFmtId="165" fontId="3" fillId="33" borderId="37" xfId="55" applyFont="1" applyFill="1" applyBorder="1" applyAlignment="1" applyProtection="1">
      <alignment horizontal="center"/>
      <protection/>
    </xf>
    <xf numFmtId="165" fontId="3" fillId="33" borderId="19" xfId="55" applyFont="1" applyFill="1" applyBorder="1" applyAlignment="1" applyProtection="1">
      <alignment horizontal="center"/>
      <protection/>
    </xf>
    <xf numFmtId="165" fontId="3" fillId="33" borderId="33" xfId="55" applyFont="1" applyFill="1" applyBorder="1" applyAlignment="1" applyProtection="1">
      <alignment horizontal="center"/>
      <protection/>
    </xf>
    <xf numFmtId="165" fontId="3" fillId="38" borderId="37" xfId="55" applyFont="1" applyFill="1" applyBorder="1" applyAlignment="1" applyProtection="1">
      <alignment horizontal="center" wrapText="1"/>
      <protection/>
    </xf>
    <xf numFmtId="165" fontId="3" fillId="38" borderId="19" xfId="55" applyFont="1" applyFill="1" applyBorder="1" applyAlignment="1" applyProtection="1">
      <alignment horizontal="center" wrapText="1"/>
      <protection/>
    </xf>
    <xf numFmtId="165" fontId="3" fillId="38" borderId="33" xfId="55" applyFont="1" applyFill="1" applyBorder="1" applyAlignment="1" applyProtection="1">
      <alignment horizontal="center" wrapText="1"/>
      <protection/>
    </xf>
    <xf numFmtId="165" fontId="3" fillId="33" borderId="51" xfId="55" applyFont="1" applyFill="1" applyBorder="1" applyAlignment="1" applyProtection="1">
      <alignment horizontal="center"/>
      <protection/>
    </xf>
    <xf numFmtId="165" fontId="14" fillId="36" borderId="32" xfId="55" applyFont="1" applyFill="1" applyBorder="1" applyAlignment="1" applyProtection="1">
      <alignment horizontal="center" wrapText="1"/>
      <protection locked="0"/>
    </xf>
    <xf numFmtId="165" fontId="14" fillId="36" borderId="49" xfId="55" applyFont="1" applyFill="1" applyBorder="1" applyAlignment="1" applyProtection="1">
      <alignment horizontal="center"/>
      <protection locked="0"/>
    </xf>
    <xf numFmtId="165" fontId="14" fillId="36" borderId="32" xfId="55" applyFont="1" applyFill="1" applyBorder="1" applyAlignment="1" applyProtection="1">
      <alignment horizontal="center"/>
      <protection locked="0"/>
    </xf>
    <xf numFmtId="165" fontId="14" fillId="36" borderId="48" xfId="55" applyFont="1" applyFill="1" applyBorder="1" applyAlignment="1" applyProtection="1">
      <alignment horizontal="center" wrapText="1"/>
      <protection locked="0"/>
    </xf>
    <xf numFmtId="165" fontId="18" fillId="36" borderId="0" xfId="55" applyFont="1" applyFill="1" applyBorder="1" applyAlignment="1" applyProtection="1">
      <alignment horizontal="center"/>
      <protection/>
    </xf>
    <xf numFmtId="165" fontId="14" fillId="36" borderId="87" xfId="55" applyFont="1" applyFill="1" applyBorder="1" applyAlignment="1" applyProtection="1">
      <alignment horizontal="left" vertical="top" wrapText="1"/>
      <protection/>
    </xf>
    <xf numFmtId="165" fontId="14" fillId="36" borderId="92" xfId="55" applyFont="1" applyFill="1" applyBorder="1" applyAlignment="1" applyProtection="1">
      <alignment horizontal="left" vertical="top" wrapText="1"/>
      <protection/>
    </xf>
    <xf numFmtId="14" fontId="3" fillId="36" borderId="28" xfId="55" applyNumberFormat="1" applyFont="1" applyFill="1" applyBorder="1" applyAlignment="1" applyProtection="1">
      <alignment horizontal="center"/>
      <protection/>
    </xf>
    <xf numFmtId="41" fontId="3" fillId="36" borderId="20" xfId="55" applyNumberFormat="1" applyFont="1" applyFill="1" applyBorder="1" applyAlignment="1" applyProtection="1">
      <alignment horizontal="left" vertical="top"/>
      <protection/>
    </xf>
    <xf numFmtId="41" fontId="3" fillId="36" borderId="30" xfId="55" applyNumberFormat="1" applyFont="1" applyFill="1" applyBorder="1" applyAlignment="1" applyProtection="1">
      <alignment horizontal="left" vertical="top"/>
      <protection/>
    </xf>
    <xf numFmtId="165" fontId="3" fillId="38" borderId="0" xfId="55" applyFont="1" applyFill="1" applyBorder="1" applyAlignment="1" applyProtection="1">
      <alignment horizontal="center"/>
      <protection/>
    </xf>
    <xf numFmtId="165" fontId="3" fillId="33" borderId="26" xfId="55" applyFont="1" applyFill="1" applyBorder="1" applyAlignment="1" applyProtection="1">
      <alignment horizontal="center"/>
      <protection/>
    </xf>
    <xf numFmtId="165" fontId="4" fillId="36" borderId="0" xfId="55" applyFill="1" applyBorder="1" applyAlignment="1" applyProtection="1">
      <alignment horizontal="left" vertical="top" wrapText="1"/>
      <protection/>
    </xf>
    <xf numFmtId="165" fontId="14" fillId="38" borderId="69" xfId="55" applyFont="1" applyFill="1" applyBorder="1" applyAlignment="1" applyProtection="1">
      <alignment horizontal="center" wrapText="1"/>
      <protection locked="0"/>
    </xf>
    <xf numFmtId="165" fontId="14" fillId="38" borderId="79" xfId="55" applyFont="1" applyFill="1" applyBorder="1" applyAlignment="1" applyProtection="1">
      <alignment horizontal="center" wrapText="1"/>
      <protection locked="0"/>
    </xf>
    <xf numFmtId="165" fontId="14" fillId="36" borderId="87" xfId="55" applyFont="1" applyFill="1" applyBorder="1" applyAlignment="1" applyProtection="1">
      <alignment horizontal="left" vertical="top" wrapText="1"/>
      <protection locked="0"/>
    </xf>
    <xf numFmtId="165" fontId="14" fillId="36" borderId="92" xfId="55" applyFont="1" applyFill="1" applyBorder="1" applyAlignment="1" applyProtection="1">
      <alignment horizontal="left" vertical="top" wrapText="1"/>
      <protection locked="0"/>
    </xf>
    <xf numFmtId="166" fontId="6" fillId="36" borderId="15" xfId="56" applyFont="1" applyFill="1" applyBorder="1" applyAlignment="1" applyProtection="1">
      <alignment horizontal="left"/>
      <protection/>
    </xf>
    <xf numFmtId="166" fontId="6" fillId="36" borderId="35" xfId="56" applyFont="1" applyFill="1" applyBorder="1" applyAlignment="1" applyProtection="1">
      <alignment horizontal="left"/>
      <protection/>
    </xf>
    <xf numFmtId="14" fontId="3" fillId="36" borderId="86" xfId="55" applyNumberFormat="1" applyFont="1" applyFill="1" applyBorder="1" applyAlignment="1" applyProtection="1">
      <alignment horizontal="center"/>
      <protection/>
    </xf>
    <xf numFmtId="166" fontId="6" fillId="36" borderId="16" xfId="56" applyFont="1" applyFill="1" applyBorder="1" applyAlignment="1" applyProtection="1">
      <alignment horizontal="left"/>
      <protection/>
    </xf>
    <xf numFmtId="166" fontId="6" fillId="36" borderId="40" xfId="56" applyFont="1" applyFill="1" applyBorder="1" applyAlignment="1" applyProtection="1">
      <alignment horizontal="left"/>
      <protection/>
    </xf>
    <xf numFmtId="166" fontId="5" fillId="33" borderId="41" xfId="56" applyFont="1" applyFill="1" applyBorder="1" applyAlignment="1" applyProtection="1">
      <alignment horizontal="left"/>
      <protection/>
    </xf>
    <xf numFmtId="166" fontId="5" fillId="33" borderId="13" xfId="56" applyFont="1" applyFill="1" applyBorder="1" applyAlignment="1" applyProtection="1">
      <alignment horizontal="left"/>
      <protection/>
    </xf>
    <xf numFmtId="166" fontId="16" fillId="33" borderId="23" xfId="56" applyFont="1" applyFill="1" applyBorder="1" applyAlignment="1" applyProtection="1">
      <alignment horizontal="center"/>
      <protection/>
    </xf>
    <xf numFmtId="166" fontId="16" fillId="33" borderId="0" xfId="56" applyFont="1" applyFill="1" applyBorder="1" applyAlignment="1" applyProtection="1">
      <alignment horizontal="center"/>
      <protection/>
    </xf>
    <xf numFmtId="166" fontId="16" fillId="33" borderId="26" xfId="56" applyFont="1" applyFill="1" applyBorder="1" applyAlignment="1" applyProtection="1">
      <alignment horizontal="center"/>
      <protection/>
    </xf>
    <xf numFmtId="166" fontId="16" fillId="33" borderId="29" xfId="56" applyFont="1" applyFill="1" applyBorder="1" applyAlignment="1" applyProtection="1">
      <alignment horizontal="center"/>
      <protection/>
    </xf>
    <xf numFmtId="166" fontId="16" fillId="33" borderId="20" xfId="56" applyFont="1" applyFill="1" applyBorder="1" applyAlignment="1" applyProtection="1">
      <alignment horizontal="center"/>
      <protection/>
    </xf>
    <xf numFmtId="166" fontId="16" fillId="33" borderId="30" xfId="56" applyFont="1" applyFill="1" applyBorder="1" applyAlignment="1" applyProtection="1">
      <alignment horizontal="center"/>
      <protection/>
    </xf>
    <xf numFmtId="166" fontId="5" fillId="35" borderId="96" xfId="56" applyFont="1" applyFill="1" applyBorder="1" applyAlignment="1" applyProtection="1">
      <alignment horizontal="left"/>
      <protection/>
    </xf>
    <xf numFmtId="166" fontId="5" fillId="35" borderId="95" xfId="56" applyFont="1" applyFill="1" applyBorder="1" applyAlignment="1" applyProtection="1">
      <alignment horizontal="left"/>
      <protection/>
    </xf>
    <xf numFmtId="166" fontId="23" fillId="33" borderId="13" xfId="56" applyFont="1" applyFill="1" applyBorder="1" applyAlignment="1" applyProtection="1">
      <alignment horizontal="center"/>
      <protection/>
    </xf>
    <xf numFmtId="166" fontId="3" fillId="33" borderId="19" xfId="56" applyFont="1" applyFill="1" applyBorder="1" applyAlignment="1" applyProtection="1">
      <alignment horizontal="center"/>
      <protection/>
    </xf>
    <xf numFmtId="166" fontId="24" fillId="36" borderId="21" xfId="56" applyFont="1" applyFill="1" applyBorder="1" applyAlignment="1" applyProtection="1">
      <alignment horizontal="center"/>
      <protection/>
    </xf>
    <xf numFmtId="166" fontId="24" fillId="36" borderId="22" xfId="56" applyFont="1" applyFill="1" applyBorder="1" applyAlignment="1" applyProtection="1">
      <alignment horizontal="center"/>
      <protection/>
    </xf>
    <xf numFmtId="166" fontId="24" fillId="36" borderId="27" xfId="56" applyFont="1" applyFill="1" applyBorder="1" applyAlignment="1" applyProtection="1">
      <alignment horizontal="center"/>
      <protection/>
    </xf>
    <xf numFmtId="165" fontId="3" fillId="36" borderId="20" xfId="55" applyFont="1" applyFill="1" applyBorder="1" applyAlignment="1" applyProtection="1">
      <alignment horizontal="left" vertical="top"/>
      <protection/>
    </xf>
    <xf numFmtId="166" fontId="3" fillId="33" borderId="75" xfId="56" applyFont="1" applyFill="1" applyBorder="1" applyAlignment="1" applyProtection="1">
      <alignment horizontal="center"/>
      <protection/>
    </xf>
    <xf numFmtId="166" fontId="3" fillId="33" borderId="97" xfId="56" applyFont="1" applyFill="1" applyBorder="1" applyAlignment="1" applyProtection="1">
      <alignment horizontal="center"/>
      <protection/>
    </xf>
    <xf numFmtId="166" fontId="3" fillId="33" borderId="83" xfId="56" applyFont="1" applyFill="1" applyBorder="1" applyAlignment="1" applyProtection="1">
      <alignment horizontal="center"/>
      <protection/>
    </xf>
    <xf numFmtId="166" fontId="6" fillId="36" borderId="0" xfId="56" applyFont="1" applyFill="1" applyBorder="1" applyAlignment="1" applyProtection="1">
      <alignment horizontal="left"/>
      <protection/>
    </xf>
    <xf numFmtId="166" fontId="3" fillId="0" borderId="0" xfId="56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1" fillId="0" borderId="97" xfId="0" applyFont="1" applyBorder="1" applyAlignment="1" applyProtection="1">
      <alignment horizontal="center"/>
      <protection/>
    </xf>
    <xf numFmtId="0" fontId="1" fillId="0" borderId="98" xfId="0" applyFont="1" applyBorder="1" applyAlignment="1" applyProtection="1">
      <alignment horizontal="center"/>
      <protection/>
    </xf>
    <xf numFmtId="0" fontId="1" fillId="0" borderId="83" xfId="0" applyFont="1" applyBorder="1" applyAlignment="1" applyProtection="1">
      <alignment horizontal="center"/>
      <protection/>
    </xf>
    <xf numFmtId="0" fontId="1" fillId="38" borderId="70" xfId="0" applyFont="1" applyFill="1" applyBorder="1" applyAlignment="1" applyProtection="1">
      <alignment horizontal="center" wrapText="1"/>
      <protection/>
    </xf>
    <xf numFmtId="0" fontId="1" fillId="38" borderId="31" xfId="0" applyFont="1" applyFill="1" applyBorder="1" applyAlignment="1" applyProtection="1">
      <alignment horizontal="center" wrapText="1"/>
      <protection/>
    </xf>
    <xf numFmtId="0" fontId="1" fillId="38" borderId="23" xfId="0" applyFont="1" applyFill="1" applyBorder="1" applyAlignment="1" applyProtection="1">
      <alignment horizontal="center" wrapText="1"/>
      <protection/>
    </xf>
    <xf numFmtId="0" fontId="1" fillId="38" borderId="0" xfId="0" applyFont="1" applyFill="1" applyBorder="1" applyAlignment="1" applyProtection="1">
      <alignment horizontal="center" wrapText="1"/>
      <protection/>
    </xf>
    <xf numFmtId="0" fontId="1" fillId="38" borderId="51" xfId="0" applyFont="1" applyFill="1" applyBorder="1" applyAlignment="1" applyProtection="1">
      <alignment horizontal="center" wrapText="1"/>
      <protection/>
    </xf>
    <xf numFmtId="0" fontId="1" fillId="38" borderId="19" xfId="0" applyFont="1" applyFill="1" applyBorder="1" applyAlignment="1" applyProtection="1">
      <alignment horizontal="center" wrapText="1"/>
      <protection/>
    </xf>
    <xf numFmtId="0" fontId="0" fillId="36" borderId="41" xfId="0" applyFon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 horizontal="left"/>
      <protection locked="0"/>
    </xf>
    <xf numFmtId="0" fontId="0" fillId="36" borderId="42" xfId="0" applyFont="1" applyFill="1" applyBorder="1" applyAlignment="1" applyProtection="1">
      <alignment horizontal="left"/>
      <protection locked="0"/>
    </xf>
    <xf numFmtId="0" fontId="1" fillId="36" borderId="97" xfId="0" applyFont="1" applyFill="1" applyBorder="1" applyAlignment="1" applyProtection="1">
      <alignment horizontal="center"/>
      <protection/>
    </xf>
    <xf numFmtId="0" fontId="1" fillId="36" borderId="98" xfId="0" applyFont="1" applyFill="1" applyBorder="1" applyAlignment="1" applyProtection="1">
      <alignment horizontal="center"/>
      <protection/>
    </xf>
    <xf numFmtId="0" fontId="1" fillId="36" borderId="83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1" fillId="38" borderId="32" xfId="0" applyFont="1" applyFill="1" applyBorder="1" applyAlignment="1" applyProtection="1">
      <alignment horizontal="center" wrapText="1"/>
      <protection/>
    </xf>
    <xf numFmtId="0" fontId="1" fillId="33" borderId="37" xfId="0" applyFont="1" applyFill="1" applyBorder="1" applyAlignment="1" applyProtection="1">
      <alignment horizontal="center" wrapText="1"/>
      <protection/>
    </xf>
    <xf numFmtId="0" fontId="2" fillId="36" borderId="88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center"/>
      <protection/>
    </xf>
    <xf numFmtId="0" fontId="2" fillId="36" borderId="22" xfId="0" applyFont="1" applyFill="1" applyBorder="1" applyAlignment="1" applyProtection="1">
      <alignment horizontal="center"/>
      <protection/>
    </xf>
    <xf numFmtId="0" fontId="2" fillId="36" borderId="86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2" fillId="16" borderId="41" xfId="0" applyFont="1" applyFill="1" applyBorder="1" applyAlignment="1" applyProtection="1">
      <alignment horizontal="left" wrapText="1"/>
      <protection/>
    </xf>
    <xf numFmtId="0" fontId="12" fillId="16" borderId="13" xfId="0" applyFont="1" applyFill="1" applyBorder="1" applyAlignment="1" applyProtection="1">
      <alignment horizontal="left" wrapText="1"/>
      <protection/>
    </xf>
    <xf numFmtId="0" fontId="1" fillId="38" borderId="41" xfId="0" applyFont="1" applyFill="1" applyBorder="1" applyAlignment="1" applyProtection="1">
      <alignment horizontal="center" wrapText="1"/>
      <protection/>
    </xf>
    <xf numFmtId="0" fontId="1" fillId="38" borderId="42" xfId="0" applyFont="1" applyFill="1" applyBorder="1" applyAlignment="1" applyProtection="1">
      <alignment horizontal="center" wrapText="1"/>
      <protection/>
    </xf>
    <xf numFmtId="0" fontId="12" fillId="16" borderId="42" xfId="0" applyFont="1" applyFill="1" applyBorder="1" applyAlignment="1" applyProtection="1">
      <alignment horizontal="left" wrapText="1"/>
      <protection/>
    </xf>
    <xf numFmtId="0" fontId="0" fillId="36" borderId="99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8" borderId="40" xfId="0" applyFont="1" applyFill="1" applyBorder="1" applyAlignment="1" applyProtection="1">
      <alignment horizontal="center" wrapText="1"/>
      <protection/>
    </xf>
    <xf numFmtId="0" fontId="1" fillId="33" borderId="100" xfId="0" applyFont="1" applyFill="1" applyBorder="1" applyAlignment="1" applyProtection="1">
      <alignment horizontal="center" wrapText="1"/>
      <protection/>
    </xf>
    <xf numFmtId="0" fontId="1" fillId="33" borderId="28" xfId="0" applyFont="1" applyFill="1" applyBorder="1" applyAlignment="1" applyProtection="1">
      <alignment horizontal="center" wrapText="1"/>
      <protection/>
    </xf>
    <xf numFmtId="0" fontId="1" fillId="33" borderId="10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left"/>
      <protection/>
    </xf>
    <xf numFmtId="14" fontId="3" fillId="36" borderId="22" xfId="55" applyNumberFormat="1" applyFont="1" applyFill="1" applyBorder="1" applyAlignment="1" applyProtection="1">
      <alignment horizontal="center"/>
      <protection/>
    </xf>
    <xf numFmtId="164" fontId="3" fillId="36" borderId="68" xfId="42" applyNumberFormat="1" applyFont="1" applyFill="1" applyBorder="1" applyAlignment="1" applyProtection="1">
      <alignment horizontal="right" wrapText="1"/>
      <protection/>
    </xf>
    <xf numFmtId="164" fontId="3" fillId="36" borderId="47" xfId="42" applyNumberFormat="1" applyFont="1" applyFill="1" applyBorder="1" applyAlignment="1" applyProtection="1">
      <alignment horizontal="right" wrapText="1"/>
      <protection/>
    </xf>
    <xf numFmtId="165" fontId="3" fillId="36" borderId="0" xfId="55" applyFont="1" applyFill="1" applyBorder="1" applyAlignment="1" applyProtection="1">
      <alignment horizontal="left" wrapText="1"/>
      <protection/>
    </xf>
    <xf numFmtId="164" fontId="3" fillId="36" borderId="32" xfId="42" applyNumberFormat="1" applyFont="1" applyFill="1" applyBorder="1" applyAlignment="1" applyProtection="1">
      <alignment horizontal="right"/>
      <protection/>
    </xf>
    <xf numFmtId="164" fontId="3" fillId="36" borderId="48" xfId="42" applyNumberFormat="1" applyFont="1" applyFill="1" applyBorder="1" applyAlignment="1" applyProtection="1">
      <alignment horizontal="right"/>
      <protection/>
    </xf>
    <xf numFmtId="165" fontId="3" fillId="36" borderId="0" xfId="55" applyFont="1" applyFill="1" applyBorder="1" applyAlignment="1" applyProtection="1">
      <alignment wrapText="1"/>
      <protection/>
    </xf>
    <xf numFmtId="165" fontId="3" fillId="33" borderId="84" xfId="55" applyFont="1" applyFill="1" applyBorder="1" applyAlignment="1" applyProtection="1">
      <alignment horizontal="center"/>
      <protection/>
    </xf>
    <xf numFmtId="165" fontId="3" fillId="33" borderId="87" xfId="55" applyFont="1" applyFill="1" applyBorder="1" applyAlignment="1" applyProtection="1">
      <alignment horizontal="center"/>
      <protection/>
    </xf>
    <xf numFmtId="165" fontId="3" fillId="33" borderId="92" xfId="55" applyFont="1" applyFill="1" applyBorder="1" applyAlignment="1" applyProtection="1">
      <alignment horizontal="center"/>
      <protection/>
    </xf>
    <xf numFmtId="10" fontId="3" fillId="36" borderId="32" xfId="59" applyNumberFormat="1" applyFont="1" applyFill="1" applyBorder="1" applyAlignment="1" applyProtection="1">
      <alignment horizontal="right"/>
      <protection/>
    </xf>
    <xf numFmtId="10" fontId="3" fillId="36" borderId="48" xfId="59" applyNumberFormat="1" applyFont="1" applyFill="1" applyBorder="1" applyAlignment="1" applyProtection="1">
      <alignment horizontal="right"/>
      <protection/>
    </xf>
    <xf numFmtId="41" fontId="3" fillId="36" borderId="0" xfId="55" applyNumberFormat="1" applyFont="1" applyFill="1" applyBorder="1" applyAlignment="1" applyProtection="1">
      <alignment horizontal="left" vertical="top"/>
      <protection locked="0"/>
    </xf>
    <xf numFmtId="41" fontId="3" fillId="36" borderId="26" xfId="55" applyNumberFormat="1" applyFont="1" applyFill="1" applyBorder="1" applyAlignment="1" applyProtection="1">
      <alignment horizontal="left" vertical="top"/>
      <protection locked="0"/>
    </xf>
    <xf numFmtId="165" fontId="4" fillId="36" borderId="29" xfId="55" applyFill="1" applyBorder="1" applyAlignment="1" applyProtection="1">
      <alignment horizontal="left" vertical="top" wrapText="1"/>
      <protection locked="0"/>
    </xf>
    <xf numFmtId="165" fontId="4" fillId="36" borderId="20" xfId="55" applyFill="1" applyBorder="1" applyAlignment="1" applyProtection="1">
      <alignment horizontal="left" vertical="top" wrapText="1"/>
      <protection locked="0"/>
    </xf>
    <xf numFmtId="165" fontId="4" fillId="36" borderId="30" xfId="55" applyFill="1" applyBorder="1" applyAlignment="1" applyProtection="1">
      <alignment horizontal="left" vertical="top" wrapText="1"/>
      <protection locked="0"/>
    </xf>
    <xf numFmtId="165" fontId="4" fillId="36" borderId="0" xfId="55" applyFill="1" applyAlignment="1" applyProtection="1">
      <alignment horizontal="center"/>
      <protection/>
    </xf>
    <xf numFmtId="165" fontId="3" fillId="36" borderId="0" xfId="55" applyFont="1" applyFill="1" applyBorder="1" applyAlignment="1" applyProtection="1">
      <alignment horizontal="right"/>
      <protection/>
    </xf>
    <xf numFmtId="165" fontId="3" fillId="36" borderId="26" xfId="55" applyFont="1" applyFill="1" applyBorder="1" applyAlignment="1" applyProtection="1">
      <alignment horizontal="right"/>
      <protection/>
    </xf>
    <xf numFmtId="164" fontId="3" fillId="36" borderId="0" xfId="42" applyNumberFormat="1" applyFont="1" applyFill="1" applyBorder="1" applyAlignment="1" applyProtection="1">
      <alignment horizontal="right"/>
      <protection/>
    </xf>
    <xf numFmtId="164" fontId="3" fillId="36" borderId="26" xfId="42" applyNumberFormat="1" applyFont="1" applyFill="1" applyBorder="1" applyAlignment="1" applyProtection="1">
      <alignment horizontal="right"/>
      <protection/>
    </xf>
    <xf numFmtId="164" fontId="3" fillId="36" borderId="75" xfId="42" applyNumberFormat="1" applyFont="1" applyFill="1" applyBorder="1" applyAlignment="1" applyProtection="1">
      <alignment horizontal="right"/>
      <protection/>
    </xf>
    <xf numFmtId="164" fontId="3" fillId="36" borderId="76" xfId="42" applyNumberFormat="1" applyFont="1" applyFill="1" applyBorder="1" applyAlignment="1" applyProtection="1">
      <alignment horizontal="right"/>
      <protection/>
    </xf>
    <xf numFmtId="165" fontId="3" fillId="36" borderId="0" xfId="55" applyFont="1" applyFill="1" applyBorder="1" applyAlignment="1" applyProtection="1">
      <alignment horizontal="left"/>
      <protection/>
    </xf>
    <xf numFmtId="41" fontId="3" fillId="36" borderId="20" xfId="55" applyNumberFormat="1" applyFont="1" applyFill="1" applyBorder="1" applyAlignment="1" applyProtection="1">
      <alignment horizontal="left" vertical="top"/>
      <protection locked="0"/>
    </xf>
    <xf numFmtId="43" fontId="3" fillId="36" borderId="75" xfId="42" applyFont="1" applyFill="1" applyBorder="1" applyAlignment="1" applyProtection="1">
      <alignment horizontal="right"/>
      <protection/>
    </xf>
    <xf numFmtId="43" fontId="3" fillId="36" borderId="76" xfId="42" applyFont="1" applyFill="1" applyBorder="1" applyAlignment="1" applyProtection="1">
      <alignment horizontal="right"/>
      <protection/>
    </xf>
    <xf numFmtId="165" fontId="4" fillId="36" borderId="0" xfId="55" applyFont="1" applyFill="1" applyBorder="1" applyAlignment="1" applyProtection="1">
      <alignment horizontal="right"/>
      <protection/>
    </xf>
    <xf numFmtId="165" fontId="4" fillId="36" borderId="26" xfId="55" applyFont="1" applyFill="1" applyBorder="1" applyAlignment="1" applyProtection="1">
      <alignment horizontal="right"/>
      <protection/>
    </xf>
    <xf numFmtId="165" fontId="4" fillId="36" borderId="0" xfId="55" applyFill="1" applyBorder="1" applyAlignment="1" applyProtection="1">
      <alignment horizontal="left" vertical="top" wrapText="1"/>
      <protection locked="0"/>
    </xf>
    <xf numFmtId="164" fontId="3" fillId="36" borderId="32" xfId="42" applyNumberFormat="1" applyFont="1" applyFill="1" applyBorder="1" applyAlignment="1" applyProtection="1">
      <alignment horizontal="right" wrapText="1"/>
      <protection/>
    </xf>
    <xf numFmtId="164" fontId="3" fillId="36" borderId="48" xfId="42" applyNumberFormat="1" applyFont="1" applyFill="1" applyBorder="1" applyAlignment="1" applyProtection="1">
      <alignment horizontal="right" wrapText="1"/>
      <protection/>
    </xf>
    <xf numFmtId="0" fontId="1" fillId="33" borderId="98" xfId="0" applyFont="1" applyFill="1" applyBorder="1" applyAlignment="1" applyProtection="1">
      <alignment horizontal="center" wrapText="1"/>
      <protection/>
    </xf>
    <xf numFmtId="0" fontId="1" fillId="33" borderId="52" xfId="0" applyFont="1" applyFill="1" applyBorder="1" applyAlignment="1" applyProtection="1">
      <alignment horizontal="center" wrapText="1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1" fillId="36" borderId="0" xfId="0" applyFont="1" applyFill="1" applyAlignment="1" applyProtection="1">
      <alignment horizontal="right"/>
      <protection/>
    </xf>
    <xf numFmtId="37" fontId="4" fillId="36" borderId="14" xfId="55" applyNumberFormat="1" applyFont="1" applyFill="1" applyBorder="1" applyAlignment="1" applyProtection="1">
      <alignment wrapText="1"/>
      <protection/>
    </xf>
    <xf numFmtId="37" fontId="4" fillId="36" borderId="15" xfId="55" applyNumberFormat="1" applyFont="1" applyFill="1" applyBorder="1" applyAlignment="1" applyProtection="1">
      <alignment wrapText="1"/>
      <protection/>
    </xf>
    <xf numFmtId="37" fontId="3" fillId="36" borderId="75" xfId="55" applyNumberFormat="1" applyFont="1" applyFill="1" applyBorder="1" applyAlignment="1" applyProtection="1">
      <alignment wrapText="1"/>
      <protection/>
    </xf>
    <xf numFmtId="37" fontId="3" fillId="36" borderId="14" xfId="55" applyNumberFormat="1" applyFont="1" applyFill="1" applyBorder="1" applyAlignment="1" applyProtection="1">
      <alignment wrapText="1"/>
      <protection/>
    </xf>
    <xf numFmtId="37" fontId="3" fillId="36" borderId="15" xfId="55" applyNumberFormat="1" applyFont="1" applyFill="1" applyBorder="1" applyAlignment="1" applyProtection="1">
      <alignment wrapText="1"/>
      <protection/>
    </xf>
    <xf numFmtId="165" fontId="3" fillId="36" borderId="13" xfId="55" applyFont="1" applyFill="1" applyBorder="1" applyAlignment="1" applyProtection="1">
      <alignment horizontal="center" wrapText="1"/>
      <protection locked="0"/>
    </xf>
    <xf numFmtId="165" fontId="3" fillId="36" borderId="19" xfId="55" applyFont="1" applyFill="1" applyBorder="1" applyAlignment="1" applyProtection="1">
      <alignment horizontal="center" wrapText="1"/>
      <protection locked="0"/>
    </xf>
    <xf numFmtId="165" fontId="3" fillId="36" borderId="0" xfId="55" applyFont="1" applyFill="1" applyBorder="1" applyAlignment="1" applyProtection="1">
      <alignment horizontal="left" wrapText="1"/>
      <protection locked="0"/>
    </xf>
    <xf numFmtId="37" fontId="4" fillId="36" borderId="32" xfId="55" applyNumberFormat="1" applyFont="1" applyFill="1" applyBorder="1" applyAlignment="1" applyProtection="1">
      <alignment wrapText="1"/>
      <protection locked="0"/>
    </xf>
    <xf numFmtId="165" fontId="3" fillId="36" borderId="0" xfId="55" applyFont="1" applyFill="1" applyBorder="1" applyAlignment="1" applyProtection="1">
      <alignment horizontal="center" wrapText="1"/>
      <protection/>
    </xf>
    <xf numFmtId="37" fontId="4" fillId="36" borderId="41" xfId="55" applyNumberFormat="1" applyFont="1" applyFill="1" applyBorder="1" applyAlignment="1" applyProtection="1">
      <alignment wrapText="1"/>
      <protection locked="0"/>
    </xf>
    <xf numFmtId="37" fontId="4" fillId="36" borderId="42" xfId="55" applyNumberFormat="1" applyFont="1" applyFill="1" applyBorder="1" applyAlignment="1" applyProtection="1">
      <alignment wrapText="1"/>
      <protection locked="0"/>
    </xf>
    <xf numFmtId="37" fontId="4" fillId="36" borderId="0" xfId="55" applyNumberFormat="1" applyFont="1" applyFill="1" applyBorder="1" applyAlignment="1" applyProtection="1">
      <alignment wrapText="1"/>
      <protection/>
    </xf>
    <xf numFmtId="165" fontId="3" fillId="36" borderId="87" xfId="55" applyFont="1" applyFill="1" applyBorder="1" applyAlignment="1" applyProtection="1">
      <alignment horizontal="left"/>
      <protection/>
    </xf>
    <xf numFmtId="165" fontId="3" fillId="36" borderId="92" xfId="55" applyFont="1" applyFill="1" applyBorder="1" applyAlignment="1" applyProtection="1">
      <alignment horizontal="left"/>
      <protection/>
    </xf>
    <xf numFmtId="41" fontId="3" fillId="36" borderId="0" xfId="55" applyNumberFormat="1" applyFont="1" applyFill="1" applyBorder="1" applyAlignment="1" applyProtection="1">
      <alignment horizontal="left" vertical="top"/>
      <protection/>
    </xf>
    <xf numFmtId="41" fontId="3" fillId="36" borderId="26" xfId="55" applyNumberFormat="1" applyFont="1" applyFill="1" applyBorder="1" applyAlignment="1" applyProtection="1">
      <alignment horizontal="left" vertical="top"/>
      <protection/>
    </xf>
    <xf numFmtId="165" fontId="4" fillId="36" borderId="29" xfId="55" applyFill="1" applyBorder="1" applyAlignment="1" applyProtection="1">
      <alignment horizontal="left" vertical="top" wrapText="1"/>
      <protection/>
    </xf>
    <xf numFmtId="165" fontId="4" fillId="36" borderId="20" xfId="55" applyFill="1" applyBorder="1" applyAlignment="1" applyProtection="1">
      <alignment horizontal="left" vertical="top" wrapText="1"/>
      <protection/>
    </xf>
    <xf numFmtId="165" fontId="4" fillId="36" borderId="30" xfId="55" applyFill="1" applyBorder="1" applyAlignment="1" applyProtection="1">
      <alignment horizontal="left" vertical="top" wrapText="1"/>
      <protection/>
    </xf>
    <xf numFmtId="165" fontId="3" fillId="38" borderId="84" xfId="55" applyFont="1" applyFill="1" applyBorder="1" applyAlignment="1" applyProtection="1">
      <alignment horizontal="center"/>
      <protection/>
    </xf>
    <xf numFmtId="165" fontId="3" fillId="38" borderId="87" xfId="55" applyFont="1" applyFill="1" applyBorder="1" applyAlignment="1" applyProtection="1">
      <alignment horizontal="center"/>
      <protection/>
    </xf>
    <xf numFmtId="165" fontId="3" fillId="38" borderId="22" xfId="55" applyFont="1" applyFill="1" applyBorder="1" applyAlignment="1" applyProtection="1">
      <alignment horizontal="center"/>
      <protection/>
    </xf>
    <xf numFmtId="165" fontId="3" fillId="38" borderId="27" xfId="55" applyFont="1" applyFill="1" applyBorder="1" applyAlignment="1" applyProtection="1">
      <alignment horizontal="center"/>
      <protection/>
    </xf>
    <xf numFmtId="165" fontId="3" fillId="36" borderId="21" xfId="55" applyFont="1" applyFill="1" applyBorder="1" applyAlignment="1" applyProtection="1">
      <alignment horizontal="center" wrapText="1"/>
      <protection/>
    </xf>
    <xf numFmtId="165" fontId="3" fillId="36" borderId="22" xfId="55" applyFont="1" applyFill="1" applyBorder="1" applyAlignment="1" applyProtection="1">
      <alignment horizontal="center" wrapText="1"/>
      <protection/>
    </xf>
    <xf numFmtId="165" fontId="3" fillId="38" borderId="21" xfId="55" applyFont="1" applyFill="1" applyBorder="1" applyAlignment="1" applyProtection="1">
      <alignment horizontal="center"/>
      <protection/>
    </xf>
    <xf numFmtId="165" fontId="3" fillId="36" borderId="84" xfId="55" applyFont="1" applyFill="1" applyBorder="1" applyAlignment="1" applyProtection="1">
      <alignment horizontal="center"/>
      <protection/>
    </xf>
    <xf numFmtId="165" fontId="3" fillId="36" borderId="87" xfId="55" applyFont="1" applyFill="1" applyBorder="1" applyAlignment="1" applyProtection="1">
      <alignment horizontal="center"/>
      <protection/>
    </xf>
    <xf numFmtId="165" fontId="3" fillId="36" borderId="92" xfId="55" applyFont="1" applyFill="1" applyBorder="1" applyAlignment="1" applyProtection="1">
      <alignment horizontal="center"/>
      <protection/>
    </xf>
    <xf numFmtId="37" fontId="3" fillId="36" borderId="76" xfId="55" applyNumberFormat="1" applyFont="1" applyFill="1" applyBorder="1" applyAlignment="1" applyProtection="1">
      <alignment wrapText="1"/>
      <protection/>
    </xf>
    <xf numFmtId="37" fontId="3" fillId="36" borderId="32" xfId="55" applyNumberFormat="1" applyFont="1" applyFill="1" applyBorder="1" applyAlignment="1" applyProtection="1">
      <alignment wrapText="1"/>
      <protection/>
    </xf>
    <xf numFmtId="37" fontId="3" fillId="36" borderId="48" xfId="55" applyNumberFormat="1" applyFont="1" applyFill="1" applyBorder="1" applyAlignment="1" applyProtection="1">
      <alignment wrapText="1"/>
      <protection/>
    </xf>
    <xf numFmtId="165" fontId="4" fillId="36" borderId="37" xfId="55" applyFont="1" applyFill="1" applyBorder="1" applyAlignment="1" applyProtection="1">
      <alignment horizontal="center" wrapText="1"/>
      <protection locked="0"/>
    </xf>
    <xf numFmtId="165" fontId="4" fillId="36" borderId="25" xfId="55" applyFont="1" applyFill="1" applyBorder="1" applyAlignment="1" applyProtection="1">
      <alignment horizontal="center" wrapText="1"/>
      <protection locked="0"/>
    </xf>
    <xf numFmtId="165" fontId="4" fillId="36" borderId="14" xfId="55" applyFont="1" applyFill="1" applyBorder="1" applyAlignment="1" applyProtection="1">
      <alignment horizontal="center" wrapText="1"/>
      <protection locked="0"/>
    </xf>
    <xf numFmtId="165" fontId="4" fillId="36" borderId="57" xfId="55" applyFont="1" applyFill="1" applyBorder="1" applyAlignment="1" applyProtection="1">
      <alignment horizontal="center" wrapText="1"/>
      <protection locked="0"/>
    </xf>
    <xf numFmtId="37" fontId="3" fillId="36" borderId="41" xfId="55" applyNumberFormat="1" applyFont="1" applyFill="1" applyBorder="1" applyAlignment="1" applyProtection="1">
      <alignment wrapText="1"/>
      <protection/>
    </xf>
    <xf numFmtId="37" fontId="3" fillId="36" borderId="53" xfId="55" applyNumberFormat="1" applyFont="1" applyFill="1" applyBorder="1" applyAlignment="1" applyProtection="1">
      <alignment wrapText="1"/>
      <protection/>
    </xf>
    <xf numFmtId="165" fontId="3" fillId="36" borderId="26" xfId="55" applyFont="1" applyFill="1" applyBorder="1" applyAlignment="1" applyProtection="1">
      <alignment horizontal="center" wrapText="1"/>
      <protection/>
    </xf>
    <xf numFmtId="165" fontId="3" fillId="36" borderId="84" xfId="55" applyFont="1" applyFill="1" applyBorder="1" applyAlignment="1" applyProtection="1">
      <alignment horizontal="left"/>
      <protection/>
    </xf>
    <xf numFmtId="165" fontId="4" fillId="36" borderId="17" xfId="55" applyFont="1" applyFill="1" applyBorder="1" applyAlignment="1" applyProtection="1">
      <alignment horizontal="center" wrapText="1"/>
      <protection locked="0"/>
    </xf>
    <xf numFmtId="165" fontId="4" fillId="36" borderId="46" xfId="55" applyFont="1" applyFill="1" applyBorder="1" applyAlignment="1" applyProtection="1">
      <alignment horizontal="center" wrapText="1"/>
      <protection locked="0"/>
    </xf>
    <xf numFmtId="165" fontId="4" fillId="36" borderId="0" xfId="55" applyFont="1" applyFill="1" applyBorder="1" applyAlignment="1" applyProtection="1">
      <alignment horizontal="center" wrapText="1"/>
      <protection locked="0"/>
    </xf>
    <xf numFmtId="165" fontId="4" fillId="36" borderId="26" xfId="55" applyFont="1" applyFill="1" applyBorder="1" applyAlignment="1" applyProtection="1">
      <alignment horizontal="center" wrapText="1"/>
      <protection locked="0"/>
    </xf>
    <xf numFmtId="165" fontId="3" fillId="36" borderId="0" xfId="55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C90-FRO" xfId="55"/>
    <cellStyle name="Normal_CC90-WS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25">
      <selection activeCell="Q48" sqref="Q48"/>
    </sheetView>
  </sheetViews>
  <sheetFormatPr defaultColWidth="9.7109375" defaultRowHeight="12.75"/>
  <cols>
    <col min="1" max="1" width="5.28125" style="15" customWidth="1"/>
    <col min="2" max="2" width="9.7109375" style="15" customWidth="1"/>
    <col min="3" max="3" width="1.7109375" style="15" customWidth="1"/>
    <col min="4" max="4" width="10.7109375" style="15" customWidth="1"/>
    <col min="5" max="6" width="9.7109375" style="15" customWidth="1"/>
    <col min="7" max="7" width="1.7109375" style="15" customWidth="1"/>
    <col min="8" max="8" width="10.57421875" style="15" customWidth="1"/>
    <col min="9" max="9" width="10.8515625" style="15" customWidth="1"/>
    <col min="10" max="10" width="9.7109375" style="15" customWidth="1"/>
    <col min="11" max="11" width="1.7109375" style="15" customWidth="1"/>
    <col min="12" max="12" width="10.140625" style="15" bestFit="1" customWidth="1"/>
    <col min="13" max="13" width="9.7109375" style="15" customWidth="1"/>
    <col min="14" max="14" width="11.8515625" style="15" customWidth="1"/>
    <col min="15" max="16384" width="9.7109375" style="12" customWidth="1"/>
  </cols>
  <sheetData>
    <row r="1" spans="2:14" ht="12.75"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2" spans="1:14" ht="23.25">
      <c r="A2" s="587" t="s">
        <v>45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</row>
    <row r="3" spans="1:14" ht="19.5">
      <c r="A3" s="579" t="s">
        <v>46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</row>
    <row r="4" spans="1:14" ht="19.5">
      <c r="A4" s="579" t="s">
        <v>53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</row>
    <row r="5" spans="1:14" ht="11.25" customHeight="1">
      <c r="A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9.5">
      <c r="A6" s="579" t="s">
        <v>47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</row>
    <row r="7" spans="1:14" ht="19.5">
      <c r="A7" s="579" t="s">
        <v>48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</row>
    <row r="8" spans="2:14" ht="12.7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2.7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2:14" ht="15.75">
      <c r="B10" s="46" t="s">
        <v>3</v>
      </c>
      <c r="C10" s="46"/>
      <c r="D10" s="65"/>
      <c r="E10" s="272"/>
      <c r="F10" s="272"/>
      <c r="G10" s="273"/>
      <c r="H10" s="273"/>
      <c r="I10" s="46" t="s">
        <v>4</v>
      </c>
      <c r="J10" s="65"/>
      <c r="K10" s="65"/>
      <c r="L10" s="272"/>
      <c r="M10" s="272"/>
      <c r="N10" s="273"/>
    </row>
    <row r="11" spans="2:14" ht="7.5" customHeight="1" thickBo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23.25" customHeight="1">
      <c r="A12" s="48" t="s">
        <v>49</v>
      </c>
      <c r="B12" s="74" t="s">
        <v>37</v>
      </c>
      <c r="C12" s="274"/>
      <c r="D12" s="274"/>
      <c r="E12" s="588" t="s">
        <v>360</v>
      </c>
      <c r="F12" s="588"/>
      <c r="G12" s="588"/>
      <c r="H12" s="588"/>
      <c r="I12" s="588"/>
      <c r="J12" s="588"/>
      <c r="K12" s="588"/>
      <c r="L12" s="588"/>
      <c r="M12" s="588"/>
      <c r="N12" s="589"/>
    </row>
    <row r="13" spans="2:14" ht="23.25" customHeight="1">
      <c r="B13" s="58" t="s">
        <v>39</v>
      </c>
      <c r="C13" s="198"/>
      <c r="D13" s="198"/>
      <c r="E13" s="584" t="s">
        <v>361</v>
      </c>
      <c r="F13" s="584"/>
      <c r="G13" s="584"/>
      <c r="H13" s="584"/>
      <c r="I13" s="584"/>
      <c r="J13" s="584"/>
      <c r="K13" s="584"/>
      <c r="L13" s="584"/>
      <c r="M13" s="584"/>
      <c r="N13" s="585"/>
    </row>
    <row r="14" spans="2:14" ht="23.25" customHeight="1">
      <c r="B14" s="58" t="s">
        <v>36</v>
      </c>
      <c r="C14" s="198"/>
      <c r="D14" s="198"/>
      <c r="E14" s="584" t="s">
        <v>362</v>
      </c>
      <c r="F14" s="584"/>
      <c r="G14" s="584"/>
      <c r="H14" s="584"/>
      <c r="I14" s="584"/>
      <c r="J14" s="584"/>
      <c r="K14" s="584"/>
      <c r="L14" s="584"/>
      <c r="M14" s="584"/>
      <c r="N14" s="585"/>
    </row>
    <row r="15" spans="2:14" ht="23.25" customHeight="1">
      <c r="B15" s="58" t="s">
        <v>40</v>
      </c>
      <c r="C15" s="198"/>
      <c r="D15" s="198"/>
      <c r="E15" s="584" t="s">
        <v>363</v>
      </c>
      <c r="F15" s="584"/>
      <c r="G15" s="584"/>
      <c r="H15" s="584"/>
      <c r="I15" s="584"/>
      <c r="J15" s="584"/>
      <c r="K15" s="584"/>
      <c r="L15" s="584"/>
      <c r="M15" s="584"/>
      <c r="N15" s="585"/>
    </row>
    <row r="16" spans="2:14" ht="23.25" customHeight="1">
      <c r="B16" s="58" t="s">
        <v>41</v>
      </c>
      <c r="C16" s="198"/>
      <c r="D16" s="198"/>
      <c r="E16" s="584" t="s">
        <v>364</v>
      </c>
      <c r="F16" s="584"/>
      <c r="G16" s="584"/>
      <c r="H16" s="584"/>
      <c r="I16" s="584"/>
      <c r="J16" s="584"/>
      <c r="K16" s="584"/>
      <c r="L16" s="584"/>
      <c r="M16" s="584"/>
      <c r="N16" s="585"/>
    </row>
    <row r="17" spans="2:14" ht="23.25" customHeight="1">
      <c r="B17" s="58" t="s">
        <v>34</v>
      </c>
      <c r="C17" s="198"/>
      <c r="D17" s="198"/>
      <c r="E17" s="584" t="s">
        <v>365</v>
      </c>
      <c r="F17" s="584"/>
      <c r="G17" s="584"/>
      <c r="H17" s="584"/>
      <c r="I17" s="584"/>
      <c r="J17" s="584"/>
      <c r="K17" s="584"/>
      <c r="L17" s="584"/>
      <c r="M17" s="584"/>
      <c r="N17" s="585"/>
    </row>
    <row r="18" spans="2:14" ht="15" customHeight="1" thickBot="1"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7"/>
    </row>
    <row r="19" spans="1:14" ht="15.75">
      <c r="A19" s="48" t="s">
        <v>50</v>
      </c>
      <c r="B19" s="56" t="s">
        <v>215</v>
      </c>
      <c r="C19" s="57"/>
      <c r="D19" s="278"/>
      <c r="E19" s="274"/>
      <c r="F19" s="274"/>
      <c r="G19" s="274"/>
      <c r="H19" s="334"/>
      <c r="I19" s="59" t="s">
        <v>5</v>
      </c>
      <c r="J19" s="278"/>
      <c r="K19" s="278"/>
      <c r="L19" s="278"/>
      <c r="M19" s="279"/>
      <c r="N19" s="280"/>
    </row>
    <row r="20" spans="2:14" ht="15.75">
      <c r="B20" s="64"/>
      <c r="C20" s="45" t="s">
        <v>42</v>
      </c>
      <c r="D20" s="49"/>
      <c r="E20" s="49"/>
      <c r="F20" s="577">
        <v>1992750855</v>
      </c>
      <c r="G20" s="577"/>
      <c r="H20" s="578"/>
      <c r="I20" s="281"/>
      <c r="J20" s="60" t="s">
        <v>6</v>
      </c>
      <c r="K20" s="60"/>
      <c r="L20" s="50">
        <v>43282</v>
      </c>
      <c r="M20" s="61" t="s">
        <v>7</v>
      </c>
      <c r="N20" s="62">
        <v>43646</v>
      </c>
    </row>
    <row r="21" spans="2:14" ht="15.75">
      <c r="B21" s="64"/>
      <c r="C21" s="45" t="s">
        <v>24</v>
      </c>
      <c r="D21" s="51"/>
      <c r="E21" s="51"/>
      <c r="F21" s="577">
        <v>1225154446</v>
      </c>
      <c r="G21" s="577"/>
      <c r="H21" s="578"/>
      <c r="I21" s="281"/>
      <c r="J21" s="60"/>
      <c r="K21" s="60"/>
      <c r="L21" s="52"/>
      <c r="M21" s="61"/>
      <c r="N21" s="63"/>
    </row>
    <row r="22" spans="2:14" ht="15.75">
      <c r="B22" s="64"/>
      <c r="C22" s="45" t="s">
        <v>43</v>
      </c>
      <c r="D22" s="51"/>
      <c r="E22" s="51"/>
      <c r="F22" s="577">
        <v>1134245350</v>
      </c>
      <c r="G22" s="577"/>
      <c r="H22" s="578"/>
      <c r="I22" s="281"/>
      <c r="J22" s="60"/>
      <c r="K22" s="60"/>
      <c r="L22" s="52"/>
      <c r="M22" s="61"/>
      <c r="N22" s="63"/>
    </row>
    <row r="23" spans="2:14" ht="15.75">
      <c r="B23" s="64"/>
      <c r="C23" s="45" t="s">
        <v>366</v>
      </c>
      <c r="D23" s="51"/>
      <c r="E23" s="51"/>
      <c r="F23" s="577">
        <v>1396891404</v>
      </c>
      <c r="G23" s="577"/>
      <c r="H23" s="578"/>
      <c r="I23" s="281"/>
      <c r="J23" s="60"/>
      <c r="K23" s="60"/>
      <c r="L23" s="52"/>
      <c r="M23" s="61"/>
      <c r="N23" s="63"/>
    </row>
    <row r="24" spans="2:14" ht="15.75">
      <c r="B24" s="64"/>
      <c r="C24" s="47"/>
      <c r="D24" s="65"/>
      <c r="E24" s="65"/>
      <c r="F24" s="582"/>
      <c r="G24" s="582"/>
      <c r="H24" s="583"/>
      <c r="I24" s="282"/>
      <c r="J24" s="197"/>
      <c r="K24" s="197"/>
      <c r="L24" s="197"/>
      <c r="M24" s="283"/>
      <c r="N24" s="284"/>
    </row>
    <row r="25" spans="2:14" ht="16.5" thickBot="1">
      <c r="B25" s="285"/>
      <c r="C25" s="55"/>
      <c r="D25" s="55"/>
      <c r="E25" s="55"/>
      <c r="F25" s="55"/>
      <c r="G25" s="55"/>
      <c r="H25" s="55"/>
      <c r="I25" s="286"/>
      <c r="J25" s="55"/>
      <c r="K25" s="55"/>
      <c r="L25" s="55"/>
      <c r="M25" s="55"/>
      <c r="N25" s="287"/>
    </row>
    <row r="26" spans="1:14" ht="15.75">
      <c r="A26" s="48" t="s">
        <v>51</v>
      </c>
      <c r="B26" s="56" t="s">
        <v>212</v>
      </c>
      <c r="C26" s="57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88"/>
    </row>
    <row r="27" spans="2:14" ht="17.25" customHeight="1">
      <c r="B27" s="64"/>
      <c r="C27" s="512" t="s">
        <v>367</v>
      </c>
      <c r="D27" s="45" t="s">
        <v>25</v>
      </c>
      <c r="E27" s="67"/>
      <c r="F27" s="67"/>
      <c r="G27" s="67"/>
      <c r="H27" s="67"/>
      <c r="I27" s="67"/>
      <c r="J27" s="67"/>
      <c r="K27" s="67"/>
      <c r="L27" s="67"/>
      <c r="M27" s="65"/>
      <c r="N27" s="66"/>
    </row>
    <row r="28" spans="2:14" ht="9.75" customHeight="1">
      <c r="B28" s="289"/>
      <c r="C28" s="198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6"/>
    </row>
    <row r="29" spans="2:14" ht="12" customHeight="1">
      <c r="B29" s="64"/>
      <c r="C29" s="47"/>
      <c r="D29" s="45" t="s">
        <v>26</v>
      </c>
      <c r="E29" s="67"/>
      <c r="F29" s="68"/>
      <c r="G29" s="68"/>
      <c r="H29" s="67"/>
      <c r="I29" s="67"/>
      <c r="J29" s="45"/>
      <c r="K29" s="45"/>
      <c r="L29" s="67"/>
      <c r="M29" s="65"/>
      <c r="N29" s="66"/>
    </row>
    <row r="30" spans="2:14" ht="15" customHeight="1">
      <c r="B30" s="64"/>
      <c r="C30" s="53"/>
      <c r="D30" s="67" t="s">
        <v>27</v>
      </c>
      <c r="E30" s="67"/>
      <c r="F30" s="45"/>
      <c r="G30" s="54"/>
      <c r="H30" s="67" t="s">
        <v>29</v>
      </c>
      <c r="I30" s="67"/>
      <c r="J30" s="45"/>
      <c r="K30" s="54"/>
      <c r="L30" s="67" t="s">
        <v>31</v>
      </c>
      <c r="M30" s="65"/>
      <c r="N30" s="66"/>
    </row>
    <row r="31" spans="2:14" ht="12" customHeight="1">
      <c r="B31" s="64"/>
      <c r="C31" s="53"/>
      <c r="D31" s="67" t="s">
        <v>28</v>
      </c>
      <c r="E31" s="67"/>
      <c r="F31" s="45"/>
      <c r="G31" s="54"/>
      <c r="H31" s="67" t="s">
        <v>30</v>
      </c>
      <c r="I31" s="67"/>
      <c r="J31" s="45"/>
      <c r="K31" s="45"/>
      <c r="L31" s="67"/>
      <c r="M31" s="65"/>
      <c r="N31" s="66"/>
    </row>
    <row r="32" spans="2:14" ht="16.5" thickBot="1">
      <c r="B32" s="28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287"/>
    </row>
    <row r="33" spans="1:14" ht="15.75">
      <c r="A33" s="48" t="s">
        <v>156</v>
      </c>
      <c r="B33" s="56" t="s">
        <v>213</v>
      </c>
      <c r="C33" s="57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88"/>
    </row>
    <row r="34" spans="2:14" ht="15.75" customHeight="1">
      <c r="B34" s="590"/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1"/>
      <c r="N34" s="592"/>
    </row>
    <row r="35" spans="2:14" ht="15.75" customHeight="1">
      <c r="B35" s="590"/>
      <c r="C35" s="591"/>
      <c r="D35" s="591"/>
      <c r="E35" s="591"/>
      <c r="F35" s="591"/>
      <c r="G35" s="591"/>
      <c r="H35" s="591"/>
      <c r="I35" s="591"/>
      <c r="J35" s="591"/>
      <c r="K35" s="591"/>
      <c r="L35" s="591"/>
      <c r="M35" s="591"/>
      <c r="N35" s="592"/>
    </row>
    <row r="36" spans="2:14" ht="39.75" customHeight="1" thickBot="1">
      <c r="B36" s="593"/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5"/>
    </row>
    <row r="37" spans="2:14" s="15" customFormat="1" ht="13.5" customHeight="1">
      <c r="B37" s="69" t="s">
        <v>8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2:14" ht="20.25" customHeight="1">
      <c r="B38" s="596" t="s">
        <v>38</v>
      </c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8"/>
    </row>
    <row r="39" spans="2:14" ht="20.25" customHeight="1">
      <c r="B39" s="290"/>
      <c r="C39" s="580" t="str">
        <f>CONCATENATE(E12," ",F20)</f>
        <v>Charter Oak Health Center, Inc. 1992750855</v>
      </c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1"/>
    </row>
    <row r="40" spans="2:14" ht="15.75">
      <c r="B40" s="64"/>
      <c r="C40" s="546" t="s">
        <v>52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7"/>
    </row>
    <row r="41" spans="2:14" ht="72.75" customHeight="1">
      <c r="B41" s="571" t="str">
        <f>CONCATENATE("For the Reporting Period Beginning"," ",TEXT(L20,"M/D/YYYY")," ","and Ending"," ",TEXT(N20,"M/D/YYYY")," ","and That to the Best of My Knowledge and Belief It Is a True, Correct and Complete Statement Prepared From the Books and Records of the FQHC In Accordance With Applicable Instructions, Except as Noted:")</f>
        <v>For the Reporting Period Beginning 7/1/2018 and Ending 6/30/2019 and That to the Best of My Knowledge and Belief It Is a True, Correct and Complete Statement Prepared From the Books and Records of the FQHC In Accordance With Applicable Instructions, Except as Noted:</v>
      </c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3"/>
    </row>
    <row r="42" spans="2:14" ht="15.75">
      <c r="B42" s="574"/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6"/>
    </row>
    <row r="43" spans="2:14" ht="15.75">
      <c r="B43" s="574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6"/>
    </row>
    <row r="44" spans="2:14" ht="15.75">
      <c r="B44" s="574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6"/>
    </row>
    <row r="45" spans="1:14" ht="16.5" thickBot="1">
      <c r="A45" s="48" t="s">
        <v>55</v>
      </c>
      <c r="B45" s="554" t="s">
        <v>35</v>
      </c>
      <c r="C45" s="555"/>
      <c r="D45" s="555"/>
      <c r="E45" s="555"/>
      <c r="F45" s="555"/>
      <c r="G45" s="555"/>
      <c r="H45" s="556"/>
      <c r="I45" s="560" t="s">
        <v>218</v>
      </c>
      <c r="J45" s="555"/>
      <c r="K45" s="555"/>
      <c r="L45" s="555"/>
      <c r="M45" s="555"/>
      <c r="N45" s="561"/>
    </row>
    <row r="46" spans="2:14" ht="12.75" customHeight="1">
      <c r="B46" s="565"/>
      <c r="C46" s="566"/>
      <c r="D46" s="566"/>
      <c r="E46" s="566"/>
      <c r="F46" s="566"/>
      <c r="G46" s="566"/>
      <c r="H46" s="567"/>
      <c r="I46" s="548" t="s">
        <v>451</v>
      </c>
      <c r="J46" s="549"/>
      <c r="K46" s="549"/>
      <c r="L46" s="549"/>
      <c r="M46" s="549"/>
      <c r="N46" s="550"/>
    </row>
    <row r="47" spans="2:14" ht="31.5" customHeight="1" thickBot="1">
      <c r="B47" s="568"/>
      <c r="C47" s="569"/>
      <c r="D47" s="569"/>
      <c r="E47" s="569"/>
      <c r="F47" s="569"/>
      <c r="G47" s="569"/>
      <c r="H47" s="570"/>
      <c r="I47" s="551"/>
      <c r="J47" s="552"/>
      <c r="K47" s="552"/>
      <c r="L47" s="552"/>
      <c r="M47" s="552"/>
      <c r="N47" s="553"/>
    </row>
    <row r="48" spans="2:14" ht="17.25" customHeight="1" thickBot="1">
      <c r="B48" s="554" t="s">
        <v>34</v>
      </c>
      <c r="C48" s="555"/>
      <c r="D48" s="555"/>
      <c r="E48" s="555"/>
      <c r="F48" s="555"/>
      <c r="G48" s="555"/>
      <c r="H48" s="556"/>
      <c r="I48" s="560" t="s">
        <v>33</v>
      </c>
      <c r="J48" s="555"/>
      <c r="K48" s="555"/>
      <c r="L48" s="555"/>
      <c r="M48" s="555"/>
      <c r="N48" s="561"/>
    </row>
    <row r="49" spans="2:14" ht="38.25" customHeight="1" thickBot="1">
      <c r="B49" s="557" t="s">
        <v>452</v>
      </c>
      <c r="C49" s="558"/>
      <c r="D49" s="558"/>
      <c r="E49" s="558"/>
      <c r="F49" s="558"/>
      <c r="G49" s="558"/>
      <c r="H49" s="559"/>
      <c r="I49" s="562"/>
      <c r="J49" s="563"/>
      <c r="K49" s="563"/>
      <c r="L49" s="563"/>
      <c r="M49" s="563"/>
      <c r="N49" s="564"/>
    </row>
    <row r="50" spans="2:14" ht="15.75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</row>
    <row r="51" spans="2:14" ht="15.75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2:14" ht="15.7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2:14" ht="15.75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2:14" ht="15.75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</row>
    <row r="55" spans="2:14" ht="15.75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</row>
    <row r="56" spans="2:14" ht="15.7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</row>
    <row r="57" spans="2:14" ht="15.75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</row>
    <row r="58" spans="2:14" ht="15.75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</row>
  </sheetData>
  <sheetProtection/>
  <mergeCells count="33">
    <mergeCell ref="B43:N43"/>
    <mergeCell ref="B44:N44"/>
    <mergeCell ref="I45:N45"/>
    <mergeCell ref="B34:N36"/>
    <mergeCell ref="E14:N14"/>
    <mergeCell ref="E15:N15"/>
    <mergeCell ref="E16:N16"/>
    <mergeCell ref="F22:H22"/>
    <mergeCell ref="B38:N38"/>
    <mergeCell ref="E17:N17"/>
    <mergeCell ref="B1:N1"/>
    <mergeCell ref="A2:N2"/>
    <mergeCell ref="A3:N3"/>
    <mergeCell ref="A4:N4"/>
    <mergeCell ref="A6:N6"/>
    <mergeCell ref="E12:N12"/>
    <mergeCell ref="F20:H20"/>
    <mergeCell ref="A7:N7"/>
    <mergeCell ref="F21:H21"/>
    <mergeCell ref="C39:N39"/>
    <mergeCell ref="F23:H23"/>
    <mergeCell ref="F24:H24"/>
    <mergeCell ref="E13:N13"/>
    <mergeCell ref="C40:N40"/>
    <mergeCell ref="I46:N47"/>
    <mergeCell ref="B48:H48"/>
    <mergeCell ref="B49:H49"/>
    <mergeCell ref="I48:N48"/>
    <mergeCell ref="I49:N49"/>
    <mergeCell ref="B45:H45"/>
    <mergeCell ref="B46:H47"/>
    <mergeCell ref="B41:N41"/>
    <mergeCell ref="B42:N42"/>
  </mergeCells>
  <printOptions horizontalCentered="1" verticalCentered="1"/>
  <pageMargins left="0.5" right="0.5" top="0.5" bottom="0.25" header="0.5" footer="0.25"/>
  <pageSetup horizontalDpi="600" verticalDpi="600" orientation="portrait" scale="80" r:id="rId1"/>
  <headerFooter alignWithMargins="0">
    <oddFooter>&amp;LDSS-16 10-24-2016&amp;RPage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zoomScalePageLayoutView="0" workbookViewId="0" topLeftCell="A7">
      <selection activeCell="B19" sqref="B19:D23"/>
    </sheetView>
  </sheetViews>
  <sheetFormatPr defaultColWidth="9.140625" defaultRowHeight="12.75"/>
  <cols>
    <col min="1" max="1" width="3.57421875" style="155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8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75"/>
      <c r="K3" s="75"/>
      <c r="L3" s="75"/>
      <c r="M3" s="75"/>
      <c r="N3" s="75"/>
      <c r="O3" s="75"/>
      <c r="P3" s="75"/>
      <c r="Q3" s="75"/>
      <c r="R3" s="75"/>
    </row>
    <row r="4" spans="1:18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75"/>
      <c r="K4" s="75"/>
      <c r="L4" s="75"/>
      <c r="M4" s="75"/>
      <c r="N4" s="75"/>
      <c r="O4" s="75"/>
      <c r="P4" s="75"/>
      <c r="Q4" s="75"/>
      <c r="R4" s="75"/>
    </row>
    <row r="5" spans="1:18" ht="13.5" thickBot="1">
      <c r="A5" s="151"/>
      <c r="B5" s="12"/>
      <c r="C5" s="12"/>
      <c r="D5" s="12"/>
      <c r="E5" s="12"/>
      <c r="F5" s="440"/>
      <c r="G5" s="440"/>
      <c r="H5" s="440"/>
      <c r="I5" s="440"/>
      <c r="J5" s="314"/>
      <c r="K5" s="314"/>
      <c r="L5" s="314"/>
      <c r="M5" s="314"/>
      <c r="N5" s="314"/>
      <c r="O5" s="314"/>
      <c r="P5" s="314"/>
      <c r="Q5" s="314"/>
      <c r="R5" s="314"/>
    </row>
    <row r="6" spans="1:1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43282</v>
      </c>
      <c r="G6" s="148"/>
      <c r="H6" s="95" t="str">
        <f>'P1 Info &amp; Certification'!M20</f>
        <v>To</v>
      </c>
      <c r="I6" s="443">
        <f>'P1 Info &amp; Certification'!N20</f>
        <v>43646</v>
      </c>
      <c r="J6" s="147"/>
      <c r="K6" s="319"/>
      <c r="L6" s="13"/>
      <c r="M6" s="316"/>
      <c r="N6" s="318"/>
      <c r="O6" s="147"/>
      <c r="P6" s="147"/>
      <c r="Q6" s="318"/>
      <c r="R6" s="146"/>
      <c r="S6" s="146"/>
    </row>
    <row r="7" spans="1:19" ht="12.75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616"/>
      <c r="I8" s="464"/>
      <c r="J8" s="317"/>
      <c r="K8" s="317"/>
      <c r="L8" s="317"/>
      <c r="M8" s="317"/>
      <c r="N8" s="317"/>
      <c r="O8" s="317"/>
      <c r="P8" s="317"/>
      <c r="Q8" s="317"/>
      <c r="R8" s="146"/>
      <c r="S8" s="146"/>
    </row>
    <row r="9" spans="1:19" ht="12.75">
      <c r="A9" s="471"/>
      <c r="B9" s="472"/>
      <c r="C9" s="472"/>
      <c r="D9" s="472"/>
      <c r="E9" s="472"/>
      <c r="F9" s="472"/>
      <c r="G9" s="472"/>
      <c r="H9" s="472"/>
      <c r="I9" s="472"/>
      <c r="J9" s="315"/>
      <c r="K9" s="315"/>
      <c r="L9" s="315"/>
      <c r="M9" s="315"/>
      <c r="N9" s="315"/>
      <c r="O9" s="315"/>
      <c r="P9" s="315"/>
      <c r="Q9" s="315"/>
      <c r="R9" s="146"/>
      <c r="S9" s="146"/>
    </row>
    <row r="10" spans="1:9" ht="12.75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9" ht="28.5" customHeight="1">
      <c r="A12" s="672" t="s">
        <v>273</v>
      </c>
      <c r="B12" s="673"/>
      <c r="C12" s="673"/>
      <c r="D12" s="673"/>
      <c r="E12" s="673"/>
      <c r="F12" s="673"/>
      <c r="G12" s="673"/>
      <c r="H12" s="673"/>
      <c r="I12" s="675"/>
    </row>
    <row r="13" spans="1:9" ht="12.75" customHeight="1">
      <c r="A13" s="657" t="s">
        <v>267</v>
      </c>
      <c r="B13" s="658"/>
      <c r="C13" s="658"/>
      <c r="D13" s="658"/>
      <c r="E13" s="369"/>
      <c r="F13" s="366"/>
      <c r="G13" s="413"/>
      <c r="H13" s="676" t="s">
        <v>271</v>
      </c>
      <c r="I13" s="677"/>
    </row>
    <row r="14" spans="1:9" ht="12.75">
      <c r="A14" s="659"/>
      <c r="B14" s="660"/>
      <c r="C14" s="660"/>
      <c r="D14" s="660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661"/>
      <c r="B15" s="662"/>
      <c r="C15" s="662"/>
      <c r="D15" s="662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678" t="s">
        <v>268</v>
      </c>
      <c r="C17" s="679"/>
      <c r="D17" s="679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>
      <c r="A18" s="207" t="s">
        <v>91</v>
      </c>
      <c r="B18" s="680" t="s">
        <v>287</v>
      </c>
      <c r="C18" s="684"/>
      <c r="D18" s="684"/>
      <c r="E18" s="455"/>
      <c r="F18" s="338"/>
      <c r="G18" s="338"/>
      <c r="H18" s="390"/>
      <c r="I18" s="391"/>
    </row>
    <row r="19" spans="1:9" ht="19.5" customHeight="1">
      <c r="A19" s="474" t="s">
        <v>49</v>
      </c>
      <c r="B19" s="663" t="s">
        <v>483</v>
      </c>
      <c r="C19" s="664"/>
      <c r="D19" s="664"/>
      <c r="E19" s="482" t="s">
        <v>406</v>
      </c>
      <c r="F19" s="378">
        <v>56309</v>
      </c>
      <c r="G19" s="480">
        <v>510</v>
      </c>
      <c r="H19" s="392">
        <v>586</v>
      </c>
      <c r="I19" s="393">
        <f>ROUND(H19/2080,2)</f>
        <v>0.28</v>
      </c>
    </row>
    <row r="20" spans="1:9" ht="19.5" customHeight="1">
      <c r="A20" s="474" t="s">
        <v>50</v>
      </c>
      <c r="B20" s="663" t="s">
        <v>484</v>
      </c>
      <c r="C20" s="664"/>
      <c r="D20" s="664"/>
      <c r="E20" s="483" t="s">
        <v>404</v>
      </c>
      <c r="F20" s="379">
        <v>39273</v>
      </c>
      <c r="G20" s="477">
        <v>37</v>
      </c>
      <c r="H20" s="394">
        <v>1502</v>
      </c>
      <c r="I20" s="393">
        <f>ROUND(H20/2080,2)</f>
        <v>0.72</v>
      </c>
    </row>
    <row r="21" spans="1:9" ht="19.5" customHeight="1">
      <c r="A21" s="474" t="s">
        <v>82</v>
      </c>
      <c r="B21" s="663" t="s">
        <v>485</v>
      </c>
      <c r="C21" s="664"/>
      <c r="D21" s="664"/>
      <c r="E21" s="483" t="s">
        <v>405</v>
      </c>
      <c r="F21" s="379">
        <v>19068</v>
      </c>
      <c r="G21" s="477">
        <v>27</v>
      </c>
      <c r="H21" s="394">
        <v>1014</v>
      </c>
      <c r="I21" s="393">
        <f>ROUND(H21/2080,2)</f>
        <v>0.49</v>
      </c>
    </row>
    <row r="22" spans="1:9" ht="19.5" customHeight="1">
      <c r="A22" s="474" t="s">
        <v>51</v>
      </c>
      <c r="B22" s="663" t="s">
        <v>486</v>
      </c>
      <c r="C22" s="664"/>
      <c r="D22" s="664"/>
      <c r="E22" s="483" t="s">
        <v>403</v>
      </c>
      <c r="F22" s="379">
        <v>18454</v>
      </c>
      <c r="G22" s="477"/>
      <c r="H22" s="394">
        <v>849</v>
      </c>
      <c r="I22" s="393">
        <f>ROUND(H22/2080,2)</f>
        <v>0.41</v>
      </c>
    </row>
    <row r="23" spans="1:9" ht="19.5" customHeight="1">
      <c r="A23" s="474" t="s">
        <v>156</v>
      </c>
      <c r="B23" s="663" t="s">
        <v>487</v>
      </c>
      <c r="C23" s="664"/>
      <c r="D23" s="664"/>
      <c r="E23" s="483" t="s">
        <v>422</v>
      </c>
      <c r="F23" s="379">
        <v>32153</v>
      </c>
      <c r="G23" s="477"/>
      <c r="H23" s="394">
        <v>1296</v>
      </c>
      <c r="I23" s="393">
        <f>ROUND(H23/2080,2)</f>
        <v>0.62</v>
      </c>
    </row>
    <row r="24" spans="1:9" ht="24.75" customHeight="1" thickBot="1">
      <c r="A24" s="293"/>
      <c r="B24" s="666" t="s">
        <v>276</v>
      </c>
      <c r="C24" s="667"/>
      <c r="D24" s="667"/>
      <c r="E24" s="388"/>
      <c r="F24" s="481">
        <f>SUM(F19:F23)</f>
        <v>165257</v>
      </c>
      <c r="G24" s="473">
        <f>SUM(G19:G23)</f>
        <v>574</v>
      </c>
      <c r="H24" s="473">
        <f>SUM(H19:H23)</f>
        <v>5247</v>
      </c>
      <c r="I24" s="395">
        <f>SUM(I19:I23)</f>
        <v>2.52</v>
      </c>
    </row>
    <row r="25" spans="1:9" ht="19.5" customHeight="1" thickTop="1">
      <c r="A25" s="293"/>
      <c r="B25" s="375"/>
      <c r="C25" s="375"/>
      <c r="D25" s="375"/>
      <c r="E25" s="375"/>
      <c r="F25" s="368"/>
      <c r="G25" s="294"/>
      <c r="H25" s="295"/>
      <c r="I25" s="374"/>
    </row>
    <row r="26" spans="1:9" ht="19.5" customHeight="1">
      <c r="A26" s="207" t="s">
        <v>92</v>
      </c>
      <c r="B26" s="670" t="s">
        <v>207</v>
      </c>
      <c r="C26" s="670"/>
      <c r="D26" s="670"/>
      <c r="E26" s="455"/>
      <c r="F26" s="338"/>
      <c r="G26" s="338"/>
      <c r="H26" s="390"/>
      <c r="I26" s="391"/>
    </row>
    <row r="27" spans="1:9" ht="19.5" customHeight="1">
      <c r="A27" s="474" t="s">
        <v>49</v>
      </c>
      <c r="B27" s="651" t="s">
        <v>475</v>
      </c>
      <c r="C27" s="652"/>
      <c r="D27" s="653"/>
      <c r="E27" s="484" t="s">
        <v>434</v>
      </c>
      <c r="F27" s="392">
        <v>23460</v>
      </c>
      <c r="G27" s="480"/>
      <c r="H27" s="392">
        <v>204</v>
      </c>
      <c r="I27" s="393">
        <f>ROUND(H27/2080,2)</f>
        <v>0.1</v>
      </c>
    </row>
    <row r="28" spans="1:9" ht="19.5" customHeight="1">
      <c r="A28" s="474" t="s">
        <v>50</v>
      </c>
      <c r="B28" s="651" t="s">
        <v>476</v>
      </c>
      <c r="C28" s="652"/>
      <c r="D28" s="653"/>
      <c r="E28" s="478" t="s">
        <v>435</v>
      </c>
      <c r="F28" s="394">
        <v>240820</v>
      </c>
      <c r="G28" s="477"/>
      <c r="H28" s="394">
        <v>1979</v>
      </c>
      <c r="I28" s="393">
        <f>ROUND(H28/2080,2)</f>
        <v>0.95</v>
      </c>
    </row>
    <row r="29" spans="1:9" ht="19.5" customHeight="1">
      <c r="A29" s="474" t="s">
        <v>82</v>
      </c>
      <c r="B29" s="651" t="s">
        <v>477</v>
      </c>
      <c r="C29" s="652"/>
      <c r="D29" s="653"/>
      <c r="E29" s="478" t="s">
        <v>24</v>
      </c>
      <c r="F29" s="394">
        <v>131703</v>
      </c>
      <c r="G29" s="477"/>
      <c r="H29" s="394">
        <v>1144</v>
      </c>
      <c r="I29" s="393">
        <f>ROUND(H29/2080,2)</f>
        <v>0.55</v>
      </c>
    </row>
    <row r="30" spans="1:9" ht="19.5" customHeight="1">
      <c r="A30" s="474" t="s">
        <v>51</v>
      </c>
      <c r="B30" s="651" t="s">
        <v>478</v>
      </c>
      <c r="C30" s="652"/>
      <c r="D30" s="653"/>
      <c r="E30" s="478" t="s">
        <v>404</v>
      </c>
      <c r="F30" s="394">
        <v>7770</v>
      </c>
      <c r="G30" s="477"/>
      <c r="H30" s="394">
        <v>111</v>
      </c>
      <c r="I30" s="393">
        <f>ROUND(H30/2080,2)</f>
        <v>0.05</v>
      </c>
    </row>
    <row r="31" spans="1:9" ht="19.5" customHeight="1">
      <c r="A31" s="474" t="s">
        <v>156</v>
      </c>
      <c r="B31" s="651" t="s">
        <v>479</v>
      </c>
      <c r="C31" s="652"/>
      <c r="D31" s="653"/>
      <c r="E31" s="478" t="s">
        <v>404</v>
      </c>
      <c r="F31" s="394">
        <v>12555</v>
      </c>
      <c r="G31" s="477"/>
      <c r="H31" s="394">
        <v>67</v>
      </c>
      <c r="I31" s="393">
        <f>ROUND(H31/2080,2)</f>
        <v>0.03</v>
      </c>
    </row>
    <row r="32" spans="1:9" ht="27" customHeight="1" thickBot="1">
      <c r="A32" s="293"/>
      <c r="B32" s="666" t="s">
        <v>277</v>
      </c>
      <c r="C32" s="667"/>
      <c r="D32" s="668"/>
      <c r="E32" s="380"/>
      <c r="F32" s="473">
        <f>SUM(F27:F31)</f>
        <v>416308</v>
      </c>
      <c r="G32" s="473">
        <f>SUM(G27:G31)</f>
        <v>0</v>
      </c>
      <c r="H32" s="473">
        <f>SUM(H27:H31)</f>
        <v>3505</v>
      </c>
      <c r="I32" s="395">
        <f>SUM(I27:I31)</f>
        <v>1.6800000000000002</v>
      </c>
    </row>
    <row r="33" spans="1:9" ht="19.5" customHeight="1" thickTop="1">
      <c r="A33" s="293"/>
      <c r="B33" s="375"/>
      <c r="C33" s="375"/>
      <c r="D33" s="375"/>
      <c r="E33" s="297"/>
      <c r="F33" s="368"/>
      <c r="G33" s="294"/>
      <c r="H33" s="295"/>
      <c r="I33" s="374"/>
    </row>
    <row r="34" spans="1:9" ht="19.5" customHeight="1">
      <c r="A34" s="207" t="s">
        <v>75</v>
      </c>
      <c r="B34" s="680" t="s">
        <v>345</v>
      </c>
      <c r="C34" s="684"/>
      <c r="D34" s="681"/>
      <c r="E34" s="455"/>
      <c r="F34" s="338"/>
      <c r="G34" s="338"/>
      <c r="H34" s="390"/>
      <c r="I34" s="391"/>
    </row>
    <row r="35" spans="1:9" ht="19.5" customHeight="1">
      <c r="A35" s="474" t="s">
        <v>49</v>
      </c>
      <c r="B35" s="663" t="s">
        <v>480</v>
      </c>
      <c r="C35" s="664"/>
      <c r="D35" s="665"/>
      <c r="E35" s="479" t="s">
        <v>399</v>
      </c>
      <c r="F35" s="392">
        <v>10962</v>
      </c>
      <c r="G35" s="480">
        <v>41</v>
      </c>
      <c r="H35" s="392">
        <v>152</v>
      </c>
      <c r="I35" s="393">
        <f>ROUND(H35/2080,2)</f>
        <v>0.07</v>
      </c>
    </row>
    <row r="36" spans="1:9" ht="19.5" customHeight="1">
      <c r="A36" s="474" t="s">
        <v>50</v>
      </c>
      <c r="B36" s="663" t="s">
        <v>481</v>
      </c>
      <c r="C36" s="664"/>
      <c r="D36" s="665"/>
      <c r="E36" s="475" t="s">
        <v>423</v>
      </c>
      <c r="F36" s="394">
        <v>17525</v>
      </c>
      <c r="G36" s="477"/>
      <c r="H36" s="394">
        <v>314</v>
      </c>
      <c r="I36" s="393">
        <f>ROUND(H36/2080,2)</f>
        <v>0.15</v>
      </c>
    </row>
    <row r="37" spans="1:9" ht="19.5" customHeight="1">
      <c r="A37" s="474" t="s">
        <v>82</v>
      </c>
      <c r="B37" s="663" t="s">
        <v>482</v>
      </c>
      <c r="C37" s="664"/>
      <c r="D37" s="665"/>
      <c r="E37" s="475" t="s">
        <v>423</v>
      </c>
      <c r="F37" s="394">
        <v>13355</v>
      </c>
      <c r="G37" s="477"/>
      <c r="H37" s="394">
        <v>230</v>
      </c>
      <c r="I37" s="393">
        <f>ROUND(H37/2080,2)</f>
        <v>0.11</v>
      </c>
    </row>
    <row r="38" spans="1:9" ht="24.75" customHeight="1" thickBot="1">
      <c r="A38" s="293"/>
      <c r="B38" s="666" t="s">
        <v>278</v>
      </c>
      <c r="C38" s="667"/>
      <c r="D38" s="668"/>
      <c r="E38" s="453"/>
      <c r="F38" s="473">
        <f>SUM(F35:F37)</f>
        <v>41842</v>
      </c>
      <c r="G38" s="473">
        <f>SUM(G35:G37)</f>
        <v>41</v>
      </c>
      <c r="H38" s="473">
        <f>SUM(H35:H37)</f>
        <v>696</v>
      </c>
      <c r="I38" s="395">
        <f>SUM(I35:I37)</f>
        <v>0.33</v>
      </c>
    </row>
    <row r="39" spans="1:9" ht="14.25" thickBot="1" thickTop="1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8">
    <mergeCell ref="B31:D31"/>
    <mergeCell ref="B36:D36"/>
    <mergeCell ref="B37:D37"/>
    <mergeCell ref="B38:D38"/>
    <mergeCell ref="B27:D27"/>
    <mergeCell ref="B28:D28"/>
    <mergeCell ref="B29:D29"/>
    <mergeCell ref="B32:D32"/>
    <mergeCell ref="B34:D34"/>
    <mergeCell ref="B35:D35"/>
    <mergeCell ref="B30:D30"/>
    <mergeCell ref="B18:D18"/>
    <mergeCell ref="B19:D19"/>
    <mergeCell ref="B20:D20"/>
    <mergeCell ref="B21:D21"/>
    <mergeCell ref="B24:D24"/>
    <mergeCell ref="B26:D26"/>
    <mergeCell ref="B22:D22"/>
    <mergeCell ref="B23:D23"/>
    <mergeCell ref="A13:D15"/>
    <mergeCell ref="H13:I13"/>
    <mergeCell ref="B17:D17"/>
    <mergeCell ref="A1:I1"/>
    <mergeCell ref="A2:I2"/>
    <mergeCell ref="A3:I3"/>
    <mergeCell ref="A4:I4"/>
    <mergeCell ref="C8:H8"/>
    <mergeCell ref="A12:I12"/>
  </mergeCells>
  <printOptions horizontalCentered="1" verticalCentered="1"/>
  <pageMargins left="0.25" right="0.25" top="0.25" bottom="0.25" header="0.5" footer="0.25"/>
  <pageSetup horizontalDpi="600" verticalDpi="600" orientation="landscape" scale="80" r:id="rId1"/>
  <headerFooter alignWithMargins="0">
    <oddFooter>&amp;LDSS-16 10-24-2016&amp;RPage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PageLayoutView="0" workbookViewId="0" topLeftCell="A25">
      <selection activeCell="B19" sqref="B19:D46"/>
    </sheetView>
  </sheetViews>
  <sheetFormatPr defaultColWidth="9.140625" defaultRowHeight="12.75"/>
  <cols>
    <col min="1" max="1" width="3.57421875" style="155" customWidth="1"/>
    <col min="2" max="2" width="19.00390625" style="14" bestFit="1" customWidth="1"/>
    <col min="3" max="3" width="5.140625" style="14" customWidth="1"/>
    <col min="4" max="4" width="27.0039062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8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75"/>
      <c r="K3" s="75"/>
      <c r="L3" s="75"/>
      <c r="M3" s="75"/>
      <c r="N3" s="75"/>
      <c r="O3" s="75"/>
      <c r="P3" s="75"/>
      <c r="Q3" s="75"/>
      <c r="R3" s="75"/>
    </row>
    <row r="4" spans="1:18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75"/>
      <c r="K4" s="75"/>
      <c r="L4" s="75"/>
      <c r="M4" s="75"/>
      <c r="N4" s="75"/>
      <c r="O4" s="75"/>
      <c r="P4" s="75"/>
      <c r="Q4" s="75"/>
      <c r="R4" s="75"/>
    </row>
    <row r="5" spans="1:18" ht="13.5" thickBot="1">
      <c r="A5" s="151"/>
      <c r="B5" s="12"/>
      <c r="C5" s="12"/>
      <c r="D5" s="12"/>
      <c r="E5" s="12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</row>
    <row r="6" spans="1:1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43282</v>
      </c>
      <c r="G6" s="148"/>
      <c r="H6" s="95" t="str">
        <f>'P1 Info &amp; Certification'!M20</f>
        <v>To</v>
      </c>
      <c r="I6" s="516">
        <f>'P1 Info &amp; Certification'!N20</f>
        <v>43646</v>
      </c>
      <c r="J6" s="147"/>
      <c r="K6" s="528"/>
      <c r="L6" s="13"/>
      <c r="M6" s="524"/>
      <c r="N6" s="527"/>
      <c r="O6" s="147"/>
      <c r="P6" s="147"/>
      <c r="Q6" s="527"/>
      <c r="R6" s="146"/>
      <c r="S6" s="146"/>
    </row>
    <row r="7" spans="1:19" ht="12.75">
      <c r="A7" s="153"/>
      <c r="B7" s="527"/>
      <c r="C7" s="527"/>
      <c r="D7" s="527"/>
      <c r="E7" s="527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616"/>
      <c r="I8" s="464"/>
      <c r="J8" s="525"/>
      <c r="K8" s="525"/>
      <c r="L8" s="525"/>
      <c r="M8" s="525"/>
      <c r="N8" s="525"/>
      <c r="O8" s="525"/>
      <c r="P8" s="525"/>
      <c r="Q8" s="525"/>
      <c r="R8" s="146"/>
      <c r="S8" s="146"/>
    </row>
    <row r="9" spans="1:19" ht="12.75">
      <c r="A9" s="471"/>
      <c r="B9" s="514"/>
      <c r="C9" s="514"/>
      <c r="D9" s="514"/>
      <c r="E9" s="514"/>
      <c r="F9" s="514"/>
      <c r="G9" s="514"/>
      <c r="H9" s="514"/>
      <c r="I9" s="514"/>
      <c r="J9" s="526"/>
      <c r="K9" s="526"/>
      <c r="L9" s="526"/>
      <c r="M9" s="526"/>
      <c r="N9" s="526"/>
      <c r="O9" s="526"/>
      <c r="P9" s="526"/>
      <c r="Q9" s="526"/>
      <c r="R9" s="146"/>
      <c r="S9" s="146"/>
    </row>
    <row r="10" spans="1:9" ht="12.75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9" ht="28.5" customHeight="1">
      <c r="A12" s="672" t="s">
        <v>273</v>
      </c>
      <c r="B12" s="673"/>
      <c r="C12" s="673"/>
      <c r="D12" s="673"/>
      <c r="E12" s="673"/>
      <c r="F12" s="673"/>
      <c r="G12" s="673"/>
      <c r="H12" s="673"/>
      <c r="I12" s="675"/>
    </row>
    <row r="13" spans="1:9" ht="12.75" customHeight="1">
      <c r="A13" s="657" t="s">
        <v>267</v>
      </c>
      <c r="B13" s="658"/>
      <c r="C13" s="658"/>
      <c r="D13" s="658"/>
      <c r="E13" s="369"/>
      <c r="F13" s="366"/>
      <c r="G13" s="413"/>
      <c r="H13" s="676" t="s">
        <v>271</v>
      </c>
      <c r="I13" s="677"/>
    </row>
    <row r="14" spans="1:9" ht="12.75">
      <c r="A14" s="659"/>
      <c r="B14" s="660"/>
      <c r="C14" s="660"/>
      <c r="D14" s="660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661"/>
      <c r="B15" s="662"/>
      <c r="C15" s="662"/>
      <c r="D15" s="662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520"/>
      <c r="B16" s="517"/>
      <c r="C16" s="517"/>
      <c r="D16" s="51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678" t="s">
        <v>268</v>
      </c>
      <c r="C17" s="679"/>
      <c r="D17" s="679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>
      <c r="A18" s="207" t="s">
        <v>91</v>
      </c>
      <c r="B18" s="680" t="s">
        <v>287</v>
      </c>
      <c r="C18" s="684"/>
      <c r="D18" s="684"/>
      <c r="E18" s="523"/>
      <c r="F18" s="338"/>
      <c r="G18" s="338"/>
      <c r="H18" s="390"/>
      <c r="I18" s="391"/>
    </row>
    <row r="19" spans="1:9" ht="19.5" customHeight="1">
      <c r="A19" s="474" t="s">
        <v>49</v>
      </c>
      <c r="B19" s="663" t="s">
        <v>488</v>
      </c>
      <c r="C19" s="664"/>
      <c r="D19" s="664"/>
      <c r="E19" s="482" t="s">
        <v>404</v>
      </c>
      <c r="F19" s="378">
        <v>120530</v>
      </c>
      <c r="G19" s="480">
        <v>2381</v>
      </c>
      <c r="H19" s="392">
        <v>2516</v>
      </c>
      <c r="I19" s="393">
        <f>ROUND(H19/2080,2)</f>
        <v>1.21</v>
      </c>
    </row>
    <row r="20" spans="1:9" ht="19.5" customHeight="1">
      <c r="A20" s="474" t="s">
        <v>50</v>
      </c>
      <c r="B20" s="663" t="s">
        <v>489</v>
      </c>
      <c r="C20" s="664"/>
      <c r="D20" s="664"/>
      <c r="E20" s="483" t="s">
        <v>404</v>
      </c>
      <c r="F20" s="379">
        <v>50844</v>
      </c>
      <c r="G20" s="477">
        <v>1107</v>
      </c>
      <c r="H20" s="394">
        <v>1032</v>
      </c>
      <c r="I20" s="393">
        <f>ROUND(H20/2080,2)</f>
        <v>0.5</v>
      </c>
    </row>
    <row r="21" spans="1:9" ht="19.5" customHeight="1">
      <c r="A21" s="474" t="s">
        <v>82</v>
      </c>
      <c r="B21" s="663" t="s">
        <v>490</v>
      </c>
      <c r="C21" s="664"/>
      <c r="D21" s="664"/>
      <c r="E21" s="483" t="s">
        <v>404</v>
      </c>
      <c r="F21" s="379">
        <v>89464</v>
      </c>
      <c r="G21" s="477">
        <v>2146</v>
      </c>
      <c r="H21" s="394">
        <v>1968</v>
      </c>
      <c r="I21" s="393">
        <f>ROUND(H21/2080,2)</f>
        <v>0.95</v>
      </c>
    </row>
    <row r="22" spans="1:9" ht="19.5" customHeight="1">
      <c r="A22" s="474" t="s">
        <v>51</v>
      </c>
      <c r="B22" s="663" t="s">
        <v>491</v>
      </c>
      <c r="C22" s="664"/>
      <c r="D22" s="664"/>
      <c r="E22" s="483" t="s">
        <v>404</v>
      </c>
      <c r="F22" s="379">
        <v>84754</v>
      </c>
      <c r="G22" s="477">
        <v>2373</v>
      </c>
      <c r="H22" s="394">
        <v>1860</v>
      </c>
      <c r="I22" s="393">
        <f>ROUND(H22/2080,2)</f>
        <v>0.89</v>
      </c>
    </row>
    <row r="23" spans="1:9" ht="19.5" customHeight="1">
      <c r="A23" s="474" t="s">
        <v>55</v>
      </c>
      <c r="B23" s="663" t="s">
        <v>492</v>
      </c>
      <c r="C23" s="664"/>
      <c r="D23" s="664"/>
      <c r="E23" s="483" t="s">
        <v>404</v>
      </c>
      <c r="F23" s="379">
        <v>41767</v>
      </c>
      <c r="G23" s="477">
        <v>786</v>
      </c>
      <c r="H23" s="394">
        <v>888</v>
      </c>
      <c r="I23" s="393">
        <f>ROUND(H23/2080,2)</f>
        <v>0.43</v>
      </c>
    </row>
    <row r="24" spans="1:9" ht="19.5" customHeight="1">
      <c r="A24" s="474" t="s">
        <v>56</v>
      </c>
      <c r="B24" s="663" t="s">
        <v>493</v>
      </c>
      <c r="C24" s="664"/>
      <c r="D24" s="664"/>
      <c r="E24" s="483" t="s">
        <v>404</v>
      </c>
      <c r="F24" s="379">
        <v>106156</v>
      </c>
      <c r="G24" s="477">
        <v>2525</v>
      </c>
      <c r="H24" s="394">
        <v>1835</v>
      </c>
      <c r="I24" s="393">
        <f aca="true" t="shared" si="0" ref="I24:I48">ROUND(H24/2080,2)</f>
        <v>0.88</v>
      </c>
    </row>
    <row r="25" spans="1:9" ht="19.5" customHeight="1">
      <c r="A25" s="474" t="s">
        <v>161</v>
      </c>
      <c r="B25" s="663" t="s">
        <v>494</v>
      </c>
      <c r="C25" s="664"/>
      <c r="D25" s="664"/>
      <c r="E25" s="483" t="s">
        <v>405</v>
      </c>
      <c r="F25" s="379">
        <v>34466</v>
      </c>
      <c r="G25" s="477">
        <v>139</v>
      </c>
      <c r="H25" s="394">
        <v>638</v>
      </c>
      <c r="I25" s="393">
        <f t="shared" si="0"/>
        <v>0.31</v>
      </c>
    </row>
    <row r="26" spans="1:9" ht="19.5" customHeight="1">
      <c r="A26" s="474" t="s">
        <v>162</v>
      </c>
      <c r="B26" s="663" t="s">
        <v>495</v>
      </c>
      <c r="C26" s="664"/>
      <c r="D26" s="664"/>
      <c r="E26" s="483" t="s">
        <v>404</v>
      </c>
      <c r="F26" s="379">
        <v>8677</v>
      </c>
      <c r="G26" s="477">
        <v>79</v>
      </c>
      <c r="H26" s="394">
        <v>448</v>
      </c>
      <c r="I26" s="393">
        <f t="shared" si="0"/>
        <v>0.22</v>
      </c>
    </row>
    <row r="27" spans="1:9" ht="19.5" customHeight="1">
      <c r="A27" s="474" t="s">
        <v>163</v>
      </c>
      <c r="B27" s="663" t="s">
        <v>496</v>
      </c>
      <c r="C27" s="664"/>
      <c r="D27" s="664"/>
      <c r="E27" s="483" t="s">
        <v>404</v>
      </c>
      <c r="F27" s="379">
        <v>3918</v>
      </c>
      <c r="G27" s="477">
        <v>21</v>
      </c>
      <c r="H27" s="394">
        <v>64</v>
      </c>
      <c r="I27" s="393">
        <f t="shared" si="0"/>
        <v>0.03</v>
      </c>
    </row>
    <row r="28" spans="1:9" ht="19.5" customHeight="1">
      <c r="A28" s="474" t="s">
        <v>164</v>
      </c>
      <c r="B28" s="663" t="s">
        <v>497</v>
      </c>
      <c r="C28" s="664"/>
      <c r="D28" s="664"/>
      <c r="E28" s="483" t="s">
        <v>404</v>
      </c>
      <c r="F28" s="379">
        <v>22785</v>
      </c>
      <c r="G28" s="477">
        <v>253</v>
      </c>
      <c r="H28" s="394">
        <v>380</v>
      </c>
      <c r="I28" s="393">
        <f t="shared" si="0"/>
        <v>0.18</v>
      </c>
    </row>
    <row r="29" spans="1:9" ht="19.5" customHeight="1">
      <c r="A29" s="474" t="s">
        <v>179</v>
      </c>
      <c r="B29" s="663" t="s">
        <v>498</v>
      </c>
      <c r="C29" s="664"/>
      <c r="D29" s="664"/>
      <c r="E29" s="483" t="s">
        <v>404</v>
      </c>
      <c r="F29" s="379">
        <v>14040</v>
      </c>
      <c r="G29" s="477">
        <v>113</v>
      </c>
      <c r="H29" s="394">
        <v>250</v>
      </c>
      <c r="I29" s="393">
        <f t="shared" si="0"/>
        <v>0.12</v>
      </c>
    </row>
    <row r="30" spans="1:9" ht="19.5" customHeight="1">
      <c r="A30" s="474" t="s">
        <v>180</v>
      </c>
      <c r="B30" s="663" t="s">
        <v>499</v>
      </c>
      <c r="C30" s="664"/>
      <c r="D30" s="664"/>
      <c r="E30" s="483" t="s">
        <v>406</v>
      </c>
      <c r="F30" s="379">
        <v>89259</v>
      </c>
      <c r="G30" s="477">
        <v>2603</v>
      </c>
      <c r="H30" s="394">
        <v>1923</v>
      </c>
      <c r="I30" s="393">
        <f t="shared" si="0"/>
        <v>0.92</v>
      </c>
    </row>
    <row r="31" spans="1:9" ht="19.5" customHeight="1">
      <c r="A31" s="474" t="s">
        <v>181</v>
      </c>
      <c r="B31" s="663" t="s">
        <v>500</v>
      </c>
      <c r="C31" s="664"/>
      <c r="D31" s="664"/>
      <c r="E31" s="483" t="s">
        <v>404</v>
      </c>
      <c r="F31" s="379">
        <v>103269</v>
      </c>
      <c r="G31" s="477">
        <v>3171</v>
      </c>
      <c r="H31" s="394">
        <v>2080</v>
      </c>
      <c r="I31" s="393">
        <f t="shared" si="0"/>
        <v>1</v>
      </c>
    </row>
    <row r="32" spans="1:9" ht="19.5" customHeight="1">
      <c r="A32" s="474" t="s">
        <v>182</v>
      </c>
      <c r="B32" s="663" t="s">
        <v>501</v>
      </c>
      <c r="C32" s="664"/>
      <c r="D32" s="664"/>
      <c r="E32" s="483" t="s">
        <v>404</v>
      </c>
      <c r="F32" s="379">
        <v>27476</v>
      </c>
      <c r="G32" s="477">
        <v>56</v>
      </c>
      <c r="H32" s="394">
        <v>747</v>
      </c>
      <c r="I32" s="393">
        <f t="shared" si="0"/>
        <v>0.36</v>
      </c>
    </row>
    <row r="33" spans="1:9" ht="19.5" customHeight="1">
      <c r="A33" s="474" t="s">
        <v>183</v>
      </c>
      <c r="B33" s="663" t="s">
        <v>502</v>
      </c>
      <c r="C33" s="664"/>
      <c r="D33" s="664"/>
      <c r="E33" s="534" t="s">
        <v>406</v>
      </c>
      <c r="F33" s="535">
        <v>85760</v>
      </c>
      <c r="G33" s="532"/>
      <c r="H33" s="531">
        <v>2093</v>
      </c>
      <c r="I33" s="393">
        <f t="shared" si="0"/>
        <v>1.01</v>
      </c>
    </row>
    <row r="34" spans="1:9" ht="19.5" customHeight="1">
      <c r="A34" s="474" t="s">
        <v>409</v>
      </c>
      <c r="B34" s="663" t="s">
        <v>503</v>
      </c>
      <c r="C34" s="664"/>
      <c r="D34" s="664"/>
      <c r="E34" s="534" t="s">
        <v>403</v>
      </c>
      <c r="F34" s="535">
        <v>15968</v>
      </c>
      <c r="G34" s="532"/>
      <c r="H34" s="531">
        <v>474</v>
      </c>
      <c r="I34" s="393">
        <f t="shared" si="0"/>
        <v>0.23</v>
      </c>
    </row>
    <row r="35" spans="1:9" ht="19.5" customHeight="1">
      <c r="A35" s="474" t="s">
        <v>410</v>
      </c>
      <c r="B35" s="663" t="s">
        <v>504</v>
      </c>
      <c r="C35" s="664"/>
      <c r="D35" s="664"/>
      <c r="E35" s="534" t="s">
        <v>404</v>
      </c>
      <c r="F35" s="535">
        <v>84387</v>
      </c>
      <c r="G35" s="532"/>
      <c r="H35" s="531">
        <v>2230</v>
      </c>
      <c r="I35" s="393">
        <f t="shared" si="0"/>
        <v>1.07</v>
      </c>
    </row>
    <row r="36" spans="1:9" ht="19.5" customHeight="1">
      <c r="A36" s="474" t="s">
        <v>411</v>
      </c>
      <c r="B36" s="663" t="s">
        <v>505</v>
      </c>
      <c r="C36" s="664"/>
      <c r="D36" s="664"/>
      <c r="E36" s="534" t="s">
        <v>403</v>
      </c>
      <c r="F36" s="535">
        <v>13737</v>
      </c>
      <c r="G36" s="532">
        <v>62</v>
      </c>
      <c r="H36" s="531">
        <v>476</v>
      </c>
      <c r="I36" s="393">
        <f t="shared" si="0"/>
        <v>0.23</v>
      </c>
    </row>
    <row r="37" spans="1:9" ht="19.5" customHeight="1">
      <c r="A37" s="474" t="s">
        <v>412</v>
      </c>
      <c r="B37" s="663" t="s">
        <v>506</v>
      </c>
      <c r="C37" s="664"/>
      <c r="D37" s="664"/>
      <c r="E37" s="534" t="s">
        <v>404</v>
      </c>
      <c r="F37" s="535">
        <v>45961</v>
      </c>
      <c r="G37" s="532"/>
      <c r="H37" s="531">
        <v>1258</v>
      </c>
      <c r="I37" s="393">
        <f t="shared" si="0"/>
        <v>0.6</v>
      </c>
    </row>
    <row r="38" spans="1:9" ht="19.5" customHeight="1">
      <c r="A38" s="474" t="s">
        <v>413</v>
      </c>
      <c r="B38" s="663" t="s">
        <v>507</v>
      </c>
      <c r="C38" s="664"/>
      <c r="D38" s="664"/>
      <c r="E38" s="534" t="s">
        <v>404</v>
      </c>
      <c r="F38" s="535">
        <v>930</v>
      </c>
      <c r="G38" s="532"/>
      <c r="H38" s="531">
        <v>32</v>
      </c>
      <c r="I38" s="393">
        <f t="shared" si="0"/>
        <v>0.02</v>
      </c>
    </row>
    <row r="39" spans="1:9" ht="19.5" customHeight="1">
      <c r="A39" s="474" t="s">
        <v>414</v>
      </c>
      <c r="B39" s="663" t="s">
        <v>508</v>
      </c>
      <c r="C39" s="664"/>
      <c r="D39" s="664"/>
      <c r="E39" s="534" t="s">
        <v>404</v>
      </c>
      <c r="F39" s="535">
        <v>5958</v>
      </c>
      <c r="G39" s="532"/>
      <c r="H39" s="531">
        <v>201</v>
      </c>
      <c r="I39" s="393">
        <f t="shared" si="0"/>
        <v>0.1</v>
      </c>
    </row>
    <row r="40" spans="1:9" ht="19.5" customHeight="1">
      <c r="A40" s="474" t="s">
        <v>415</v>
      </c>
      <c r="B40" s="663" t="s">
        <v>509</v>
      </c>
      <c r="C40" s="664"/>
      <c r="D40" s="664"/>
      <c r="E40" s="534" t="s">
        <v>404</v>
      </c>
      <c r="F40" s="535">
        <v>5685</v>
      </c>
      <c r="G40" s="532"/>
      <c r="H40" s="531">
        <v>172</v>
      </c>
      <c r="I40" s="393">
        <f t="shared" si="0"/>
        <v>0.08</v>
      </c>
    </row>
    <row r="41" spans="1:9" ht="19.5" customHeight="1">
      <c r="A41" s="474" t="s">
        <v>416</v>
      </c>
      <c r="B41" s="663" t="s">
        <v>510</v>
      </c>
      <c r="C41" s="664"/>
      <c r="D41" s="664"/>
      <c r="E41" s="534" t="s">
        <v>404</v>
      </c>
      <c r="F41" s="535">
        <v>44060</v>
      </c>
      <c r="G41" s="532"/>
      <c r="H41" s="531">
        <v>1215</v>
      </c>
      <c r="I41" s="393">
        <f t="shared" si="0"/>
        <v>0.58</v>
      </c>
    </row>
    <row r="42" spans="1:9" ht="19.5" customHeight="1">
      <c r="A42" s="474" t="s">
        <v>417</v>
      </c>
      <c r="B42" s="663" t="s">
        <v>511</v>
      </c>
      <c r="C42" s="664"/>
      <c r="D42" s="664"/>
      <c r="E42" s="534" t="s">
        <v>404</v>
      </c>
      <c r="F42" s="535">
        <v>69540</v>
      </c>
      <c r="G42" s="532"/>
      <c r="H42" s="531">
        <v>2088</v>
      </c>
      <c r="I42" s="393">
        <f t="shared" si="0"/>
        <v>1</v>
      </c>
    </row>
    <row r="43" spans="1:9" ht="19.5" customHeight="1">
      <c r="A43" s="474" t="s">
        <v>418</v>
      </c>
      <c r="B43" s="663" t="s">
        <v>512</v>
      </c>
      <c r="C43" s="664"/>
      <c r="D43" s="664"/>
      <c r="E43" s="534" t="s">
        <v>404</v>
      </c>
      <c r="F43" s="535">
        <v>22590</v>
      </c>
      <c r="G43" s="532"/>
      <c r="H43" s="531">
        <v>696</v>
      </c>
      <c r="I43" s="393">
        <f t="shared" si="0"/>
        <v>0.33</v>
      </c>
    </row>
    <row r="44" spans="1:9" ht="19.5" customHeight="1">
      <c r="A44" s="474" t="s">
        <v>419</v>
      </c>
      <c r="B44" s="663" t="s">
        <v>513</v>
      </c>
      <c r="C44" s="664"/>
      <c r="D44" s="664"/>
      <c r="E44" s="534" t="s">
        <v>405</v>
      </c>
      <c r="F44" s="535">
        <v>71326</v>
      </c>
      <c r="G44" s="532"/>
      <c r="H44" s="531">
        <v>2108</v>
      </c>
      <c r="I44" s="393">
        <f t="shared" si="0"/>
        <v>1.01</v>
      </c>
    </row>
    <row r="45" spans="1:9" ht="19.5" customHeight="1">
      <c r="A45" s="474" t="s">
        <v>420</v>
      </c>
      <c r="B45" s="663" t="s">
        <v>514</v>
      </c>
      <c r="C45" s="664"/>
      <c r="D45" s="664"/>
      <c r="E45" s="534" t="s">
        <v>404</v>
      </c>
      <c r="F45" s="535">
        <v>70123</v>
      </c>
      <c r="G45" s="532">
        <v>1584</v>
      </c>
      <c r="H45" s="531">
        <v>2119</v>
      </c>
      <c r="I45" s="393">
        <f t="shared" si="0"/>
        <v>1.02</v>
      </c>
    </row>
    <row r="46" spans="1:9" ht="19.5" customHeight="1">
      <c r="A46" s="474" t="s">
        <v>421</v>
      </c>
      <c r="B46" s="663" t="s">
        <v>515</v>
      </c>
      <c r="C46" s="664"/>
      <c r="D46" s="664"/>
      <c r="E46" s="534" t="s">
        <v>404</v>
      </c>
      <c r="F46" s="535">
        <v>13449</v>
      </c>
      <c r="G46" s="532"/>
      <c r="H46" s="531">
        <v>408</v>
      </c>
      <c r="I46" s="393">
        <f t="shared" si="0"/>
        <v>0.2</v>
      </c>
    </row>
    <row r="47" spans="1:9" ht="19.5" customHeight="1">
      <c r="A47" s="474"/>
      <c r="B47" s="663"/>
      <c r="C47" s="664"/>
      <c r="D47" s="664"/>
      <c r="E47" s="534"/>
      <c r="F47" s="535"/>
      <c r="G47" s="532"/>
      <c r="H47" s="531"/>
      <c r="I47" s="393">
        <f t="shared" si="0"/>
        <v>0</v>
      </c>
    </row>
    <row r="48" spans="1:9" ht="19.5" customHeight="1">
      <c r="A48" s="474"/>
      <c r="B48" s="663"/>
      <c r="C48" s="664"/>
      <c r="D48" s="664"/>
      <c r="E48" s="534"/>
      <c r="F48" s="535"/>
      <c r="G48" s="532"/>
      <c r="H48" s="531"/>
      <c r="I48" s="393">
        <f t="shared" si="0"/>
        <v>0</v>
      </c>
    </row>
    <row r="49" spans="1:9" ht="24.75" customHeight="1" thickBot="1">
      <c r="A49" s="293"/>
      <c r="B49" s="666" t="s">
        <v>276</v>
      </c>
      <c r="C49" s="667"/>
      <c r="D49" s="667"/>
      <c r="E49" s="388"/>
      <c r="F49" s="481">
        <f>SUM(F19:F46)</f>
        <v>1346879</v>
      </c>
      <c r="G49" s="473">
        <f>SUM(G19:G48)</f>
        <v>19399</v>
      </c>
      <c r="H49" s="473">
        <f>SUM(H19:H46)</f>
        <v>32199</v>
      </c>
      <c r="I49" s="395">
        <f>SUM(I19:I23)</f>
        <v>3.9800000000000004</v>
      </c>
    </row>
    <row r="50" spans="1:9" ht="19.5" customHeight="1" thickTop="1">
      <c r="A50" s="293"/>
      <c r="B50" s="375"/>
      <c r="C50" s="375"/>
      <c r="D50" s="375"/>
      <c r="E50" s="375"/>
      <c r="F50" s="368"/>
      <c r="G50" s="294"/>
      <c r="H50" s="295"/>
      <c r="I50" s="396"/>
    </row>
    <row r="51" spans="1:9" ht="25.5" customHeight="1">
      <c r="A51" s="207" t="s">
        <v>92</v>
      </c>
      <c r="B51" s="670" t="s">
        <v>207</v>
      </c>
      <c r="C51" s="670"/>
      <c r="D51" s="670"/>
      <c r="E51" s="523"/>
      <c r="F51" s="338"/>
      <c r="G51" s="338"/>
      <c r="H51" s="390"/>
      <c r="I51" s="391"/>
    </row>
    <row r="52" spans="1:9" ht="19.5" customHeight="1">
      <c r="A52" s="474" t="s">
        <v>49</v>
      </c>
      <c r="B52" s="651" t="s">
        <v>436</v>
      </c>
      <c r="C52" s="652"/>
      <c r="D52" s="653"/>
      <c r="E52" s="484" t="s">
        <v>404</v>
      </c>
      <c r="F52" s="392">
        <v>21343</v>
      </c>
      <c r="G52" s="480"/>
      <c r="H52" s="392">
        <v>120</v>
      </c>
      <c r="I52" s="393">
        <f>ROUND(H52/2080,2)</f>
        <v>0.06</v>
      </c>
    </row>
    <row r="53" spans="1:9" ht="19.5" customHeight="1">
      <c r="A53" s="474" t="s">
        <v>50</v>
      </c>
      <c r="B53" s="651" t="s">
        <v>437</v>
      </c>
      <c r="C53" s="652"/>
      <c r="D53" s="653"/>
      <c r="E53" s="478" t="s">
        <v>438</v>
      </c>
      <c r="F53" s="394">
        <v>132750</v>
      </c>
      <c r="G53" s="477"/>
      <c r="H53" s="394">
        <v>738</v>
      </c>
      <c r="I53" s="393">
        <f>ROUND(H53/2080,2)</f>
        <v>0.35</v>
      </c>
    </row>
    <row r="54" spans="1:9" ht="19.5" customHeight="1">
      <c r="A54" s="474" t="s">
        <v>82</v>
      </c>
      <c r="B54" s="651" t="s">
        <v>439</v>
      </c>
      <c r="C54" s="652"/>
      <c r="D54" s="653"/>
      <c r="E54" s="478" t="s">
        <v>408</v>
      </c>
      <c r="F54" s="394">
        <v>83370</v>
      </c>
      <c r="G54" s="477"/>
      <c r="H54" s="394">
        <v>1191</v>
      </c>
      <c r="I54" s="393">
        <f>ROUND(H54/2080,2)</f>
        <v>0.57</v>
      </c>
    </row>
    <row r="55" spans="1:9" ht="19.5" customHeight="1">
      <c r="A55" s="474" t="s">
        <v>156</v>
      </c>
      <c r="B55" s="651" t="s">
        <v>440</v>
      </c>
      <c r="C55" s="652"/>
      <c r="D55" s="653"/>
      <c r="E55" s="478" t="s">
        <v>441</v>
      </c>
      <c r="F55" s="394">
        <v>63600</v>
      </c>
      <c r="G55" s="477"/>
      <c r="H55" s="394"/>
      <c r="I55" s="393">
        <f>ROUND(H55/2080,2)</f>
        <v>0</v>
      </c>
    </row>
    <row r="56" spans="1:9" ht="19.5" customHeight="1">
      <c r="A56" s="474" t="s">
        <v>55</v>
      </c>
      <c r="B56" s="651" t="s">
        <v>442</v>
      </c>
      <c r="C56" s="652"/>
      <c r="D56" s="653"/>
      <c r="E56" s="529" t="s">
        <v>443</v>
      </c>
      <c r="F56" s="531">
        <v>470</v>
      </c>
      <c r="G56" s="532"/>
      <c r="H56" s="531"/>
      <c r="I56" s="393">
        <f aca="true" t="shared" si="1" ref="I56:I61">ROUND(H56/2080,2)</f>
        <v>0</v>
      </c>
    </row>
    <row r="57" spans="1:9" ht="19.5" customHeight="1">
      <c r="A57" s="474" t="s">
        <v>56</v>
      </c>
      <c r="B57" s="651" t="s">
        <v>444</v>
      </c>
      <c r="C57" s="652"/>
      <c r="D57" s="653"/>
      <c r="E57" s="529" t="s">
        <v>443</v>
      </c>
      <c r="F57" s="531">
        <v>570</v>
      </c>
      <c r="G57" s="532"/>
      <c r="H57" s="531"/>
      <c r="I57" s="393">
        <f t="shared" si="1"/>
        <v>0</v>
      </c>
    </row>
    <row r="58" spans="1:9" ht="19.5" customHeight="1">
      <c r="A58" s="474" t="s">
        <v>161</v>
      </c>
      <c r="B58" s="651" t="s">
        <v>445</v>
      </c>
      <c r="C58" s="652"/>
      <c r="D58" s="653"/>
      <c r="E58" s="529" t="s">
        <v>443</v>
      </c>
      <c r="F58" s="531">
        <v>90</v>
      </c>
      <c r="G58" s="532"/>
      <c r="H58" s="531"/>
      <c r="I58" s="393">
        <f t="shared" si="1"/>
        <v>0</v>
      </c>
    </row>
    <row r="59" spans="1:9" ht="19.5" customHeight="1">
      <c r="A59" s="474" t="s">
        <v>162</v>
      </c>
      <c r="B59" s="651" t="s">
        <v>446</v>
      </c>
      <c r="C59" s="652"/>
      <c r="D59" s="653"/>
      <c r="E59" s="529" t="s">
        <v>447</v>
      </c>
      <c r="F59" s="531">
        <v>75552</v>
      </c>
      <c r="G59" s="532"/>
      <c r="H59" s="531"/>
      <c r="I59" s="393">
        <f t="shared" si="1"/>
        <v>0</v>
      </c>
    </row>
    <row r="60" spans="1:9" ht="19.5" customHeight="1">
      <c r="A60" s="474" t="s">
        <v>163</v>
      </c>
      <c r="B60" s="651"/>
      <c r="C60" s="652"/>
      <c r="D60" s="653"/>
      <c r="E60" s="529"/>
      <c r="F60" s="531"/>
      <c r="G60" s="532"/>
      <c r="H60" s="531"/>
      <c r="I60" s="393">
        <f t="shared" si="1"/>
        <v>0</v>
      </c>
    </row>
    <row r="61" spans="1:9" ht="19.5" customHeight="1">
      <c r="A61" s="474" t="s">
        <v>164</v>
      </c>
      <c r="B61" s="651"/>
      <c r="C61" s="652"/>
      <c r="D61" s="653"/>
      <c r="E61" s="529"/>
      <c r="F61" s="531"/>
      <c r="G61" s="532"/>
      <c r="H61" s="531"/>
      <c r="I61" s="393">
        <f t="shared" si="1"/>
        <v>0</v>
      </c>
    </row>
    <row r="62" spans="1:9" ht="27" customHeight="1" thickBot="1">
      <c r="A62" s="293"/>
      <c r="B62" s="666" t="s">
        <v>277</v>
      </c>
      <c r="C62" s="667"/>
      <c r="D62" s="668"/>
      <c r="E62" s="380"/>
      <c r="F62" s="473">
        <f>SUM(F52:F59)</f>
        <v>377745</v>
      </c>
      <c r="G62" s="473">
        <f>SUM(G52:G55)</f>
        <v>0</v>
      </c>
      <c r="H62" s="473">
        <f>SUM(H52:H55)</f>
        <v>2049</v>
      </c>
      <c r="I62" s="395">
        <f>SUM(I52:I55)</f>
        <v>0.98</v>
      </c>
    </row>
    <row r="63" spans="1:9" ht="19.5" customHeight="1" thickTop="1">
      <c r="A63" s="293"/>
      <c r="B63" s="375"/>
      <c r="C63" s="375"/>
      <c r="D63" s="375"/>
      <c r="E63" s="297"/>
      <c r="F63" s="368"/>
      <c r="G63" s="294"/>
      <c r="H63" s="295"/>
      <c r="I63" s="396"/>
    </row>
    <row r="64" spans="1:9" ht="19.5" customHeight="1">
      <c r="A64" s="207" t="s">
        <v>75</v>
      </c>
      <c r="B64" s="680" t="s">
        <v>345</v>
      </c>
      <c r="C64" s="684"/>
      <c r="D64" s="681"/>
      <c r="E64" s="523"/>
      <c r="F64" s="338"/>
      <c r="G64" s="338"/>
      <c r="H64" s="390"/>
      <c r="I64" s="391"/>
    </row>
    <row r="65" spans="1:9" ht="19.5" customHeight="1">
      <c r="A65" s="474" t="s">
        <v>49</v>
      </c>
      <c r="B65" s="663" t="s">
        <v>424</v>
      </c>
      <c r="C65" s="664"/>
      <c r="D65" s="665"/>
      <c r="E65" s="479" t="s">
        <v>423</v>
      </c>
      <c r="F65" s="392">
        <v>124983</v>
      </c>
      <c r="G65" s="480"/>
      <c r="H65" s="392">
        <v>2080</v>
      </c>
      <c r="I65" s="393">
        <f aca="true" t="shared" si="2" ref="I65:I72">ROUND(H65/2080,2)</f>
        <v>1</v>
      </c>
    </row>
    <row r="66" spans="1:9" ht="19.5" customHeight="1">
      <c r="A66" s="474" t="s">
        <v>50</v>
      </c>
      <c r="B66" s="663" t="s">
        <v>425</v>
      </c>
      <c r="C66" s="664"/>
      <c r="D66" s="665"/>
      <c r="E66" s="518" t="s">
        <v>426</v>
      </c>
      <c r="F66" s="394">
        <v>33421</v>
      </c>
      <c r="G66" s="477"/>
      <c r="H66" s="394">
        <v>2091</v>
      </c>
      <c r="I66" s="393">
        <f t="shared" si="2"/>
        <v>1.01</v>
      </c>
    </row>
    <row r="67" spans="1:9" ht="19.5" customHeight="1">
      <c r="A67" s="474" t="s">
        <v>82</v>
      </c>
      <c r="B67" s="663" t="s">
        <v>427</v>
      </c>
      <c r="C67" s="664"/>
      <c r="D67" s="665"/>
      <c r="E67" s="518" t="s">
        <v>426</v>
      </c>
      <c r="F67" s="394">
        <v>30150</v>
      </c>
      <c r="G67" s="477"/>
      <c r="H67" s="394">
        <v>2080</v>
      </c>
      <c r="I67" s="393">
        <f t="shared" si="2"/>
        <v>1</v>
      </c>
    </row>
    <row r="68" spans="1:9" ht="19.5" customHeight="1">
      <c r="A68" s="474" t="s">
        <v>51</v>
      </c>
      <c r="B68" s="663" t="s">
        <v>428</v>
      </c>
      <c r="C68" s="664"/>
      <c r="D68" s="665"/>
      <c r="E68" s="530" t="s">
        <v>426</v>
      </c>
      <c r="F68" s="531">
        <v>2907</v>
      </c>
      <c r="G68" s="532"/>
      <c r="H68" s="531">
        <v>194</v>
      </c>
      <c r="I68" s="393">
        <f t="shared" si="2"/>
        <v>0.09</v>
      </c>
    </row>
    <row r="69" spans="1:9" ht="19.5" customHeight="1">
      <c r="A69" s="474" t="s">
        <v>156</v>
      </c>
      <c r="B69" s="663" t="s">
        <v>429</v>
      </c>
      <c r="C69" s="664"/>
      <c r="D69" s="665"/>
      <c r="E69" s="530" t="s">
        <v>217</v>
      </c>
      <c r="F69" s="531">
        <v>12253</v>
      </c>
      <c r="G69" s="532"/>
      <c r="H69" s="531">
        <v>438</v>
      </c>
      <c r="I69" s="533">
        <f t="shared" si="2"/>
        <v>0.21</v>
      </c>
    </row>
    <row r="70" spans="1:9" ht="19.5" customHeight="1">
      <c r="A70" s="474" t="s">
        <v>55</v>
      </c>
      <c r="B70" s="663" t="s">
        <v>430</v>
      </c>
      <c r="C70" s="664"/>
      <c r="D70" s="665"/>
      <c r="E70" s="530" t="s">
        <v>217</v>
      </c>
      <c r="F70" s="531">
        <v>57387</v>
      </c>
      <c r="G70" s="532"/>
      <c r="H70" s="531">
        <v>2130</v>
      </c>
      <c r="I70" s="531">
        <f t="shared" si="2"/>
        <v>1.02</v>
      </c>
    </row>
    <row r="71" spans="1:9" ht="19.5" customHeight="1">
      <c r="A71" s="474" t="s">
        <v>56</v>
      </c>
      <c r="B71" s="663" t="s">
        <v>431</v>
      </c>
      <c r="C71" s="664"/>
      <c r="D71" s="665"/>
      <c r="E71" s="530" t="s">
        <v>432</v>
      </c>
      <c r="F71" s="531">
        <v>86606</v>
      </c>
      <c r="G71" s="532">
        <v>1057</v>
      </c>
      <c r="H71" s="531">
        <v>2080</v>
      </c>
      <c r="I71" s="531">
        <f t="shared" si="2"/>
        <v>1</v>
      </c>
    </row>
    <row r="72" spans="1:9" ht="19.5" customHeight="1">
      <c r="A72" s="474" t="s">
        <v>161</v>
      </c>
      <c r="B72" s="663" t="s">
        <v>433</v>
      </c>
      <c r="C72" s="664"/>
      <c r="D72" s="665"/>
      <c r="E72" s="530" t="s">
        <v>432</v>
      </c>
      <c r="F72" s="531">
        <v>80226</v>
      </c>
      <c r="G72" s="532">
        <v>1196</v>
      </c>
      <c r="H72" s="531">
        <v>2080</v>
      </c>
      <c r="I72" s="531">
        <f t="shared" si="2"/>
        <v>1</v>
      </c>
    </row>
    <row r="73" spans="1:9" ht="24.75" customHeight="1" thickBot="1">
      <c r="A73" s="293"/>
      <c r="B73" s="666" t="s">
        <v>278</v>
      </c>
      <c r="C73" s="667"/>
      <c r="D73" s="668"/>
      <c r="E73" s="521"/>
      <c r="F73" s="473">
        <f>SUM(F65:F72)</f>
        <v>427933</v>
      </c>
      <c r="G73" s="473">
        <f>SUM(G71:G72)</f>
        <v>2253</v>
      </c>
      <c r="H73" s="473">
        <f>SUM(H65:H72)</f>
        <v>13173</v>
      </c>
      <c r="I73" s="395">
        <f>SUM(I65:I67)</f>
        <v>3.01</v>
      </c>
    </row>
    <row r="74" spans="1:9" ht="14.25" thickBot="1" thickTop="1">
      <c r="A74" s="301"/>
      <c r="B74" s="381"/>
      <c r="C74" s="382"/>
      <c r="D74" s="383"/>
      <c r="E74" s="383"/>
      <c r="F74" s="376"/>
      <c r="G74" s="302"/>
      <c r="H74" s="303"/>
      <c r="I74" s="377"/>
    </row>
  </sheetData>
  <sheetProtection/>
  <mergeCells count="63">
    <mergeCell ref="B48:D48"/>
    <mergeCell ref="B68:D68"/>
    <mergeCell ref="B72:D72"/>
    <mergeCell ref="B69:D69"/>
    <mergeCell ref="B70:D70"/>
    <mergeCell ref="B71:D71"/>
    <mergeCell ref="B55:D55"/>
    <mergeCell ref="B56:D56"/>
    <mergeCell ref="B57:D57"/>
    <mergeCell ref="B67:D67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73:D73"/>
    <mergeCell ref="B24:D24"/>
    <mergeCell ref="B25:D25"/>
    <mergeCell ref="B26:D26"/>
    <mergeCell ref="B27:D27"/>
    <mergeCell ref="B28:D28"/>
    <mergeCell ref="B29:D29"/>
    <mergeCell ref="B30:D30"/>
    <mergeCell ref="B31:D31"/>
    <mergeCell ref="B53:D53"/>
    <mergeCell ref="B54:D54"/>
    <mergeCell ref="B62:D62"/>
    <mergeCell ref="B64:D64"/>
    <mergeCell ref="B65:D65"/>
    <mergeCell ref="B66:D66"/>
    <mergeCell ref="B58:D58"/>
    <mergeCell ref="B59:D59"/>
    <mergeCell ref="B60:D60"/>
    <mergeCell ref="B61:D61"/>
    <mergeCell ref="B21:D21"/>
    <mergeCell ref="B22:D22"/>
    <mergeCell ref="B23:D23"/>
    <mergeCell ref="B49:D49"/>
    <mergeCell ref="B51:D51"/>
    <mergeCell ref="B52:D52"/>
    <mergeCell ref="B32:D32"/>
    <mergeCell ref="B33:D33"/>
    <mergeCell ref="B34:D34"/>
    <mergeCell ref="B35:D35"/>
    <mergeCell ref="A13:D15"/>
    <mergeCell ref="H13:I13"/>
    <mergeCell ref="B17:D17"/>
    <mergeCell ref="B18:D18"/>
    <mergeCell ref="B19:D19"/>
    <mergeCell ref="B20:D20"/>
    <mergeCell ref="A1:I1"/>
    <mergeCell ref="A2:I2"/>
    <mergeCell ref="A3:I3"/>
    <mergeCell ref="A4:I4"/>
    <mergeCell ref="C8:H8"/>
    <mergeCell ref="A12:I12"/>
  </mergeCells>
  <printOptions/>
  <pageMargins left="0.7" right="0.7" top="0.75" bottom="0.75" header="0.3" footer="0.3"/>
  <pageSetup fitToHeight="0" fitToWidth="1" orientation="landscape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6">
      <selection activeCell="J37" sqref="J37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2.75">
      <c r="A1" s="612" t="s">
        <v>45</v>
      </c>
      <c r="B1" s="612"/>
      <c r="C1" s="612"/>
      <c r="D1" s="612"/>
      <c r="E1" s="612"/>
      <c r="F1" s="612"/>
      <c r="G1" s="612"/>
      <c r="H1" s="612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12" t="s">
        <v>46</v>
      </c>
      <c r="B2" s="612"/>
      <c r="C2" s="612"/>
      <c r="D2" s="612"/>
      <c r="E2" s="612"/>
      <c r="F2" s="612"/>
      <c r="G2" s="612"/>
      <c r="H2" s="612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612" t="s">
        <v>47</v>
      </c>
      <c r="B3" s="612"/>
      <c r="C3" s="612"/>
      <c r="D3" s="612"/>
      <c r="E3" s="612"/>
      <c r="F3" s="612"/>
      <c r="G3" s="612"/>
      <c r="H3" s="612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612" t="s">
        <v>48</v>
      </c>
      <c r="B4" s="612"/>
      <c r="C4" s="612"/>
      <c r="D4" s="612"/>
      <c r="E4" s="612"/>
      <c r="F4" s="612"/>
      <c r="G4" s="612"/>
      <c r="H4" s="612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43282</v>
      </c>
      <c r="F6" s="148"/>
      <c r="G6" s="95" t="str">
        <f>'P1 Info &amp; Certification'!M20</f>
        <v>To</v>
      </c>
      <c r="H6" s="443">
        <f>'P1 Info &amp; Certification'!N20</f>
        <v>43646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12.75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12.75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8" ht="28.5" customHeight="1">
      <c r="A12" s="672" t="s">
        <v>284</v>
      </c>
      <c r="B12" s="673"/>
      <c r="C12" s="673"/>
      <c r="D12" s="673"/>
      <c r="E12" s="673"/>
      <c r="F12" s="673"/>
      <c r="G12" s="673"/>
      <c r="H12" s="675"/>
    </row>
    <row r="13" spans="1:8" ht="12.75">
      <c r="A13" s="657" t="s">
        <v>281</v>
      </c>
      <c r="B13" s="658"/>
      <c r="C13" s="658"/>
      <c r="D13" s="685"/>
      <c r="E13" s="366"/>
      <c r="F13" s="413"/>
      <c r="G13" s="676" t="s">
        <v>271</v>
      </c>
      <c r="H13" s="677"/>
    </row>
    <row r="14" spans="1:8" ht="12.75">
      <c r="A14" s="659"/>
      <c r="B14" s="660"/>
      <c r="C14" s="660"/>
      <c r="D14" s="660"/>
      <c r="E14" s="364"/>
      <c r="F14" s="414"/>
      <c r="G14" s="169" t="s">
        <v>272</v>
      </c>
      <c r="H14" s="204" t="s">
        <v>203</v>
      </c>
    </row>
    <row r="15" spans="1:8" ht="12.75" customHeight="1">
      <c r="A15" s="661"/>
      <c r="B15" s="662"/>
      <c r="C15" s="662"/>
      <c r="D15" s="662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451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 thickBot="1">
      <c r="A17" s="304"/>
      <c r="B17" s="678" t="s">
        <v>279</v>
      </c>
      <c r="C17" s="679"/>
      <c r="D17" s="679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8" ht="19.5" customHeight="1">
      <c r="A18" s="305" t="s">
        <v>83</v>
      </c>
      <c r="B18" s="686" t="s">
        <v>208</v>
      </c>
      <c r="C18" s="687"/>
      <c r="D18" s="688"/>
      <c r="E18" s="306"/>
      <c r="F18" s="306"/>
      <c r="G18" s="307"/>
      <c r="H18" s="308"/>
    </row>
    <row r="19" spans="1:8" ht="19.5" customHeight="1">
      <c r="A19" s="474" t="s">
        <v>49</v>
      </c>
      <c r="B19" s="651" t="s">
        <v>516</v>
      </c>
      <c r="C19" s="652"/>
      <c r="D19" s="653"/>
      <c r="E19" s="340">
        <v>137248</v>
      </c>
      <c r="F19" s="476">
        <v>1484</v>
      </c>
      <c r="G19" s="394">
        <v>2080</v>
      </c>
      <c r="H19" s="343">
        <f>ROUND(G19/2080,2)</f>
        <v>1</v>
      </c>
    </row>
    <row r="20" spans="1:8" ht="19.5" customHeight="1">
      <c r="A20" s="474" t="s">
        <v>50</v>
      </c>
      <c r="B20" s="651" t="s">
        <v>517</v>
      </c>
      <c r="C20" s="652"/>
      <c r="D20" s="653"/>
      <c r="E20" s="340">
        <v>135905</v>
      </c>
      <c r="F20" s="477">
        <v>1510</v>
      </c>
      <c r="G20" s="394">
        <v>2080</v>
      </c>
      <c r="H20" s="343">
        <f>ROUND(G20/2080,2)</f>
        <v>1</v>
      </c>
    </row>
    <row r="21" spans="1:8" ht="19.5" customHeight="1">
      <c r="A21" s="474" t="s">
        <v>82</v>
      </c>
      <c r="B21" s="651" t="s">
        <v>518</v>
      </c>
      <c r="C21" s="652"/>
      <c r="D21" s="653"/>
      <c r="E21" s="340">
        <v>139231</v>
      </c>
      <c r="F21" s="476">
        <v>1519</v>
      </c>
      <c r="G21" s="394">
        <v>2080</v>
      </c>
      <c r="H21" s="343">
        <f>ROUND(G21/2080,2)</f>
        <v>1</v>
      </c>
    </row>
    <row r="22" spans="1:8" ht="19.5" customHeight="1">
      <c r="A22" s="474" t="s">
        <v>51</v>
      </c>
      <c r="B22" s="651"/>
      <c r="C22" s="652"/>
      <c r="D22" s="653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651"/>
      <c r="C23" s="652"/>
      <c r="D23" s="653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654" t="s">
        <v>257</v>
      </c>
      <c r="C24" s="655"/>
      <c r="D24" s="656"/>
      <c r="E24" s="352">
        <f>SUM(E19:E23)</f>
        <v>412384</v>
      </c>
      <c r="F24" s="352">
        <f>SUM(F19:F23)</f>
        <v>4513</v>
      </c>
      <c r="G24" s="352">
        <f>SUM(G19:G23)</f>
        <v>6240</v>
      </c>
      <c r="H24" s="344">
        <f>SUM(H19:H23)</f>
        <v>3</v>
      </c>
    </row>
    <row r="25" spans="1:9" ht="19.5" customHeight="1" thickTop="1">
      <c r="A25" s="253"/>
      <c r="B25" s="689"/>
      <c r="C25" s="689"/>
      <c r="D25" s="689"/>
      <c r="E25" s="485"/>
      <c r="F25" s="294"/>
      <c r="G25" s="295"/>
      <c r="H25" s="300"/>
      <c r="I25" s="146"/>
    </row>
    <row r="26" spans="1:8" ht="19.5" customHeight="1">
      <c r="A26" s="207" t="s">
        <v>84</v>
      </c>
      <c r="B26" s="680" t="s">
        <v>209</v>
      </c>
      <c r="C26" s="684"/>
      <c r="D26" s="681"/>
      <c r="E26" s="338"/>
      <c r="F26" s="338"/>
      <c r="G26" s="390"/>
      <c r="H26" s="391"/>
    </row>
    <row r="27" spans="1:8" ht="19.5" customHeight="1">
      <c r="A27" s="474" t="s">
        <v>49</v>
      </c>
      <c r="B27" s="651" t="s">
        <v>519</v>
      </c>
      <c r="C27" s="652"/>
      <c r="D27" s="653"/>
      <c r="E27" s="345">
        <v>87039</v>
      </c>
      <c r="F27" s="480">
        <v>1722</v>
      </c>
      <c r="G27" s="392">
        <v>2088</v>
      </c>
      <c r="H27" s="346">
        <f>ROUND(G27/2080,2)</f>
        <v>1</v>
      </c>
    </row>
    <row r="28" spans="1:8" ht="19.5" customHeight="1">
      <c r="A28" s="474" t="s">
        <v>50</v>
      </c>
      <c r="B28" s="651" t="s">
        <v>520</v>
      </c>
      <c r="C28" s="652"/>
      <c r="D28" s="653"/>
      <c r="E28" s="340">
        <v>85926</v>
      </c>
      <c r="F28" s="477">
        <v>1807</v>
      </c>
      <c r="G28" s="394">
        <v>2064</v>
      </c>
      <c r="H28" s="346">
        <f>ROUND(G28/2080,2)</f>
        <v>0.99</v>
      </c>
    </row>
    <row r="29" spans="1:8" ht="19.5" customHeight="1">
      <c r="A29" s="474" t="s">
        <v>82</v>
      </c>
      <c r="B29" s="651"/>
      <c r="C29" s="652"/>
      <c r="D29" s="653"/>
      <c r="E29" s="340"/>
      <c r="F29" s="477"/>
      <c r="G29" s="394"/>
      <c r="H29" s="346">
        <f>ROUND(G29/2080,2)</f>
        <v>0</v>
      </c>
    </row>
    <row r="30" spans="1:8" ht="19.5" customHeight="1">
      <c r="A30" s="474" t="s">
        <v>51</v>
      </c>
      <c r="B30" s="651"/>
      <c r="C30" s="652"/>
      <c r="D30" s="653"/>
      <c r="E30" s="340"/>
      <c r="F30" s="477"/>
      <c r="G30" s="394"/>
      <c r="H30" s="346">
        <f>ROUND(G30/2080,2)</f>
        <v>0</v>
      </c>
    </row>
    <row r="31" spans="1:8" ht="19.5" customHeight="1">
      <c r="A31" s="474" t="s">
        <v>156</v>
      </c>
      <c r="B31" s="651"/>
      <c r="C31" s="652"/>
      <c r="D31" s="653"/>
      <c r="E31" s="340"/>
      <c r="F31" s="477"/>
      <c r="G31" s="394"/>
      <c r="H31" s="346">
        <f>ROUND(G31/2080,2)</f>
        <v>0</v>
      </c>
    </row>
    <row r="32" spans="1:8" ht="24.75" customHeight="1" thickBot="1">
      <c r="A32" s="293"/>
      <c r="B32" s="654" t="s">
        <v>258</v>
      </c>
      <c r="C32" s="655"/>
      <c r="D32" s="656"/>
      <c r="E32" s="352">
        <f>SUM(E27:E31)</f>
        <v>172965</v>
      </c>
      <c r="F32" s="352">
        <f>SUM(F27:F31)</f>
        <v>3529</v>
      </c>
      <c r="G32" s="352">
        <f>SUM(G27:G31)</f>
        <v>4152</v>
      </c>
      <c r="H32" s="344">
        <f>SUM(H27:H31)</f>
        <v>1.99</v>
      </c>
    </row>
    <row r="33" spans="1:8" s="146" customFormat="1" ht="19.5" customHeight="1" thickTop="1">
      <c r="A33" s="293"/>
      <c r="B33" s="375"/>
      <c r="C33" s="375"/>
      <c r="D33" s="375"/>
      <c r="E33" s="485"/>
      <c r="F33" s="294"/>
      <c r="G33" s="295"/>
      <c r="H33" s="300"/>
    </row>
    <row r="34" spans="1:8" ht="19.5" customHeight="1">
      <c r="A34" s="207" t="s">
        <v>91</v>
      </c>
      <c r="B34" s="680" t="s">
        <v>346</v>
      </c>
      <c r="C34" s="684"/>
      <c r="D34" s="681"/>
      <c r="E34" s="338"/>
      <c r="F34" s="338"/>
      <c r="G34" s="390"/>
      <c r="H34" s="391"/>
    </row>
    <row r="35" spans="1:8" ht="19.5" customHeight="1">
      <c r="A35" s="474" t="s">
        <v>49</v>
      </c>
      <c r="B35" s="651" t="s">
        <v>521</v>
      </c>
      <c r="C35" s="652"/>
      <c r="D35" s="653"/>
      <c r="E35" s="345">
        <v>143223</v>
      </c>
      <c r="F35" s="480">
        <v>1622</v>
      </c>
      <c r="G35" s="392">
        <v>2080</v>
      </c>
      <c r="H35" s="346">
        <f>ROUND(G35/2080,2)</f>
        <v>1</v>
      </c>
    </row>
    <row r="36" spans="1:8" ht="19.5" customHeight="1">
      <c r="A36" s="474" t="s">
        <v>50</v>
      </c>
      <c r="B36" s="651" t="s">
        <v>522</v>
      </c>
      <c r="C36" s="652"/>
      <c r="D36" s="653"/>
      <c r="E36" s="340">
        <v>38925</v>
      </c>
      <c r="F36" s="477"/>
      <c r="G36" s="394">
        <v>2079</v>
      </c>
      <c r="H36" s="346">
        <f>ROUND(G36/2080,2)</f>
        <v>1</v>
      </c>
    </row>
    <row r="37" spans="1:8" ht="19.5" customHeight="1">
      <c r="A37" s="474" t="s">
        <v>82</v>
      </c>
      <c r="B37" s="651" t="s">
        <v>545</v>
      </c>
      <c r="C37" s="652"/>
      <c r="D37" s="653"/>
      <c r="E37" s="340">
        <v>31090</v>
      </c>
      <c r="F37" s="477"/>
      <c r="G37" s="394">
        <v>2119</v>
      </c>
      <c r="H37" s="346">
        <f>ROUND(G37/2080,2)</f>
        <v>1.02</v>
      </c>
    </row>
    <row r="38" spans="1:8" ht="19.5" customHeight="1">
      <c r="A38" s="474" t="s">
        <v>51</v>
      </c>
      <c r="B38" s="651" t="s">
        <v>546</v>
      </c>
      <c r="C38" s="652"/>
      <c r="D38" s="653"/>
      <c r="E38" s="340">
        <v>36598</v>
      </c>
      <c r="F38" s="477"/>
      <c r="G38" s="394">
        <v>2088</v>
      </c>
      <c r="H38" s="346">
        <f>ROUND(G38/2080,2)</f>
        <v>1</v>
      </c>
    </row>
    <row r="39" spans="1:8" ht="19.5" customHeight="1">
      <c r="A39" s="474" t="s">
        <v>156</v>
      </c>
      <c r="B39" s="651" t="s">
        <v>547</v>
      </c>
      <c r="C39" s="652"/>
      <c r="D39" s="653"/>
      <c r="E39" s="340">
        <v>31481</v>
      </c>
      <c r="F39" s="477"/>
      <c r="G39" s="394">
        <v>1956</v>
      </c>
      <c r="H39" s="346">
        <f>ROUND(G39/2080,2)</f>
        <v>0.94</v>
      </c>
    </row>
    <row r="40" spans="1:8" ht="24.75" customHeight="1" thickBot="1">
      <c r="A40" s="293"/>
      <c r="B40" s="654" t="s">
        <v>347</v>
      </c>
      <c r="C40" s="655"/>
      <c r="D40" s="656"/>
      <c r="E40" s="352">
        <f>SUM(E35:E39)</f>
        <v>281317</v>
      </c>
      <c r="F40" s="352">
        <f>SUM(F35:F39)</f>
        <v>1622</v>
      </c>
      <c r="G40" s="352">
        <f>SUM(G35:G39)</f>
        <v>10322</v>
      </c>
      <c r="H40" s="344">
        <f>SUM(H35:H39)</f>
        <v>4.959999999999999</v>
      </c>
    </row>
    <row r="41" spans="1:8" ht="14.25" customHeight="1" thickBot="1" thickTop="1">
      <c r="A41" s="301"/>
      <c r="B41" s="309"/>
      <c r="C41" s="309"/>
      <c r="D41" s="309"/>
      <c r="E41" s="310"/>
      <c r="F41" s="311"/>
      <c r="G41" s="312"/>
      <c r="H41" s="313"/>
    </row>
  </sheetData>
  <sheetProtection password="E1AE" sheet="1" formatColumns="0" formatRows="0"/>
  <mergeCells count="31">
    <mergeCell ref="A1:H1"/>
    <mergeCell ref="A2:H2"/>
    <mergeCell ref="A3:H3"/>
    <mergeCell ref="A4:H4"/>
    <mergeCell ref="C8:G8"/>
    <mergeCell ref="A12:H12"/>
    <mergeCell ref="A13:D15"/>
    <mergeCell ref="G13:H13"/>
    <mergeCell ref="B17:D17"/>
    <mergeCell ref="B18:D18"/>
    <mergeCell ref="B19:D19"/>
    <mergeCell ref="B32:D32"/>
    <mergeCell ref="B24:D24"/>
    <mergeCell ref="B25:D25"/>
    <mergeCell ref="B26:D26"/>
    <mergeCell ref="B20:D20"/>
    <mergeCell ref="B21:D21"/>
    <mergeCell ref="B22:D22"/>
    <mergeCell ref="B23:D23"/>
    <mergeCell ref="B34:D34"/>
    <mergeCell ref="B35:D35"/>
    <mergeCell ref="B36:D36"/>
    <mergeCell ref="B37:D37"/>
    <mergeCell ref="B40:D40"/>
    <mergeCell ref="B27:D27"/>
    <mergeCell ref="B28:D28"/>
    <mergeCell ref="B29:D29"/>
    <mergeCell ref="B30:D30"/>
    <mergeCell ref="B31:D31"/>
    <mergeCell ref="B38:D38"/>
    <mergeCell ref="B39:D39"/>
  </mergeCells>
  <printOptions horizontalCentered="1" verticalCentered="1"/>
  <pageMargins left="0.25" right="0.25" top="0.25" bottom="0.25" header="0.5" footer="0.25"/>
  <pageSetup fitToHeight="1" fitToWidth="1" horizontalDpi="600" verticalDpi="600" orientation="landscape" scale="71" r:id="rId1"/>
  <headerFooter alignWithMargins="0">
    <oddFooter>&amp;LDSS-16 10-24-2016&amp;RPage 10</oddFooter>
  </headerFooter>
  <rowBreaks count="1" manualBreakCount="1"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22">
      <selection activeCell="O36" sqref="O36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2.75">
      <c r="A1" s="612" t="s">
        <v>45</v>
      </c>
      <c r="B1" s="612"/>
      <c r="C1" s="612"/>
      <c r="D1" s="612"/>
      <c r="E1" s="612"/>
      <c r="F1" s="612"/>
      <c r="G1" s="612"/>
      <c r="H1" s="612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12" t="s">
        <v>46</v>
      </c>
      <c r="B2" s="612"/>
      <c r="C2" s="612"/>
      <c r="D2" s="612"/>
      <c r="E2" s="612"/>
      <c r="F2" s="612"/>
      <c r="G2" s="612"/>
      <c r="H2" s="612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612" t="s">
        <v>47</v>
      </c>
      <c r="B3" s="612"/>
      <c r="C3" s="612"/>
      <c r="D3" s="612"/>
      <c r="E3" s="612"/>
      <c r="F3" s="612"/>
      <c r="G3" s="612"/>
      <c r="H3" s="612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612" t="s">
        <v>48</v>
      </c>
      <c r="B4" s="612"/>
      <c r="C4" s="612"/>
      <c r="D4" s="612"/>
      <c r="E4" s="612"/>
      <c r="F4" s="612"/>
      <c r="G4" s="612"/>
      <c r="H4" s="612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43282</v>
      </c>
      <c r="F6" s="148"/>
      <c r="G6" s="95" t="str">
        <f>'P1 Info &amp; Certification'!M20</f>
        <v>To</v>
      </c>
      <c r="H6" s="516">
        <f>'P1 Info &amp; Certification'!N20</f>
        <v>43646</v>
      </c>
      <c r="I6" s="147"/>
      <c r="J6" s="528"/>
      <c r="K6" s="13"/>
      <c r="L6" s="524"/>
      <c r="M6" s="527"/>
      <c r="N6" s="147"/>
      <c r="O6" s="147"/>
      <c r="P6" s="527"/>
      <c r="Q6" s="146"/>
      <c r="R6" s="146"/>
    </row>
    <row r="7" spans="1:18" ht="12.75">
      <c r="A7" s="153"/>
      <c r="B7" s="527"/>
      <c r="C7" s="527"/>
      <c r="D7" s="527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464"/>
      <c r="I8" s="525"/>
      <c r="J8" s="525"/>
      <c r="K8" s="525"/>
      <c r="L8" s="525"/>
      <c r="M8" s="525"/>
      <c r="N8" s="525"/>
      <c r="O8" s="525"/>
      <c r="P8" s="525"/>
      <c r="Q8" s="146"/>
      <c r="R8" s="146"/>
    </row>
    <row r="9" spans="1:18" ht="12.75">
      <c r="A9" s="471"/>
      <c r="B9" s="514"/>
      <c r="C9" s="514"/>
      <c r="D9" s="514"/>
      <c r="E9" s="514"/>
      <c r="F9" s="514"/>
      <c r="G9" s="514"/>
      <c r="H9" s="514"/>
      <c r="I9" s="526"/>
      <c r="J9" s="526"/>
      <c r="K9" s="526"/>
      <c r="L9" s="526"/>
      <c r="M9" s="526"/>
      <c r="N9" s="526"/>
      <c r="O9" s="526"/>
      <c r="P9" s="526"/>
      <c r="Q9" s="146"/>
      <c r="R9" s="146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8" ht="28.5" customHeight="1">
      <c r="A12" s="672" t="s">
        <v>284</v>
      </c>
      <c r="B12" s="673"/>
      <c r="C12" s="673"/>
      <c r="D12" s="673"/>
      <c r="E12" s="673"/>
      <c r="F12" s="673"/>
      <c r="G12" s="673"/>
      <c r="H12" s="675"/>
    </row>
    <row r="13" spans="1:8" ht="12.75">
      <c r="A13" s="657" t="s">
        <v>281</v>
      </c>
      <c r="B13" s="658"/>
      <c r="C13" s="658"/>
      <c r="D13" s="685"/>
      <c r="E13" s="366"/>
      <c r="F13" s="413"/>
      <c r="G13" s="676" t="s">
        <v>271</v>
      </c>
      <c r="H13" s="677"/>
    </row>
    <row r="14" spans="1:8" ht="12.75">
      <c r="A14" s="659"/>
      <c r="B14" s="660"/>
      <c r="C14" s="660"/>
      <c r="D14" s="660"/>
      <c r="E14" s="364"/>
      <c r="F14" s="414"/>
      <c r="G14" s="169" t="s">
        <v>272</v>
      </c>
      <c r="H14" s="204" t="s">
        <v>203</v>
      </c>
    </row>
    <row r="15" spans="1:8" ht="12.75" customHeight="1">
      <c r="A15" s="661"/>
      <c r="B15" s="662"/>
      <c r="C15" s="662"/>
      <c r="D15" s="662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19"/>
      <c r="B16" s="517"/>
      <c r="C16" s="517"/>
      <c r="D16" s="51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 thickBot="1">
      <c r="A17" s="304"/>
      <c r="B17" s="678" t="s">
        <v>279</v>
      </c>
      <c r="C17" s="679"/>
      <c r="D17" s="679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8" ht="19.5" customHeight="1">
      <c r="A18" s="305" t="s">
        <v>83</v>
      </c>
      <c r="B18" s="686" t="s">
        <v>208</v>
      </c>
      <c r="C18" s="687"/>
      <c r="D18" s="688"/>
      <c r="E18" s="306"/>
      <c r="F18" s="306"/>
      <c r="G18" s="307"/>
      <c r="H18" s="308"/>
    </row>
    <row r="19" spans="1:8" ht="19.5" customHeight="1">
      <c r="A19" s="474" t="s">
        <v>49</v>
      </c>
      <c r="B19" s="651"/>
      <c r="C19" s="652"/>
      <c r="D19" s="653"/>
      <c r="E19" s="340"/>
      <c r="F19" s="476"/>
      <c r="G19" s="394"/>
      <c r="H19" s="343">
        <f>ROUND(G19/2080,2)</f>
        <v>0</v>
      </c>
    </row>
    <row r="20" spans="1:8" ht="19.5" customHeight="1">
      <c r="A20" s="474" t="s">
        <v>50</v>
      </c>
      <c r="B20" s="651"/>
      <c r="C20" s="652"/>
      <c r="D20" s="653"/>
      <c r="E20" s="340"/>
      <c r="F20" s="477"/>
      <c r="G20" s="394"/>
      <c r="H20" s="343">
        <f>ROUND(G20/2080,2)</f>
        <v>0</v>
      </c>
    </row>
    <row r="21" spans="1:8" ht="19.5" customHeight="1">
      <c r="A21" s="474" t="s">
        <v>82</v>
      </c>
      <c r="B21" s="651"/>
      <c r="C21" s="652"/>
      <c r="D21" s="653"/>
      <c r="E21" s="340"/>
      <c r="F21" s="476"/>
      <c r="G21" s="394"/>
      <c r="H21" s="343">
        <f>ROUND(G21/2080,2)</f>
        <v>0</v>
      </c>
    </row>
    <row r="22" spans="1:8" ht="19.5" customHeight="1">
      <c r="A22" s="474" t="s">
        <v>51</v>
      </c>
      <c r="B22" s="651"/>
      <c r="C22" s="652"/>
      <c r="D22" s="653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651"/>
      <c r="C23" s="652"/>
      <c r="D23" s="653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654" t="s">
        <v>257</v>
      </c>
      <c r="C24" s="655"/>
      <c r="D24" s="656"/>
      <c r="E24" s="352">
        <f>SUM(E19:E23)</f>
        <v>0</v>
      </c>
      <c r="F24" s="352">
        <f>SUM(F19:F23)</f>
        <v>0</v>
      </c>
      <c r="G24" s="352">
        <f>SUM(G19:G23)</f>
        <v>0</v>
      </c>
      <c r="H24" s="344">
        <f>SUM(H19:H23)</f>
        <v>0</v>
      </c>
    </row>
    <row r="25" spans="1:9" ht="19.5" customHeight="1" thickTop="1">
      <c r="A25" s="253"/>
      <c r="B25" s="689"/>
      <c r="C25" s="689"/>
      <c r="D25" s="689"/>
      <c r="E25" s="485"/>
      <c r="F25" s="294"/>
      <c r="G25" s="295"/>
      <c r="H25" s="300"/>
      <c r="I25" s="146"/>
    </row>
    <row r="26" spans="1:8" ht="19.5" customHeight="1">
      <c r="A26" s="207" t="s">
        <v>84</v>
      </c>
      <c r="B26" s="680" t="s">
        <v>209</v>
      </c>
      <c r="C26" s="684"/>
      <c r="D26" s="681"/>
      <c r="E26" s="338"/>
      <c r="F26" s="338"/>
      <c r="G26" s="390"/>
      <c r="H26" s="391"/>
    </row>
    <row r="27" spans="1:8" ht="19.5" customHeight="1">
      <c r="A27" s="474" t="s">
        <v>49</v>
      </c>
      <c r="B27" s="651"/>
      <c r="C27" s="652"/>
      <c r="D27" s="653"/>
      <c r="E27" s="345"/>
      <c r="F27" s="480"/>
      <c r="G27" s="392"/>
      <c r="H27" s="346">
        <f>ROUND(G27/2080,2)</f>
        <v>0</v>
      </c>
    </row>
    <row r="28" spans="1:8" ht="19.5" customHeight="1">
      <c r="A28" s="474" t="s">
        <v>50</v>
      </c>
      <c r="B28" s="651"/>
      <c r="C28" s="652"/>
      <c r="D28" s="653"/>
      <c r="E28" s="340"/>
      <c r="F28" s="477"/>
      <c r="G28" s="394"/>
      <c r="H28" s="346">
        <f>ROUND(G28/2080,2)</f>
        <v>0</v>
      </c>
    </row>
    <row r="29" spans="1:8" ht="19.5" customHeight="1">
      <c r="A29" s="474" t="s">
        <v>82</v>
      </c>
      <c r="B29" s="651"/>
      <c r="C29" s="652"/>
      <c r="D29" s="653"/>
      <c r="E29" s="340"/>
      <c r="F29" s="477"/>
      <c r="G29" s="394"/>
      <c r="H29" s="346">
        <f>ROUND(G29/2080,2)</f>
        <v>0</v>
      </c>
    </row>
    <row r="30" spans="1:8" ht="19.5" customHeight="1">
      <c r="A30" s="474" t="s">
        <v>51</v>
      </c>
      <c r="B30" s="651"/>
      <c r="C30" s="652"/>
      <c r="D30" s="653"/>
      <c r="E30" s="340"/>
      <c r="F30" s="477"/>
      <c r="G30" s="394"/>
      <c r="H30" s="346">
        <f>ROUND(G30/2080,2)</f>
        <v>0</v>
      </c>
    </row>
    <row r="31" spans="1:8" ht="19.5" customHeight="1">
      <c r="A31" s="474" t="s">
        <v>156</v>
      </c>
      <c r="B31" s="651"/>
      <c r="C31" s="652"/>
      <c r="D31" s="653"/>
      <c r="E31" s="340"/>
      <c r="F31" s="477"/>
      <c r="G31" s="394"/>
      <c r="H31" s="346">
        <f>ROUND(G31/2080,2)</f>
        <v>0</v>
      </c>
    </row>
    <row r="32" spans="1:8" ht="24.75" customHeight="1" thickBot="1">
      <c r="A32" s="293"/>
      <c r="B32" s="654" t="s">
        <v>258</v>
      </c>
      <c r="C32" s="655"/>
      <c r="D32" s="656"/>
      <c r="E32" s="352">
        <f>SUM(E27:E31)</f>
        <v>0</v>
      </c>
      <c r="F32" s="352">
        <f>SUM(F27:F31)</f>
        <v>0</v>
      </c>
      <c r="G32" s="352">
        <f>SUM(G27:G31)</f>
        <v>0</v>
      </c>
      <c r="H32" s="344">
        <f>SUM(H27:H31)</f>
        <v>0</v>
      </c>
    </row>
    <row r="33" spans="1:8" s="146" customFormat="1" ht="19.5" customHeight="1" thickTop="1">
      <c r="A33" s="293"/>
      <c r="B33" s="375"/>
      <c r="C33" s="375"/>
      <c r="D33" s="375"/>
      <c r="E33" s="485"/>
      <c r="F33" s="294"/>
      <c r="G33" s="295"/>
      <c r="H33" s="300"/>
    </row>
    <row r="34" spans="1:8" ht="19.5" customHeight="1">
      <c r="A34" s="207" t="s">
        <v>91</v>
      </c>
      <c r="B34" s="680" t="s">
        <v>346</v>
      </c>
      <c r="C34" s="684"/>
      <c r="D34" s="681"/>
      <c r="E34" s="338"/>
      <c r="F34" s="338"/>
      <c r="G34" s="390"/>
      <c r="H34" s="391"/>
    </row>
    <row r="35" spans="1:8" ht="19.5" customHeight="1">
      <c r="A35" s="474" t="s">
        <v>49</v>
      </c>
      <c r="B35" s="651" t="s">
        <v>548</v>
      </c>
      <c r="C35" s="652"/>
      <c r="D35" s="653"/>
      <c r="E35" s="345">
        <v>35953</v>
      </c>
      <c r="F35" s="480"/>
      <c r="G35" s="392">
        <v>2080</v>
      </c>
      <c r="H35" s="346">
        <f>ROUND(G35/2080,2)</f>
        <v>1</v>
      </c>
    </row>
    <row r="36" spans="1:8" ht="19.5" customHeight="1">
      <c r="A36" s="474" t="s">
        <v>50</v>
      </c>
      <c r="B36" s="651" t="s">
        <v>549</v>
      </c>
      <c r="C36" s="652"/>
      <c r="D36" s="653"/>
      <c r="E36" s="340">
        <v>44339</v>
      </c>
      <c r="F36" s="477"/>
      <c r="G36" s="394">
        <v>2098</v>
      </c>
      <c r="H36" s="346">
        <f>ROUND(G36/2080,2)</f>
        <v>1.01</v>
      </c>
    </row>
    <row r="37" spans="1:8" ht="19.5" customHeight="1">
      <c r="A37" s="474" t="s">
        <v>82</v>
      </c>
      <c r="B37" s="651"/>
      <c r="C37" s="652"/>
      <c r="D37" s="653"/>
      <c r="E37" s="340"/>
      <c r="F37" s="477"/>
      <c r="G37" s="394"/>
      <c r="H37" s="346">
        <f>ROUND(G37/2080,2)</f>
        <v>0</v>
      </c>
    </row>
    <row r="38" spans="1:8" ht="19.5" customHeight="1">
      <c r="A38" s="474" t="s">
        <v>51</v>
      </c>
      <c r="B38" s="651"/>
      <c r="C38" s="652"/>
      <c r="D38" s="653"/>
      <c r="E38" s="340"/>
      <c r="F38" s="477"/>
      <c r="G38" s="394"/>
      <c r="H38" s="346">
        <f>ROUND(G38/2080,2)</f>
        <v>0</v>
      </c>
    </row>
    <row r="39" spans="1:8" ht="19.5" customHeight="1">
      <c r="A39" s="474" t="s">
        <v>156</v>
      </c>
      <c r="B39" s="651"/>
      <c r="C39" s="652"/>
      <c r="D39" s="653"/>
      <c r="E39" s="340"/>
      <c r="F39" s="477"/>
      <c r="G39" s="394"/>
      <c r="H39" s="346">
        <f>ROUND(G39/2080,2)</f>
        <v>0</v>
      </c>
    </row>
    <row r="40" spans="1:8" ht="24.75" customHeight="1" thickBot="1">
      <c r="A40" s="293"/>
      <c r="B40" s="654" t="s">
        <v>347</v>
      </c>
      <c r="C40" s="655"/>
      <c r="D40" s="656"/>
      <c r="E40" s="352">
        <f>SUM(E35:E39)</f>
        <v>80292</v>
      </c>
      <c r="F40" s="352">
        <f>SUM(F35:F39)</f>
        <v>0</v>
      </c>
      <c r="G40" s="352">
        <f>SUM(G35:G39)</f>
        <v>4178</v>
      </c>
      <c r="H40" s="344">
        <f>SUM(H35:H39)</f>
        <v>2.01</v>
      </c>
    </row>
    <row r="41" spans="1:8" ht="14.25" customHeight="1" thickBot="1" thickTop="1">
      <c r="A41" s="301"/>
      <c r="B41" s="309"/>
      <c r="C41" s="309"/>
      <c r="D41" s="309"/>
      <c r="E41" s="310"/>
      <c r="F41" s="311"/>
      <c r="G41" s="312"/>
      <c r="H41" s="313"/>
    </row>
  </sheetData>
  <sheetProtection/>
  <mergeCells count="31">
    <mergeCell ref="B40:D40"/>
    <mergeCell ref="B34:D34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3:D15"/>
    <mergeCell ref="G13:H13"/>
    <mergeCell ref="B17:D17"/>
    <mergeCell ref="B18:D18"/>
    <mergeCell ref="B19:D19"/>
    <mergeCell ref="B20:D20"/>
    <mergeCell ref="A1:H1"/>
    <mergeCell ref="A2:H2"/>
    <mergeCell ref="A3:H3"/>
    <mergeCell ref="A4:H4"/>
    <mergeCell ref="C8:G8"/>
    <mergeCell ref="A12:H12"/>
  </mergeCells>
  <printOptions/>
  <pageMargins left="0.7" right="0.7" top="0.75" bottom="0.75" header="0.3" footer="0.3"/>
  <pageSetup fitToHeight="0" fitToWidth="1" orientation="landscape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3">
      <selection activeCell="B35" sqref="B35:D39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2.75">
      <c r="A1" s="612" t="s">
        <v>45</v>
      </c>
      <c r="B1" s="612"/>
      <c r="C1" s="612"/>
      <c r="D1" s="612"/>
      <c r="E1" s="612"/>
      <c r="F1" s="612"/>
      <c r="G1" s="612"/>
      <c r="H1" s="612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12" t="s">
        <v>46</v>
      </c>
      <c r="B2" s="612"/>
      <c r="C2" s="612"/>
      <c r="D2" s="612"/>
      <c r="E2" s="612"/>
      <c r="F2" s="612"/>
      <c r="G2" s="612"/>
      <c r="H2" s="612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612" t="s">
        <v>47</v>
      </c>
      <c r="B3" s="612"/>
      <c r="C3" s="612"/>
      <c r="D3" s="612"/>
      <c r="E3" s="612"/>
      <c r="F3" s="612"/>
      <c r="G3" s="612"/>
      <c r="H3" s="612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612" t="s">
        <v>48</v>
      </c>
      <c r="B4" s="612"/>
      <c r="C4" s="612"/>
      <c r="D4" s="612"/>
      <c r="E4" s="612"/>
      <c r="F4" s="612"/>
      <c r="G4" s="612"/>
      <c r="H4" s="612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43282</v>
      </c>
      <c r="F6" s="148"/>
      <c r="G6" s="95" t="str">
        <f>'P1 Info &amp; Certification'!M20</f>
        <v>To</v>
      </c>
      <c r="H6" s="443">
        <f>'P1 Info &amp; Certification'!N20</f>
        <v>43646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12.75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12.75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8" ht="28.5" customHeight="1">
      <c r="A12" s="672" t="s">
        <v>283</v>
      </c>
      <c r="B12" s="673"/>
      <c r="C12" s="673"/>
      <c r="D12" s="673"/>
      <c r="E12" s="673"/>
      <c r="F12" s="673"/>
      <c r="G12" s="673"/>
      <c r="H12" s="675"/>
    </row>
    <row r="13" spans="1:8" ht="12.75">
      <c r="A13" s="657" t="s">
        <v>282</v>
      </c>
      <c r="B13" s="658"/>
      <c r="C13" s="658"/>
      <c r="D13" s="685"/>
      <c r="E13" s="366"/>
      <c r="F13" s="413"/>
      <c r="G13" s="676" t="s">
        <v>271</v>
      </c>
      <c r="H13" s="677"/>
    </row>
    <row r="14" spans="1:8" ht="12.75">
      <c r="A14" s="659"/>
      <c r="B14" s="660"/>
      <c r="C14" s="660"/>
      <c r="D14" s="660"/>
      <c r="E14" s="364"/>
      <c r="F14" s="414"/>
      <c r="G14" s="169" t="s">
        <v>272</v>
      </c>
      <c r="H14" s="204" t="s">
        <v>203</v>
      </c>
    </row>
    <row r="15" spans="1:8" ht="12.75" customHeight="1">
      <c r="A15" s="661"/>
      <c r="B15" s="662"/>
      <c r="C15" s="662"/>
      <c r="D15" s="662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452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678" t="s">
        <v>280</v>
      </c>
      <c r="C17" s="679"/>
      <c r="D17" s="679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671" t="s">
        <v>210</v>
      </c>
      <c r="C18" s="662"/>
      <c r="D18" s="690"/>
      <c r="E18" s="102"/>
      <c r="F18" s="102"/>
      <c r="G18" s="292"/>
      <c r="H18" s="299"/>
    </row>
    <row r="19" spans="1:8" ht="19.5" customHeight="1">
      <c r="A19" s="474" t="s">
        <v>49</v>
      </c>
      <c r="B19" s="651" t="s">
        <v>523</v>
      </c>
      <c r="C19" s="652"/>
      <c r="D19" s="653"/>
      <c r="E19" s="340">
        <v>44716</v>
      </c>
      <c r="F19" s="476">
        <v>444</v>
      </c>
      <c r="G19" s="394">
        <v>888</v>
      </c>
      <c r="H19" s="343">
        <f>ROUND(G19/2080,2)</f>
        <v>0.43</v>
      </c>
    </row>
    <row r="20" spans="1:8" ht="19.5" customHeight="1">
      <c r="A20" s="474" t="s">
        <v>50</v>
      </c>
      <c r="B20" s="651" t="s">
        <v>524</v>
      </c>
      <c r="C20" s="652"/>
      <c r="D20" s="653"/>
      <c r="E20" s="340">
        <v>9112</v>
      </c>
      <c r="F20" s="477">
        <v>91</v>
      </c>
      <c r="G20" s="394">
        <v>181</v>
      </c>
      <c r="H20" s="343">
        <f>ROUND(G20/2080,2)</f>
        <v>0.09</v>
      </c>
    </row>
    <row r="21" spans="1:8" ht="19.5" customHeight="1">
      <c r="A21" s="474" t="s">
        <v>82</v>
      </c>
      <c r="B21" s="651" t="s">
        <v>525</v>
      </c>
      <c r="C21" s="652"/>
      <c r="D21" s="653"/>
      <c r="E21" s="340">
        <v>168505</v>
      </c>
      <c r="F21" s="476">
        <v>752</v>
      </c>
      <c r="G21" s="394">
        <v>1504</v>
      </c>
      <c r="H21" s="343">
        <f>ROUND(G21/2080,2)</f>
        <v>0.72</v>
      </c>
    </row>
    <row r="22" spans="1:8" ht="19.5" customHeight="1">
      <c r="A22" s="474" t="s">
        <v>51</v>
      </c>
      <c r="B22" s="651" t="s">
        <v>526</v>
      </c>
      <c r="C22" s="652"/>
      <c r="D22" s="653"/>
      <c r="E22" s="340">
        <v>115847</v>
      </c>
      <c r="F22" s="477">
        <v>527</v>
      </c>
      <c r="G22" s="394">
        <v>1049</v>
      </c>
      <c r="H22" s="343">
        <f>ROUND(G22/2080,2)</f>
        <v>0.5</v>
      </c>
    </row>
    <row r="23" spans="1:8" ht="19.5" customHeight="1">
      <c r="A23" s="474" t="s">
        <v>156</v>
      </c>
      <c r="B23" s="651" t="s">
        <v>527</v>
      </c>
      <c r="C23" s="652"/>
      <c r="D23" s="653"/>
      <c r="E23" s="340">
        <v>305150</v>
      </c>
      <c r="F23" s="477">
        <v>625</v>
      </c>
      <c r="G23" s="394">
        <v>1249</v>
      </c>
      <c r="H23" s="343">
        <f>ROUND(G23/2080,2)</f>
        <v>0.6</v>
      </c>
    </row>
    <row r="24" spans="1:8" ht="24.75" customHeight="1" thickBot="1">
      <c r="A24" s="253"/>
      <c r="B24" s="654" t="s">
        <v>259</v>
      </c>
      <c r="C24" s="655"/>
      <c r="D24" s="656"/>
      <c r="E24" s="352">
        <f>SUM(E19:E23)</f>
        <v>643330</v>
      </c>
      <c r="F24" s="352">
        <f>SUM(F19:F23)</f>
        <v>2439</v>
      </c>
      <c r="G24" s="352">
        <f>SUM(G19:G23)</f>
        <v>4871</v>
      </c>
      <c r="H24" s="344">
        <f>SUM(H19:H23)</f>
        <v>2.34</v>
      </c>
    </row>
    <row r="25" spans="1:9" ht="19.5" customHeight="1" thickTop="1">
      <c r="A25" s="253"/>
      <c r="B25" s="689"/>
      <c r="C25" s="689"/>
      <c r="D25" s="689"/>
      <c r="E25" s="485"/>
      <c r="F25" s="294"/>
      <c r="G25" s="295"/>
      <c r="H25" s="300"/>
      <c r="I25" s="146"/>
    </row>
    <row r="26" spans="1:8" ht="19.5" customHeight="1">
      <c r="A26" s="207" t="s">
        <v>84</v>
      </c>
      <c r="B26" s="680" t="s">
        <v>211</v>
      </c>
      <c r="C26" s="684"/>
      <c r="D26" s="681"/>
      <c r="E26" s="338"/>
      <c r="F26" s="338"/>
      <c r="G26" s="390"/>
      <c r="H26" s="391"/>
    </row>
    <row r="27" spans="1:8" ht="19.5" customHeight="1">
      <c r="A27" s="474" t="s">
        <v>49</v>
      </c>
      <c r="B27" s="663" t="s">
        <v>528</v>
      </c>
      <c r="C27" s="664"/>
      <c r="D27" s="665"/>
      <c r="E27" s="392">
        <v>8624</v>
      </c>
      <c r="F27" s="480">
        <v>14</v>
      </c>
      <c r="G27" s="392">
        <v>28</v>
      </c>
      <c r="H27" s="393">
        <f>ROUND(G27/2080,2)</f>
        <v>0.01</v>
      </c>
    </row>
    <row r="28" spans="1:8" ht="19.5" customHeight="1">
      <c r="A28" s="474" t="s">
        <v>50</v>
      </c>
      <c r="B28" s="663" t="s">
        <v>529</v>
      </c>
      <c r="C28" s="664"/>
      <c r="D28" s="665"/>
      <c r="E28" s="394">
        <v>7857</v>
      </c>
      <c r="F28" s="477">
        <v>39</v>
      </c>
      <c r="G28" s="394">
        <v>77</v>
      </c>
      <c r="H28" s="393">
        <f>ROUND(G28/2080,2)</f>
        <v>0.04</v>
      </c>
    </row>
    <row r="29" spans="1:8" ht="19.5" customHeight="1">
      <c r="A29" s="474" t="s">
        <v>82</v>
      </c>
      <c r="B29" s="663" t="s">
        <v>530</v>
      </c>
      <c r="C29" s="664"/>
      <c r="D29" s="665"/>
      <c r="E29" s="394">
        <v>86265</v>
      </c>
      <c r="F29" s="477">
        <v>822</v>
      </c>
      <c r="G29" s="394">
        <v>1643</v>
      </c>
      <c r="H29" s="393">
        <f>ROUND(G29/2080,2)</f>
        <v>0.79</v>
      </c>
    </row>
    <row r="30" spans="1:8" ht="19.5" customHeight="1">
      <c r="A30" s="474" t="s">
        <v>51</v>
      </c>
      <c r="B30" s="663" t="s">
        <v>531</v>
      </c>
      <c r="C30" s="664"/>
      <c r="D30" s="665"/>
      <c r="E30" s="394">
        <v>71169</v>
      </c>
      <c r="F30" s="477">
        <v>724</v>
      </c>
      <c r="G30" s="394">
        <v>1446</v>
      </c>
      <c r="H30" s="393">
        <f>ROUND(G30/2080,2)</f>
        <v>0.7</v>
      </c>
    </row>
    <row r="31" spans="1:8" ht="19.5" customHeight="1">
      <c r="A31" s="474" t="s">
        <v>156</v>
      </c>
      <c r="B31" s="663" t="s">
        <v>532</v>
      </c>
      <c r="C31" s="664"/>
      <c r="D31" s="665"/>
      <c r="E31" s="394">
        <v>51040</v>
      </c>
      <c r="F31" s="477">
        <v>492</v>
      </c>
      <c r="G31" s="394">
        <v>979</v>
      </c>
      <c r="H31" s="393">
        <f>ROUND(G31/2080,2)</f>
        <v>0.47</v>
      </c>
    </row>
    <row r="32" spans="1:8" ht="24.75" customHeight="1" thickBot="1">
      <c r="A32" s="293"/>
      <c r="B32" s="666" t="s">
        <v>260</v>
      </c>
      <c r="C32" s="667"/>
      <c r="D32" s="668"/>
      <c r="E32" s="473">
        <f>SUM(E27:E31)</f>
        <v>224955</v>
      </c>
      <c r="F32" s="473">
        <f>SUM(F27:F31)</f>
        <v>2091</v>
      </c>
      <c r="G32" s="473">
        <f>SUM(G27:G31)</f>
        <v>4173</v>
      </c>
      <c r="H32" s="395">
        <f>SUM(H27:H31)</f>
        <v>2.01</v>
      </c>
    </row>
    <row r="33" spans="1:8" s="146" customFormat="1" ht="19.5" customHeight="1" thickTop="1">
      <c r="A33" s="293"/>
      <c r="B33" s="375"/>
      <c r="C33" s="375"/>
      <c r="D33" s="375"/>
      <c r="E33" s="295"/>
      <c r="F33" s="294"/>
      <c r="G33" s="295"/>
      <c r="H33" s="396"/>
    </row>
    <row r="34" spans="1:8" ht="19.5" customHeight="1">
      <c r="A34" s="207" t="s">
        <v>91</v>
      </c>
      <c r="B34" s="680" t="s">
        <v>304</v>
      </c>
      <c r="C34" s="684"/>
      <c r="D34" s="681"/>
      <c r="E34" s="338"/>
      <c r="F34" s="338"/>
      <c r="G34" s="390"/>
      <c r="H34" s="391"/>
    </row>
    <row r="35" spans="1:8" ht="19.5" customHeight="1">
      <c r="A35" s="474" t="s">
        <v>49</v>
      </c>
      <c r="B35" s="651" t="s">
        <v>533</v>
      </c>
      <c r="C35" s="652"/>
      <c r="D35" s="653"/>
      <c r="E35" s="345">
        <v>130752</v>
      </c>
      <c r="F35" s="480">
        <v>231</v>
      </c>
      <c r="G35" s="392">
        <v>458</v>
      </c>
      <c r="H35" s="346">
        <f>ROUND(G35/2080,2)</f>
        <v>0.22</v>
      </c>
    </row>
    <row r="36" spans="1:8" ht="19.5" customHeight="1">
      <c r="A36" s="474" t="s">
        <v>50</v>
      </c>
      <c r="B36" s="651" t="s">
        <v>534</v>
      </c>
      <c r="C36" s="652"/>
      <c r="D36" s="653"/>
      <c r="E36" s="340">
        <v>3901</v>
      </c>
      <c r="F36" s="477">
        <v>58</v>
      </c>
      <c r="G36" s="394">
        <v>115</v>
      </c>
      <c r="H36" s="346">
        <f>ROUND(G36/2080,2)</f>
        <v>0.06</v>
      </c>
    </row>
    <row r="37" spans="1:8" ht="19.5" customHeight="1">
      <c r="A37" s="474" t="s">
        <v>82</v>
      </c>
      <c r="B37" s="651" t="s">
        <v>535</v>
      </c>
      <c r="C37" s="652"/>
      <c r="D37" s="653"/>
      <c r="E37" s="340">
        <v>49908</v>
      </c>
      <c r="F37" s="477">
        <v>496</v>
      </c>
      <c r="G37" s="394">
        <v>991</v>
      </c>
      <c r="H37" s="346">
        <f>ROUND(G37/2080,2)</f>
        <v>0.48</v>
      </c>
    </row>
    <row r="38" spans="1:8" ht="19.5" customHeight="1">
      <c r="A38" s="474" t="s">
        <v>51</v>
      </c>
      <c r="B38" s="651" t="s">
        <v>536</v>
      </c>
      <c r="C38" s="652"/>
      <c r="D38" s="653"/>
      <c r="E38" s="340">
        <v>74030</v>
      </c>
      <c r="F38" s="477">
        <v>788</v>
      </c>
      <c r="G38" s="394">
        <v>1572</v>
      </c>
      <c r="H38" s="346">
        <f>ROUND(G38/2080,2)</f>
        <v>0.76</v>
      </c>
    </row>
    <row r="39" spans="1:8" ht="19.5" customHeight="1">
      <c r="A39" s="486" t="s">
        <v>156</v>
      </c>
      <c r="B39" s="651" t="s">
        <v>537</v>
      </c>
      <c r="C39" s="652"/>
      <c r="D39" s="653"/>
      <c r="E39" s="394">
        <v>58943</v>
      </c>
      <c r="F39" s="477">
        <v>876</v>
      </c>
      <c r="G39" s="394">
        <v>1752</v>
      </c>
      <c r="H39" s="393">
        <f>ROUND(G39/2080,2)</f>
        <v>0.84</v>
      </c>
    </row>
    <row r="40" spans="1:8" ht="24.75" customHeight="1" thickBot="1">
      <c r="A40" s="399"/>
      <c r="B40" s="666" t="s">
        <v>348</v>
      </c>
      <c r="C40" s="667"/>
      <c r="D40" s="668"/>
      <c r="E40" s="473">
        <f>SUM(E35:E39)</f>
        <v>317534</v>
      </c>
      <c r="F40" s="473">
        <f>SUM(F35:F39)</f>
        <v>2449</v>
      </c>
      <c r="G40" s="473">
        <f>SUM(G35:G39)</f>
        <v>4888</v>
      </c>
      <c r="H40" s="395">
        <f>SUM(H35:H39)</f>
        <v>2.36</v>
      </c>
    </row>
    <row r="41" spans="1:8" ht="19.5" customHeight="1" thickBot="1" thickTop="1">
      <c r="A41" s="400"/>
      <c r="B41" s="401"/>
      <c r="C41" s="401"/>
      <c r="D41" s="401"/>
      <c r="E41" s="312"/>
      <c r="F41" s="311"/>
      <c r="G41" s="312"/>
      <c r="H41" s="402"/>
    </row>
  </sheetData>
  <sheetProtection password="E1AE" sheet="1" formatColumns="0" formatRows="0"/>
  <mergeCells count="31">
    <mergeCell ref="A12:H12"/>
    <mergeCell ref="B40:D40"/>
    <mergeCell ref="B39:D39"/>
    <mergeCell ref="B30:D30"/>
    <mergeCell ref="B26:D26"/>
    <mergeCell ref="B35:D35"/>
    <mergeCell ref="B37:D37"/>
    <mergeCell ref="B38:D38"/>
    <mergeCell ref="B23:D23"/>
    <mergeCell ref="B20:D20"/>
    <mergeCell ref="A1:H1"/>
    <mergeCell ref="A2:H2"/>
    <mergeCell ref="A3:H3"/>
    <mergeCell ref="A4:H4"/>
    <mergeCell ref="C8:G8"/>
    <mergeCell ref="B32:D32"/>
    <mergeCell ref="G13:H13"/>
    <mergeCell ref="B36:D36"/>
    <mergeCell ref="B27:D27"/>
    <mergeCell ref="B25:D25"/>
    <mergeCell ref="B28:D28"/>
    <mergeCell ref="B19:D19"/>
    <mergeCell ref="B31:D31"/>
    <mergeCell ref="B29:D29"/>
    <mergeCell ref="B34:D34"/>
    <mergeCell ref="B21:D21"/>
    <mergeCell ref="B18:D18"/>
    <mergeCell ref="B24:D24"/>
    <mergeCell ref="B17:D17"/>
    <mergeCell ref="B22:D22"/>
    <mergeCell ref="A13:D15"/>
  </mergeCells>
  <printOptions horizontalCentered="1" verticalCentered="1"/>
  <pageMargins left="0.25" right="0.25" top="0.25" bottom="0.25" header="0.5" footer="0.25"/>
  <pageSetup fitToHeight="1" fitToWidth="1" horizontalDpi="600" verticalDpi="600" orientation="landscape" scale="82" r:id="rId1"/>
  <headerFooter alignWithMargins="0">
    <oddFooter>&amp;LDSS-16 10-24-2016&amp;RPage 11</oddFooter>
  </headerFooter>
  <rowBreaks count="1" manualBreakCount="1">
    <brk id="3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6">
      <selection activeCell="B35" sqref="B35:D39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2.75">
      <c r="A1" s="612" t="s">
        <v>45</v>
      </c>
      <c r="B1" s="612"/>
      <c r="C1" s="612"/>
      <c r="D1" s="612"/>
      <c r="E1" s="612"/>
      <c r="F1" s="612"/>
      <c r="G1" s="612"/>
      <c r="H1" s="612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12" t="s">
        <v>46</v>
      </c>
      <c r="B2" s="612"/>
      <c r="C2" s="612"/>
      <c r="D2" s="612"/>
      <c r="E2" s="612"/>
      <c r="F2" s="612"/>
      <c r="G2" s="612"/>
      <c r="H2" s="612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612" t="s">
        <v>47</v>
      </c>
      <c r="B3" s="612"/>
      <c r="C3" s="612"/>
      <c r="D3" s="612"/>
      <c r="E3" s="612"/>
      <c r="F3" s="612"/>
      <c r="G3" s="612"/>
      <c r="H3" s="612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612" t="s">
        <v>48</v>
      </c>
      <c r="B4" s="612"/>
      <c r="C4" s="612"/>
      <c r="D4" s="612"/>
      <c r="E4" s="612"/>
      <c r="F4" s="612"/>
      <c r="G4" s="612"/>
      <c r="H4" s="612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43282</v>
      </c>
      <c r="F6" s="148"/>
      <c r="G6" s="95" t="str">
        <f>'P1 Info &amp; Certification'!M20</f>
        <v>To</v>
      </c>
      <c r="H6" s="538">
        <f>'P1 Info &amp; Certification'!N20</f>
        <v>43646</v>
      </c>
      <c r="I6" s="147"/>
      <c r="J6" s="545"/>
      <c r="K6" s="13"/>
      <c r="L6" s="541"/>
      <c r="M6" s="544"/>
      <c r="N6" s="147"/>
      <c r="O6" s="147"/>
      <c r="P6" s="544"/>
      <c r="Q6" s="146"/>
      <c r="R6" s="146"/>
    </row>
    <row r="7" spans="1:18" ht="12.75">
      <c r="A7" s="153"/>
      <c r="B7" s="544"/>
      <c r="C7" s="544"/>
      <c r="D7" s="544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464"/>
      <c r="I8" s="542"/>
      <c r="J8" s="542"/>
      <c r="K8" s="542"/>
      <c r="L8" s="542"/>
      <c r="M8" s="542"/>
      <c r="N8" s="542"/>
      <c r="O8" s="542"/>
      <c r="P8" s="542"/>
      <c r="Q8" s="146"/>
      <c r="R8" s="146"/>
    </row>
    <row r="9" spans="1:18" ht="12.75">
      <c r="A9" s="471"/>
      <c r="B9" s="536"/>
      <c r="C9" s="536"/>
      <c r="D9" s="536"/>
      <c r="E9" s="536"/>
      <c r="F9" s="536"/>
      <c r="G9" s="536"/>
      <c r="H9" s="536"/>
      <c r="I9" s="543"/>
      <c r="J9" s="543"/>
      <c r="K9" s="543"/>
      <c r="L9" s="543"/>
      <c r="M9" s="543"/>
      <c r="N9" s="543"/>
      <c r="O9" s="543"/>
      <c r="P9" s="543"/>
      <c r="Q9" s="146"/>
      <c r="R9" s="146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8" ht="28.5" customHeight="1">
      <c r="A12" s="672" t="s">
        <v>283</v>
      </c>
      <c r="B12" s="673"/>
      <c r="C12" s="673"/>
      <c r="D12" s="673"/>
      <c r="E12" s="673"/>
      <c r="F12" s="673"/>
      <c r="G12" s="673"/>
      <c r="H12" s="675"/>
    </row>
    <row r="13" spans="1:8" ht="12.75">
      <c r="A13" s="657" t="s">
        <v>282</v>
      </c>
      <c r="B13" s="658"/>
      <c r="C13" s="658"/>
      <c r="D13" s="685"/>
      <c r="E13" s="366"/>
      <c r="F13" s="413"/>
      <c r="G13" s="676" t="s">
        <v>271</v>
      </c>
      <c r="H13" s="677"/>
    </row>
    <row r="14" spans="1:8" ht="12.75">
      <c r="A14" s="659"/>
      <c r="B14" s="660"/>
      <c r="C14" s="660"/>
      <c r="D14" s="660"/>
      <c r="E14" s="364"/>
      <c r="F14" s="414"/>
      <c r="G14" s="169" t="s">
        <v>272</v>
      </c>
      <c r="H14" s="204" t="s">
        <v>203</v>
      </c>
    </row>
    <row r="15" spans="1:8" ht="12.75" customHeight="1">
      <c r="A15" s="661"/>
      <c r="B15" s="662"/>
      <c r="C15" s="662"/>
      <c r="D15" s="662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40"/>
      <c r="B16" s="539"/>
      <c r="C16" s="539"/>
      <c r="D16" s="539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678" t="s">
        <v>280</v>
      </c>
      <c r="C17" s="679"/>
      <c r="D17" s="679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671" t="s">
        <v>210</v>
      </c>
      <c r="C18" s="662"/>
      <c r="D18" s="690"/>
      <c r="E18" s="102"/>
      <c r="F18" s="102"/>
      <c r="G18" s="292"/>
      <c r="H18" s="299"/>
    </row>
    <row r="19" spans="1:8" ht="19.5" customHeight="1">
      <c r="A19" s="474" t="s">
        <v>49</v>
      </c>
      <c r="B19" s="651"/>
      <c r="C19" s="652"/>
      <c r="D19" s="653"/>
      <c r="E19" s="340"/>
      <c r="F19" s="476"/>
      <c r="G19" s="394"/>
      <c r="H19" s="343">
        <f>ROUND(G19/2080,2)</f>
        <v>0</v>
      </c>
    </row>
    <row r="20" spans="1:8" ht="19.5" customHeight="1">
      <c r="A20" s="474" t="s">
        <v>50</v>
      </c>
      <c r="B20" s="651"/>
      <c r="C20" s="652"/>
      <c r="D20" s="653"/>
      <c r="E20" s="340"/>
      <c r="F20" s="477"/>
      <c r="G20" s="394"/>
      <c r="H20" s="343">
        <f>ROUND(G20/2080,2)</f>
        <v>0</v>
      </c>
    </row>
    <row r="21" spans="1:8" ht="19.5" customHeight="1">
      <c r="A21" s="474" t="s">
        <v>82</v>
      </c>
      <c r="B21" s="651"/>
      <c r="C21" s="652"/>
      <c r="D21" s="653"/>
      <c r="E21" s="340"/>
      <c r="F21" s="476"/>
      <c r="G21" s="394"/>
      <c r="H21" s="343">
        <f>ROUND(G21/2080,2)</f>
        <v>0</v>
      </c>
    </row>
    <row r="22" spans="1:8" ht="19.5" customHeight="1">
      <c r="A22" s="474" t="s">
        <v>51</v>
      </c>
      <c r="B22" s="651"/>
      <c r="C22" s="652"/>
      <c r="D22" s="653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651"/>
      <c r="C23" s="652"/>
      <c r="D23" s="653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654" t="s">
        <v>259</v>
      </c>
      <c r="C24" s="655"/>
      <c r="D24" s="656"/>
      <c r="E24" s="352">
        <f>SUM(E19:E23)</f>
        <v>0</v>
      </c>
      <c r="F24" s="352">
        <f>SUM(F19:F23)</f>
        <v>0</v>
      </c>
      <c r="G24" s="352">
        <f>SUM(G19:G23)</f>
        <v>0</v>
      </c>
      <c r="H24" s="344">
        <f>SUM(H19:H23)</f>
        <v>0</v>
      </c>
    </row>
    <row r="25" spans="1:9" ht="19.5" customHeight="1" thickTop="1">
      <c r="A25" s="253"/>
      <c r="B25" s="689"/>
      <c r="C25" s="689"/>
      <c r="D25" s="689"/>
      <c r="E25" s="485"/>
      <c r="F25" s="294"/>
      <c r="G25" s="295"/>
      <c r="H25" s="300"/>
      <c r="I25" s="146"/>
    </row>
    <row r="26" spans="1:8" ht="19.5" customHeight="1">
      <c r="A26" s="207" t="s">
        <v>84</v>
      </c>
      <c r="B26" s="680" t="s">
        <v>211</v>
      </c>
      <c r="C26" s="684"/>
      <c r="D26" s="681"/>
      <c r="E26" s="338"/>
      <c r="F26" s="338"/>
      <c r="G26" s="390"/>
      <c r="H26" s="391"/>
    </row>
    <row r="27" spans="1:8" ht="19.5" customHeight="1">
      <c r="A27" s="474" t="s">
        <v>49</v>
      </c>
      <c r="B27" s="663"/>
      <c r="C27" s="664"/>
      <c r="D27" s="665"/>
      <c r="E27" s="392"/>
      <c r="F27" s="480"/>
      <c r="G27" s="392"/>
      <c r="H27" s="393">
        <f>ROUND(G27/2080,2)</f>
        <v>0</v>
      </c>
    </row>
    <row r="28" spans="1:8" ht="19.5" customHeight="1">
      <c r="A28" s="474" t="s">
        <v>50</v>
      </c>
      <c r="B28" s="663"/>
      <c r="C28" s="664"/>
      <c r="D28" s="665"/>
      <c r="E28" s="394"/>
      <c r="F28" s="477"/>
      <c r="G28" s="394"/>
      <c r="H28" s="393">
        <f>ROUND(G28/2080,2)</f>
        <v>0</v>
      </c>
    </row>
    <row r="29" spans="1:8" ht="19.5" customHeight="1">
      <c r="A29" s="474" t="s">
        <v>82</v>
      </c>
      <c r="B29" s="663"/>
      <c r="C29" s="664"/>
      <c r="D29" s="665"/>
      <c r="E29" s="394"/>
      <c r="F29" s="477"/>
      <c r="G29" s="394"/>
      <c r="H29" s="393">
        <f>ROUND(G29/2080,2)</f>
        <v>0</v>
      </c>
    </row>
    <row r="30" spans="1:8" ht="19.5" customHeight="1">
      <c r="A30" s="474" t="s">
        <v>51</v>
      </c>
      <c r="B30" s="663"/>
      <c r="C30" s="664"/>
      <c r="D30" s="665"/>
      <c r="E30" s="394"/>
      <c r="F30" s="477"/>
      <c r="G30" s="394"/>
      <c r="H30" s="393">
        <f>ROUND(G30/2080,2)</f>
        <v>0</v>
      </c>
    </row>
    <row r="31" spans="1:8" ht="19.5" customHeight="1">
      <c r="A31" s="474" t="s">
        <v>156</v>
      </c>
      <c r="B31" s="663"/>
      <c r="C31" s="664"/>
      <c r="D31" s="665"/>
      <c r="E31" s="394"/>
      <c r="F31" s="477"/>
      <c r="G31" s="394"/>
      <c r="H31" s="393">
        <f>ROUND(G31/2080,2)</f>
        <v>0</v>
      </c>
    </row>
    <row r="32" spans="1:8" ht="24.75" customHeight="1" thickBot="1">
      <c r="A32" s="293"/>
      <c r="B32" s="666" t="s">
        <v>260</v>
      </c>
      <c r="C32" s="667"/>
      <c r="D32" s="668"/>
      <c r="E32" s="473">
        <f>SUM(E27:E31)</f>
        <v>0</v>
      </c>
      <c r="F32" s="473">
        <f>SUM(F27:F31)</f>
        <v>0</v>
      </c>
      <c r="G32" s="473">
        <f>SUM(G27:G31)</f>
        <v>0</v>
      </c>
      <c r="H32" s="395">
        <f>SUM(H27:H31)</f>
        <v>0</v>
      </c>
    </row>
    <row r="33" spans="1:8" s="146" customFormat="1" ht="19.5" customHeight="1" thickTop="1">
      <c r="A33" s="293"/>
      <c r="B33" s="375"/>
      <c r="C33" s="375"/>
      <c r="D33" s="375"/>
      <c r="E33" s="295"/>
      <c r="F33" s="294"/>
      <c r="G33" s="295"/>
      <c r="H33" s="396"/>
    </row>
    <row r="34" spans="1:8" ht="19.5" customHeight="1">
      <c r="A34" s="207" t="s">
        <v>91</v>
      </c>
      <c r="B34" s="680" t="s">
        <v>304</v>
      </c>
      <c r="C34" s="684"/>
      <c r="D34" s="681"/>
      <c r="E34" s="338"/>
      <c r="F34" s="338"/>
      <c r="G34" s="390"/>
      <c r="H34" s="391"/>
    </row>
    <row r="35" spans="1:8" ht="19.5" customHeight="1">
      <c r="A35" s="474" t="s">
        <v>49</v>
      </c>
      <c r="B35" s="651" t="s">
        <v>538</v>
      </c>
      <c r="C35" s="652"/>
      <c r="D35" s="653"/>
      <c r="E35" s="345">
        <v>52394</v>
      </c>
      <c r="F35" s="480">
        <v>573</v>
      </c>
      <c r="G35" s="392">
        <v>1113</v>
      </c>
      <c r="H35" s="346">
        <f>ROUND(G35/2080,2)</f>
        <v>0.54</v>
      </c>
    </row>
    <row r="36" spans="1:8" ht="19.5" customHeight="1">
      <c r="A36" s="474" t="s">
        <v>50</v>
      </c>
      <c r="B36" s="651" t="s">
        <v>539</v>
      </c>
      <c r="C36" s="652"/>
      <c r="D36" s="653"/>
      <c r="E36" s="340">
        <v>78591</v>
      </c>
      <c r="F36" s="477">
        <v>792</v>
      </c>
      <c r="G36" s="394">
        <v>1584</v>
      </c>
      <c r="H36" s="346">
        <f>ROUND(G36/2080,2)</f>
        <v>0.76</v>
      </c>
    </row>
    <row r="37" spans="1:8" ht="19.5" customHeight="1">
      <c r="A37" s="474" t="s">
        <v>82</v>
      </c>
      <c r="B37" s="651" t="s">
        <v>540</v>
      </c>
      <c r="C37" s="652"/>
      <c r="D37" s="653"/>
      <c r="E37" s="340">
        <v>78591</v>
      </c>
      <c r="F37" s="477">
        <v>1181</v>
      </c>
      <c r="G37" s="394">
        <v>2254</v>
      </c>
      <c r="H37" s="346">
        <f>ROUND(G37/2080,2)</f>
        <v>1.08</v>
      </c>
    </row>
    <row r="38" spans="1:8" ht="19.5" customHeight="1">
      <c r="A38" s="474" t="s">
        <v>51</v>
      </c>
      <c r="B38" s="651" t="s">
        <v>541</v>
      </c>
      <c r="C38" s="652"/>
      <c r="D38" s="653"/>
      <c r="E38" s="340">
        <v>79870</v>
      </c>
      <c r="F38" s="477">
        <v>1005</v>
      </c>
      <c r="G38" s="394">
        <v>1989</v>
      </c>
      <c r="H38" s="346">
        <f>ROUND(G38/2080,2)</f>
        <v>0.96</v>
      </c>
    </row>
    <row r="39" spans="1:8" ht="19.5" customHeight="1">
      <c r="A39" s="486" t="s">
        <v>156</v>
      </c>
      <c r="B39" s="651" t="s">
        <v>542</v>
      </c>
      <c r="C39" s="652"/>
      <c r="D39" s="653"/>
      <c r="E39" s="394">
        <v>78591</v>
      </c>
      <c r="F39" s="477">
        <v>1005</v>
      </c>
      <c r="G39" s="394">
        <v>1653</v>
      </c>
      <c r="H39" s="393">
        <f>ROUND(G39/2080,2)</f>
        <v>0.79</v>
      </c>
    </row>
    <row r="40" spans="1:8" ht="24.75" customHeight="1" thickBot="1">
      <c r="A40" s="399"/>
      <c r="B40" s="666" t="s">
        <v>348</v>
      </c>
      <c r="C40" s="667"/>
      <c r="D40" s="668"/>
      <c r="E40" s="473">
        <f>SUM(E35:E39)</f>
        <v>368037</v>
      </c>
      <c r="F40" s="473">
        <f>SUM(F35:F39)</f>
        <v>4556</v>
      </c>
      <c r="G40" s="473">
        <f>SUM(G35:G39)</f>
        <v>8593</v>
      </c>
      <c r="H40" s="395">
        <f>SUM(H35:H39)</f>
        <v>4.13</v>
      </c>
    </row>
    <row r="41" spans="1:8" ht="19.5" customHeight="1" thickBot="1" thickTop="1">
      <c r="A41" s="400"/>
      <c r="B41" s="401"/>
      <c r="C41" s="401"/>
      <c r="D41" s="401"/>
      <c r="E41" s="312"/>
      <c r="F41" s="311"/>
      <c r="G41" s="312"/>
      <c r="H41" s="402"/>
    </row>
  </sheetData>
  <sheetProtection/>
  <mergeCells count="31">
    <mergeCell ref="B40:D40"/>
    <mergeCell ref="B34:D34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3:D15"/>
    <mergeCell ref="G13:H13"/>
    <mergeCell ref="B17:D17"/>
    <mergeCell ref="B18:D18"/>
    <mergeCell ref="B19:D19"/>
    <mergeCell ref="B20:D20"/>
    <mergeCell ref="A1:H1"/>
    <mergeCell ref="A2:H2"/>
    <mergeCell ref="A3:H3"/>
    <mergeCell ref="A4:H4"/>
    <mergeCell ref="C8:G8"/>
    <mergeCell ref="A12:H12"/>
  </mergeCells>
  <printOptions/>
  <pageMargins left="0.7" right="0.7" top="0.75" bottom="0.75" header="0.3" footer="0.3"/>
  <pageSetup fitToHeight="0" fitToWidth="1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3">
      <selection activeCell="B35" sqref="B35:D36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2.75">
      <c r="A1" s="612" t="s">
        <v>45</v>
      </c>
      <c r="B1" s="612"/>
      <c r="C1" s="612"/>
      <c r="D1" s="612"/>
      <c r="E1" s="612"/>
      <c r="F1" s="612"/>
      <c r="G1" s="612"/>
      <c r="H1" s="612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12" t="s">
        <v>46</v>
      </c>
      <c r="B2" s="612"/>
      <c r="C2" s="612"/>
      <c r="D2" s="612"/>
      <c r="E2" s="612"/>
      <c r="F2" s="612"/>
      <c r="G2" s="612"/>
      <c r="H2" s="612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612" t="s">
        <v>47</v>
      </c>
      <c r="B3" s="612"/>
      <c r="C3" s="612"/>
      <c r="D3" s="612"/>
      <c r="E3" s="612"/>
      <c r="F3" s="612"/>
      <c r="G3" s="612"/>
      <c r="H3" s="612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612" t="s">
        <v>48</v>
      </c>
      <c r="B4" s="612"/>
      <c r="C4" s="612"/>
      <c r="D4" s="612"/>
      <c r="E4" s="612"/>
      <c r="F4" s="612"/>
      <c r="G4" s="612"/>
      <c r="H4" s="612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43282</v>
      </c>
      <c r="F6" s="148"/>
      <c r="G6" s="95" t="str">
        <f>'P1 Info &amp; Certification'!M20</f>
        <v>To</v>
      </c>
      <c r="H6" s="538">
        <f>'P1 Info &amp; Certification'!N20</f>
        <v>43646</v>
      </c>
      <c r="I6" s="147"/>
      <c r="J6" s="545"/>
      <c r="K6" s="13"/>
      <c r="L6" s="541"/>
      <c r="M6" s="544"/>
      <c r="N6" s="147"/>
      <c r="O6" s="147"/>
      <c r="P6" s="544"/>
      <c r="Q6" s="146"/>
      <c r="R6" s="146"/>
    </row>
    <row r="7" spans="1:18" ht="12.75">
      <c r="A7" s="153"/>
      <c r="B7" s="544"/>
      <c r="C7" s="544"/>
      <c r="D7" s="544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464"/>
      <c r="I8" s="542"/>
      <c r="J8" s="542"/>
      <c r="K8" s="542"/>
      <c r="L8" s="542"/>
      <c r="M8" s="542"/>
      <c r="N8" s="542"/>
      <c r="O8" s="542"/>
      <c r="P8" s="542"/>
      <c r="Q8" s="146"/>
      <c r="R8" s="146"/>
    </row>
    <row r="9" spans="1:18" ht="12.75">
      <c r="A9" s="471"/>
      <c r="B9" s="536"/>
      <c r="C9" s="536"/>
      <c r="D9" s="536"/>
      <c r="E9" s="536"/>
      <c r="F9" s="536"/>
      <c r="G9" s="536"/>
      <c r="H9" s="536"/>
      <c r="I9" s="543"/>
      <c r="J9" s="543"/>
      <c r="K9" s="543"/>
      <c r="L9" s="543"/>
      <c r="M9" s="543"/>
      <c r="N9" s="543"/>
      <c r="O9" s="543"/>
      <c r="P9" s="543"/>
      <c r="Q9" s="146"/>
      <c r="R9" s="146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8" ht="28.5" customHeight="1">
      <c r="A12" s="672" t="s">
        <v>283</v>
      </c>
      <c r="B12" s="673"/>
      <c r="C12" s="673"/>
      <c r="D12" s="673"/>
      <c r="E12" s="673"/>
      <c r="F12" s="673"/>
      <c r="G12" s="673"/>
      <c r="H12" s="675"/>
    </row>
    <row r="13" spans="1:8" ht="12.75">
      <c r="A13" s="657" t="s">
        <v>282</v>
      </c>
      <c r="B13" s="658"/>
      <c r="C13" s="658"/>
      <c r="D13" s="685"/>
      <c r="E13" s="366"/>
      <c r="F13" s="413"/>
      <c r="G13" s="676" t="s">
        <v>271</v>
      </c>
      <c r="H13" s="677"/>
    </row>
    <row r="14" spans="1:8" ht="12.75">
      <c r="A14" s="659"/>
      <c r="B14" s="660"/>
      <c r="C14" s="660"/>
      <c r="D14" s="660"/>
      <c r="E14" s="364"/>
      <c r="F14" s="414"/>
      <c r="G14" s="169" t="s">
        <v>272</v>
      </c>
      <c r="H14" s="204" t="s">
        <v>203</v>
      </c>
    </row>
    <row r="15" spans="1:8" ht="12.75" customHeight="1">
      <c r="A15" s="661"/>
      <c r="B15" s="662"/>
      <c r="C15" s="662"/>
      <c r="D15" s="662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40"/>
      <c r="B16" s="539"/>
      <c r="C16" s="539"/>
      <c r="D16" s="539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678" t="s">
        <v>280</v>
      </c>
      <c r="C17" s="679"/>
      <c r="D17" s="679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671" t="s">
        <v>210</v>
      </c>
      <c r="C18" s="662"/>
      <c r="D18" s="690"/>
      <c r="E18" s="102"/>
      <c r="F18" s="102"/>
      <c r="G18" s="292"/>
      <c r="H18" s="299"/>
    </row>
    <row r="19" spans="1:8" ht="19.5" customHeight="1">
      <c r="A19" s="474" t="s">
        <v>49</v>
      </c>
      <c r="B19" s="651"/>
      <c r="C19" s="652"/>
      <c r="D19" s="653"/>
      <c r="E19" s="340"/>
      <c r="F19" s="476"/>
      <c r="G19" s="394"/>
      <c r="H19" s="343">
        <f>ROUND(G19/2080,2)</f>
        <v>0</v>
      </c>
    </row>
    <row r="20" spans="1:8" ht="19.5" customHeight="1">
      <c r="A20" s="474" t="s">
        <v>50</v>
      </c>
      <c r="B20" s="651"/>
      <c r="C20" s="652"/>
      <c r="D20" s="653"/>
      <c r="E20" s="340"/>
      <c r="F20" s="477"/>
      <c r="G20" s="394"/>
      <c r="H20" s="343">
        <f>ROUND(G20/2080,2)</f>
        <v>0</v>
      </c>
    </row>
    <row r="21" spans="1:8" ht="19.5" customHeight="1">
      <c r="A21" s="474" t="s">
        <v>82</v>
      </c>
      <c r="B21" s="651"/>
      <c r="C21" s="652"/>
      <c r="D21" s="653"/>
      <c r="E21" s="340"/>
      <c r="F21" s="476"/>
      <c r="G21" s="394"/>
      <c r="H21" s="343">
        <f>ROUND(G21/2080,2)</f>
        <v>0</v>
      </c>
    </row>
    <row r="22" spans="1:8" ht="19.5" customHeight="1">
      <c r="A22" s="474" t="s">
        <v>51</v>
      </c>
      <c r="B22" s="651"/>
      <c r="C22" s="652"/>
      <c r="D22" s="653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651"/>
      <c r="C23" s="652"/>
      <c r="D23" s="653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654" t="s">
        <v>259</v>
      </c>
      <c r="C24" s="655"/>
      <c r="D24" s="656"/>
      <c r="E24" s="352">
        <f>SUM(E19:E23)</f>
        <v>0</v>
      </c>
      <c r="F24" s="352">
        <f>SUM(F19:F23)</f>
        <v>0</v>
      </c>
      <c r="G24" s="352">
        <f>SUM(G19:G23)</f>
        <v>0</v>
      </c>
      <c r="H24" s="344">
        <f>SUM(H19:H23)</f>
        <v>0</v>
      </c>
    </row>
    <row r="25" spans="1:9" ht="19.5" customHeight="1" thickTop="1">
      <c r="A25" s="253"/>
      <c r="B25" s="689"/>
      <c r="C25" s="689"/>
      <c r="D25" s="689"/>
      <c r="E25" s="485"/>
      <c r="F25" s="294"/>
      <c r="G25" s="295"/>
      <c r="H25" s="300"/>
      <c r="I25" s="146"/>
    </row>
    <row r="26" spans="1:8" ht="19.5" customHeight="1">
      <c r="A26" s="207" t="s">
        <v>84</v>
      </c>
      <c r="B26" s="680" t="s">
        <v>211</v>
      </c>
      <c r="C26" s="684"/>
      <c r="D26" s="681"/>
      <c r="E26" s="338"/>
      <c r="F26" s="338"/>
      <c r="G26" s="390"/>
      <c r="H26" s="391"/>
    </row>
    <row r="27" spans="1:8" ht="19.5" customHeight="1">
      <c r="A27" s="474" t="s">
        <v>49</v>
      </c>
      <c r="B27" s="663"/>
      <c r="C27" s="664"/>
      <c r="D27" s="665"/>
      <c r="E27" s="392"/>
      <c r="F27" s="480"/>
      <c r="G27" s="392"/>
      <c r="H27" s="393">
        <f>ROUND(G27/2080,2)</f>
        <v>0</v>
      </c>
    </row>
    <row r="28" spans="1:8" ht="19.5" customHeight="1">
      <c r="A28" s="474" t="s">
        <v>50</v>
      </c>
      <c r="B28" s="663"/>
      <c r="C28" s="664"/>
      <c r="D28" s="665"/>
      <c r="E28" s="394"/>
      <c r="F28" s="477"/>
      <c r="G28" s="394"/>
      <c r="H28" s="393">
        <f>ROUND(G28/2080,2)</f>
        <v>0</v>
      </c>
    </row>
    <row r="29" spans="1:8" ht="19.5" customHeight="1">
      <c r="A29" s="474" t="s">
        <v>82</v>
      </c>
      <c r="B29" s="663"/>
      <c r="C29" s="664"/>
      <c r="D29" s="665"/>
      <c r="E29" s="394"/>
      <c r="F29" s="477"/>
      <c r="G29" s="394"/>
      <c r="H29" s="393">
        <f>ROUND(G29/2080,2)</f>
        <v>0</v>
      </c>
    </row>
    <row r="30" spans="1:8" ht="19.5" customHeight="1">
      <c r="A30" s="474" t="s">
        <v>51</v>
      </c>
      <c r="B30" s="663"/>
      <c r="C30" s="664"/>
      <c r="D30" s="665"/>
      <c r="E30" s="394"/>
      <c r="F30" s="477"/>
      <c r="G30" s="394"/>
      <c r="H30" s="393">
        <f>ROUND(G30/2080,2)</f>
        <v>0</v>
      </c>
    </row>
    <row r="31" spans="1:8" ht="19.5" customHeight="1">
      <c r="A31" s="474" t="s">
        <v>156</v>
      </c>
      <c r="B31" s="663"/>
      <c r="C31" s="664"/>
      <c r="D31" s="665"/>
      <c r="E31" s="394"/>
      <c r="F31" s="477"/>
      <c r="G31" s="394"/>
      <c r="H31" s="393">
        <f>ROUND(G31/2080,2)</f>
        <v>0</v>
      </c>
    </row>
    <row r="32" spans="1:8" ht="24.75" customHeight="1" thickBot="1">
      <c r="A32" s="293"/>
      <c r="B32" s="666" t="s">
        <v>260</v>
      </c>
      <c r="C32" s="667"/>
      <c r="D32" s="668"/>
      <c r="E32" s="473">
        <f>SUM(E27:E31)</f>
        <v>0</v>
      </c>
      <c r="F32" s="473">
        <f>SUM(F27:F31)</f>
        <v>0</v>
      </c>
      <c r="G32" s="473">
        <f>SUM(G27:G31)</f>
        <v>0</v>
      </c>
      <c r="H32" s="395">
        <f>SUM(H27:H31)</f>
        <v>0</v>
      </c>
    </row>
    <row r="33" spans="1:8" s="146" customFormat="1" ht="19.5" customHeight="1" thickTop="1">
      <c r="A33" s="293"/>
      <c r="B33" s="375"/>
      <c r="C33" s="375"/>
      <c r="D33" s="375"/>
      <c r="E33" s="295"/>
      <c r="F33" s="294"/>
      <c r="G33" s="295"/>
      <c r="H33" s="396"/>
    </row>
    <row r="34" spans="1:8" ht="19.5" customHeight="1">
      <c r="A34" s="207" t="s">
        <v>91</v>
      </c>
      <c r="B34" s="680" t="s">
        <v>304</v>
      </c>
      <c r="C34" s="684"/>
      <c r="D34" s="681"/>
      <c r="E34" s="338"/>
      <c r="F34" s="338"/>
      <c r="G34" s="390"/>
      <c r="H34" s="391"/>
    </row>
    <row r="35" spans="1:8" ht="19.5" customHeight="1">
      <c r="A35" s="474" t="s">
        <v>49</v>
      </c>
      <c r="B35" s="651" t="s">
        <v>543</v>
      </c>
      <c r="C35" s="652"/>
      <c r="D35" s="653"/>
      <c r="E35" s="345">
        <v>31738</v>
      </c>
      <c r="F35" s="480">
        <v>413</v>
      </c>
      <c r="G35" s="392">
        <v>825</v>
      </c>
      <c r="H35" s="346">
        <f>ROUND(G35/2080,2)</f>
        <v>0.4</v>
      </c>
    </row>
    <row r="36" spans="1:8" ht="19.5" customHeight="1">
      <c r="A36" s="474" t="s">
        <v>50</v>
      </c>
      <c r="B36" s="651" t="s">
        <v>544</v>
      </c>
      <c r="C36" s="652"/>
      <c r="D36" s="653"/>
      <c r="E36" s="340">
        <v>212320</v>
      </c>
      <c r="F36" s="477">
        <v>9428</v>
      </c>
      <c r="G36" s="394">
        <v>18856</v>
      </c>
      <c r="H36" s="346">
        <f>ROUND(G36/2080,2)</f>
        <v>9.07</v>
      </c>
    </row>
    <row r="37" spans="1:8" ht="19.5" customHeight="1">
      <c r="A37" s="474" t="s">
        <v>82</v>
      </c>
      <c r="B37" s="651"/>
      <c r="C37" s="652"/>
      <c r="D37" s="653"/>
      <c r="E37" s="340"/>
      <c r="F37" s="477"/>
      <c r="G37" s="394"/>
      <c r="H37" s="346">
        <f>ROUND(G37/2080,2)</f>
        <v>0</v>
      </c>
    </row>
    <row r="38" spans="1:8" ht="19.5" customHeight="1">
      <c r="A38" s="474" t="s">
        <v>51</v>
      </c>
      <c r="B38" s="651"/>
      <c r="C38" s="652"/>
      <c r="D38" s="653"/>
      <c r="E38" s="340"/>
      <c r="F38" s="477"/>
      <c r="G38" s="394"/>
      <c r="H38" s="346">
        <f>ROUND(G38/2080,2)</f>
        <v>0</v>
      </c>
    </row>
    <row r="39" spans="1:8" ht="19.5" customHeight="1">
      <c r="A39" s="486" t="s">
        <v>156</v>
      </c>
      <c r="B39" s="663"/>
      <c r="C39" s="664"/>
      <c r="D39" s="665"/>
      <c r="E39" s="394"/>
      <c r="F39" s="477"/>
      <c r="G39" s="394"/>
      <c r="H39" s="393">
        <f>ROUND(G39/2080,2)</f>
        <v>0</v>
      </c>
    </row>
    <row r="40" spans="1:8" ht="24.75" customHeight="1" thickBot="1">
      <c r="A40" s="399"/>
      <c r="B40" s="666" t="s">
        <v>348</v>
      </c>
      <c r="C40" s="667"/>
      <c r="D40" s="668"/>
      <c r="E40" s="473">
        <f>SUM(E35:E39)</f>
        <v>244058</v>
      </c>
      <c r="F40" s="473">
        <f>SUM(F35:F39)</f>
        <v>9841</v>
      </c>
      <c r="G40" s="473">
        <f>SUM(G35:G39)</f>
        <v>19681</v>
      </c>
      <c r="H40" s="395">
        <f>SUM(H35:H39)</f>
        <v>9.47</v>
      </c>
    </row>
    <row r="41" spans="1:8" ht="19.5" customHeight="1" thickBot="1" thickTop="1">
      <c r="A41" s="400"/>
      <c r="B41" s="401"/>
      <c r="C41" s="401"/>
      <c r="D41" s="401"/>
      <c r="E41" s="312"/>
      <c r="F41" s="311"/>
      <c r="G41" s="312"/>
      <c r="H41" s="402"/>
    </row>
  </sheetData>
  <sheetProtection/>
  <mergeCells count="31">
    <mergeCell ref="B40:D40"/>
    <mergeCell ref="B34:D34"/>
    <mergeCell ref="B35:D35"/>
    <mergeCell ref="B36:D36"/>
    <mergeCell ref="B37:D37"/>
    <mergeCell ref="B38:D38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3:D15"/>
    <mergeCell ref="G13:H13"/>
    <mergeCell ref="B17:D17"/>
    <mergeCell ref="B18:D18"/>
    <mergeCell ref="B19:D19"/>
    <mergeCell ref="B20:D20"/>
    <mergeCell ref="A1:H1"/>
    <mergeCell ref="A2:H2"/>
    <mergeCell ref="A3:H3"/>
    <mergeCell ref="A4:H4"/>
    <mergeCell ref="C8:G8"/>
    <mergeCell ref="A12:H12"/>
  </mergeCells>
  <printOptions/>
  <pageMargins left="0.7" right="0.7" top="0.75" bottom="0.75" header="0.3" footer="0.3"/>
  <pageSetup fitToHeight="1" fitToWidth="1" orientation="landscape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0">
      <selection activeCell="L38" sqref="L38"/>
    </sheetView>
  </sheetViews>
  <sheetFormatPr defaultColWidth="9.140625" defaultRowHeight="12.75"/>
  <cols>
    <col min="1" max="1" width="3.57421875" style="155" customWidth="1"/>
    <col min="2" max="4" width="13.140625" style="14" customWidth="1"/>
    <col min="5" max="5" width="12.421875" style="14" bestFit="1" customWidth="1"/>
    <col min="6" max="6" width="14.140625" style="14" bestFit="1" customWidth="1"/>
    <col min="7" max="7" width="10.421875" style="14" customWidth="1"/>
    <col min="8" max="8" width="10.140625" style="14" customWidth="1"/>
    <col min="9" max="9" width="8.140625" style="14" customWidth="1"/>
    <col min="10" max="10" width="10.8515625" style="14" bestFit="1" customWidth="1"/>
    <col min="11" max="11" width="11.00390625" style="14" bestFit="1" customWidth="1"/>
    <col min="12" max="13" width="12.140625" style="14" customWidth="1"/>
    <col min="14" max="16384" width="9.140625" style="14" customWidth="1"/>
  </cols>
  <sheetData>
    <row r="1" spans="1:22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75"/>
      <c r="O1" s="75"/>
      <c r="P1" s="75"/>
      <c r="Q1" s="75"/>
      <c r="R1" s="75"/>
      <c r="S1" s="75"/>
      <c r="T1" s="75"/>
      <c r="U1" s="75"/>
      <c r="V1" s="75"/>
    </row>
    <row r="2" spans="1:22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75"/>
      <c r="O2" s="75"/>
      <c r="P2" s="75"/>
      <c r="Q2" s="75"/>
      <c r="R2" s="75"/>
      <c r="S2" s="75"/>
      <c r="T2" s="75"/>
      <c r="U2" s="75"/>
      <c r="V2" s="75"/>
    </row>
    <row r="3" spans="1:22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75"/>
      <c r="O3" s="75"/>
      <c r="P3" s="75"/>
      <c r="Q3" s="75"/>
      <c r="R3" s="75"/>
      <c r="S3" s="75"/>
      <c r="T3" s="75"/>
      <c r="U3" s="75"/>
      <c r="V3" s="75"/>
    </row>
    <row r="4" spans="1:22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75"/>
      <c r="O4" s="75"/>
      <c r="P4" s="75"/>
      <c r="Q4" s="75"/>
      <c r="R4" s="75"/>
      <c r="S4" s="75"/>
      <c r="T4" s="75"/>
      <c r="U4" s="75"/>
      <c r="V4" s="75"/>
    </row>
    <row r="5" spans="1:22" ht="13.5" thickBot="1">
      <c r="A5" s="151"/>
      <c r="B5" s="12"/>
      <c r="C5" s="12"/>
      <c r="D5" s="12"/>
      <c r="E5" s="440"/>
      <c r="F5" s="440"/>
      <c r="G5" s="440"/>
      <c r="H5" s="440"/>
      <c r="I5" s="440"/>
      <c r="J5" s="440"/>
      <c r="K5" s="440"/>
      <c r="L5" s="440"/>
      <c r="M5" s="440"/>
      <c r="N5" s="424"/>
      <c r="O5" s="424"/>
      <c r="P5" s="424"/>
      <c r="Q5" s="424"/>
      <c r="R5" s="424"/>
      <c r="S5" s="424"/>
      <c r="T5" s="424"/>
      <c r="U5" s="424"/>
      <c r="V5" s="424"/>
    </row>
    <row r="6" spans="1:23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43282</v>
      </c>
      <c r="F6" s="96"/>
      <c r="G6" s="96"/>
      <c r="H6" s="96"/>
      <c r="I6" s="96"/>
      <c r="J6" s="96"/>
      <c r="K6" s="148"/>
      <c r="L6" s="95" t="str">
        <f>'P1 Info &amp; Certification'!M20</f>
        <v>To</v>
      </c>
      <c r="M6" s="443">
        <f>'P1 Info &amp; Certification'!N20</f>
        <v>43646</v>
      </c>
      <c r="N6" s="147"/>
      <c r="O6" s="429"/>
      <c r="P6" s="13"/>
      <c r="Q6" s="426"/>
      <c r="R6" s="428"/>
      <c r="S6" s="147"/>
      <c r="T6" s="147"/>
      <c r="U6" s="428"/>
      <c r="V6" s="146"/>
      <c r="W6" s="146"/>
    </row>
    <row r="7" spans="1:23" ht="12.75">
      <c r="A7" s="153"/>
      <c r="B7" s="458"/>
      <c r="C7" s="458"/>
      <c r="D7" s="458"/>
      <c r="E7" s="13"/>
      <c r="F7" s="13"/>
      <c r="G7" s="13"/>
      <c r="H7" s="13"/>
      <c r="I7" s="13"/>
      <c r="J7" s="13"/>
      <c r="K7" s="13"/>
      <c r="L7" s="13"/>
      <c r="M7" s="81"/>
      <c r="N7" s="13"/>
      <c r="O7" s="13"/>
      <c r="P7" s="13"/>
      <c r="Q7" s="13"/>
      <c r="R7" s="13"/>
      <c r="S7" s="13"/>
      <c r="T7" s="13"/>
      <c r="U7" s="13"/>
      <c r="V7" s="146"/>
      <c r="W7" s="146"/>
    </row>
    <row r="8" spans="1:23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616"/>
      <c r="I8" s="616"/>
      <c r="J8" s="616"/>
      <c r="K8" s="616"/>
      <c r="L8" s="616"/>
      <c r="M8" s="464"/>
      <c r="N8" s="427"/>
      <c r="O8" s="427"/>
      <c r="P8" s="427"/>
      <c r="Q8" s="427"/>
      <c r="R8" s="427"/>
      <c r="S8" s="427"/>
      <c r="T8" s="427"/>
      <c r="U8" s="427"/>
      <c r="V8" s="146"/>
      <c r="W8" s="146"/>
    </row>
    <row r="9" spans="1:23" ht="12.75">
      <c r="A9" s="471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23"/>
      <c r="O9" s="423"/>
      <c r="P9" s="423"/>
      <c r="Q9" s="423"/>
      <c r="R9" s="423"/>
      <c r="S9" s="423"/>
      <c r="T9" s="423"/>
      <c r="U9" s="423"/>
      <c r="V9" s="146"/>
      <c r="W9" s="146"/>
    </row>
    <row r="10" spans="1:13" ht="12.75">
      <c r="A10" s="15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13.5" thickBot="1">
      <c r="A11" s="15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296" t="s">
        <v>349</v>
      </c>
    </row>
    <row r="12" spans="1:13" ht="28.5" customHeight="1">
      <c r="A12" s="672" t="s">
        <v>322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5"/>
    </row>
    <row r="13" spans="1:13" ht="12.75">
      <c r="A13" s="657" t="s">
        <v>322</v>
      </c>
      <c r="B13" s="658"/>
      <c r="C13" s="658"/>
      <c r="D13" s="685"/>
      <c r="E13" s="366"/>
      <c r="F13" s="366"/>
      <c r="G13" s="434" t="s">
        <v>310</v>
      </c>
      <c r="H13" s="435"/>
      <c r="I13" s="434" t="s">
        <v>313</v>
      </c>
      <c r="J13" s="435"/>
      <c r="K13" s="413"/>
      <c r="L13" s="676" t="s">
        <v>316</v>
      </c>
      <c r="M13" s="677"/>
    </row>
    <row r="14" spans="1:13" ht="12.75">
      <c r="A14" s="659"/>
      <c r="B14" s="660"/>
      <c r="C14" s="660"/>
      <c r="D14" s="660"/>
      <c r="E14" s="364" t="s">
        <v>308</v>
      </c>
      <c r="F14" s="364" t="s">
        <v>1</v>
      </c>
      <c r="G14" s="364"/>
      <c r="H14" s="364"/>
      <c r="I14" s="364"/>
      <c r="J14" s="364"/>
      <c r="K14" s="414"/>
      <c r="L14" s="169" t="s">
        <v>272</v>
      </c>
      <c r="M14" s="204" t="s">
        <v>317</v>
      </c>
    </row>
    <row r="15" spans="1:13" ht="12.75" customHeight="1">
      <c r="A15" s="661"/>
      <c r="B15" s="662"/>
      <c r="C15" s="662"/>
      <c r="D15" s="662"/>
      <c r="E15" s="367" t="s">
        <v>309</v>
      </c>
      <c r="F15" s="367" t="s">
        <v>266</v>
      </c>
      <c r="G15" s="367" t="s">
        <v>311</v>
      </c>
      <c r="H15" s="367" t="s">
        <v>312</v>
      </c>
      <c r="I15" s="367" t="s">
        <v>315</v>
      </c>
      <c r="J15" s="367" t="s">
        <v>314</v>
      </c>
      <c r="K15" s="415" t="s">
        <v>254</v>
      </c>
      <c r="L15" s="170" t="s">
        <v>205</v>
      </c>
      <c r="M15" s="205" t="s">
        <v>318</v>
      </c>
    </row>
    <row r="16" spans="1:13" ht="12.75" customHeight="1">
      <c r="A16" s="452"/>
      <c r="B16" s="447"/>
      <c r="C16" s="447"/>
      <c r="D16" s="447"/>
      <c r="E16" s="417" t="s">
        <v>60</v>
      </c>
      <c r="F16" s="417" t="s">
        <v>61</v>
      </c>
      <c r="G16" s="417" t="s">
        <v>62</v>
      </c>
      <c r="H16" s="417" t="s">
        <v>63</v>
      </c>
      <c r="I16" s="417" t="s">
        <v>64</v>
      </c>
      <c r="J16" s="417" t="s">
        <v>65</v>
      </c>
      <c r="K16" s="418" t="s">
        <v>66</v>
      </c>
      <c r="L16" s="419" t="s">
        <v>319</v>
      </c>
      <c r="M16" s="420" t="s">
        <v>320</v>
      </c>
    </row>
    <row r="17" spans="1:13" ht="12.75" customHeight="1">
      <c r="A17" s="298"/>
      <c r="B17" s="678"/>
      <c r="C17" s="679"/>
      <c r="D17" s="679"/>
      <c r="E17" s="365">
        <v>4</v>
      </c>
      <c r="F17" s="365">
        <v>500000</v>
      </c>
      <c r="G17" s="365">
        <v>150000</v>
      </c>
      <c r="H17" s="365">
        <v>100000</v>
      </c>
      <c r="I17" s="365">
        <v>2</v>
      </c>
      <c r="J17" s="365">
        <v>1</v>
      </c>
      <c r="K17" s="365">
        <v>10000</v>
      </c>
      <c r="L17" s="337">
        <v>8320</v>
      </c>
      <c r="M17" s="341">
        <f>L17/2080</f>
        <v>4</v>
      </c>
    </row>
    <row r="18" spans="1:13" ht="19.5" customHeight="1">
      <c r="A18" s="207" t="s">
        <v>83</v>
      </c>
      <c r="B18" s="680" t="s">
        <v>303</v>
      </c>
      <c r="C18" s="684"/>
      <c r="D18" s="681"/>
      <c r="E18" s="338"/>
      <c r="F18" s="338"/>
      <c r="G18" s="338"/>
      <c r="H18" s="338"/>
      <c r="I18" s="338"/>
      <c r="J18" s="338"/>
      <c r="K18" s="338"/>
      <c r="L18" s="390"/>
      <c r="M18" s="391"/>
    </row>
    <row r="19" spans="1:13" ht="19.5" customHeight="1">
      <c r="A19" s="253" t="s">
        <v>49</v>
      </c>
      <c r="B19" s="691" t="s">
        <v>229</v>
      </c>
      <c r="C19" s="692"/>
      <c r="D19" s="693"/>
      <c r="E19" s="340">
        <v>15</v>
      </c>
      <c r="F19" s="340">
        <v>1573235</v>
      </c>
      <c r="G19" s="340">
        <v>200967</v>
      </c>
      <c r="H19" s="340">
        <v>161540</v>
      </c>
      <c r="I19" s="340"/>
      <c r="J19" s="340"/>
      <c r="K19" s="476">
        <v>21097</v>
      </c>
      <c r="L19" s="394">
        <v>18474</v>
      </c>
      <c r="M19" s="343">
        <f aca="true" t="shared" si="0" ref="M19:M25">ROUND(L19/2080,2)</f>
        <v>8.88</v>
      </c>
    </row>
    <row r="20" spans="1:13" ht="19.5" customHeight="1">
      <c r="A20" s="253" t="s">
        <v>50</v>
      </c>
      <c r="B20" s="691" t="s">
        <v>206</v>
      </c>
      <c r="C20" s="692"/>
      <c r="D20" s="693"/>
      <c r="E20" s="340">
        <v>3</v>
      </c>
      <c r="F20" s="340">
        <v>197923</v>
      </c>
      <c r="G20" s="340">
        <v>101309</v>
      </c>
      <c r="H20" s="340">
        <v>91659</v>
      </c>
      <c r="I20" s="340"/>
      <c r="J20" s="340"/>
      <c r="K20" s="477">
        <v>4461</v>
      </c>
      <c r="L20" s="394">
        <v>4429</v>
      </c>
      <c r="M20" s="343">
        <f t="shared" si="0"/>
        <v>2.13</v>
      </c>
    </row>
    <row r="21" spans="1:13" ht="19.5" customHeight="1">
      <c r="A21" s="253" t="s">
        <v>82</v>
      </c>
      <c r="B21" s="691" t="s">
        <v>287</v>
      </c>
      <c r="C21" s="692"/>
      <c r="D21" s="693"/>
      <c r="E21" s="340">
        <v>34</v>
      </c>
      <c r="F21" s="340">
        <v>1512136</v>
      </c>
      <c r="G21" s="340">
        <v>120530</v>
      </c>
      <c r="H21" s="340">
        <v>69540</v>
      </c>
      <c r="I21" s="340"/>
      <c r="J21" s="340"/>
      <c r="K21" s="476">
        <v>19973</v>
      </c>
      <c r="L21" s="394">
        <v>35704</v>
      </c>
      <c r="M21" s="343">
        <f t="shared" si="0"/>
        <v>17.17</v>
      </c>
    </row>
    <row r="22" spans="1:13" ht="19.5" customHeight="1">
      <c r="A22" s="253" t="s">
        <v>51</v>
      </c>
      <c r="B22" s="691" t="s">
        <v>207</v>
      </c>
      <c r="C22" s="692"/>
      <c r="D22" s="693"/>
      <c r="E22" s="340">
        <v>14</v>
      </c>
      <c r="F22" s="340">
        <v>794053</v>
      </c>
      <c r="G22" s="340">
        <v>240820</v>
      </c>
      <c r="H22" s="340">
        <v>69540</v>
      </c>
      <c r="I22" s="340"/>
      <c r="J22" s="340"/>
      <c r="K22" s="477">
        <v>12750</v>
      </c>
      <c r="L22" s="394">
        <v>5554</v>
      </c>
      <c r="M22" s="343">
        <f t="shared" si="0"/>
        <v>2.67</v>
      </c>
    </row>
    <row r="23" spans="1:13" ht="19.5" customHeight="1">
      <c r="A23" s="253" t="s">
        <v>156</v>
      </c>
      <c r="B23" s="691" t="s">
        <v>323</v>
      </c>
      <c r="C23" s="692"/>
      <c r="D23" s="693"/>
      <c r="E23" s="340"/>
      <c r="F23" s="340"/>
      <c r="G23" s="340"/>
      <c r="H23" s="340"/>
      <c r="I23" s="340"/>
      <c r="J23" s="340"/>
      <c r="K23" s="477"/>
      <c r="L23" s="394"/>
      <c r="M23" s="343">
        <f t="shared" si="0"/>
        <v>0</v>
      </c>
    </row>
    <row r="24" spans="1:13" ht="19.5" customHeight="1">
      <c r="A24" s="253" t="s">
        <v>55</v>
      </c>
      <c r="B24" s="691" t="s">
        <v>324</v>
      </c>
      <c r="C24" s="692"/>
      <c r="D24" s="693"/>
      <c r="E24" s="340"/>
      <c r="F24" s="340"/>
      <c r="G24" s="340"/>
      <c r="H24" s="340"/>
      <c r="I24" s="340"/>
      <c r="J24" s="340"/>
      <c r="K24" s="477"/>
      <c r="L24" s="394"/>
      <c r="M24" s="343">
        <f t="shared" si="0"/>
        <v>0</v>
      </c>
    </row>
    <row r="25" spans="1:13" ht="19.5" customHeight="1">
      <c r="A25" s="253" t="s">
        <v>56</v>
      </c>
      <c r="B25" s="691" t="s">
        <v>358</v>
      </c>
      <c r="C25" s="692"/>
      <c r="D25" s="693"/>
      <c r="E25" s="340">
        <v>11</v>
      </c>
      <c r="F25" s="340">
        <v>469775</v>
      </c>
      <c r="G25" s="340">
        <v>124983</v>
      </c>
      <c r="H25" s="340">
        <v>57387</v>
      </c>
      <c r="I25" s="340"/>
      <c r="J25" s="340"/>
      <c r="K25" s="477">
        <v>2294</v>
      </c>
      <c r="L25" s="394">
        <v>13869</v>
      </c>
      <c r="M25" s="343">
        <f t="shared" si="0"/>
        <v>6.67</v>
      </c>
    </row>
    <row r="26" spans="1:13" ht="24.75" customHeight="1" thickBot="1">
      <c r="A26" s="253"/>
      <c r="B26" s="654" t="s">
        <v>307</v>
      </c>
      <c r="C26" s="655"/>
      <c r="D26" s="656"/>
      <c r="E26" s="352">
        <f>SUM(E19:E25)</f>
        <v>77</v>
      </c>
      <c r="F26" s="352">
        <f>SUM(F19:F25)</f>
        <v>4547122</v>
      </c>
      <c r="G26" s="359"/>
      <c r="H26" s="359"/>
      <c r="I26" s="352">
        <f>SUM(I19:I25)</f>
        <v>0</v>
      </c>
      <c r="J26" s="352">
        <f>SUM(J19:J25)</f>
        <v>0</v>
      </c>
      <c r="K26" s="352">
        <f>SUM(K19:K25)</f>
        <v>60575</v>
      </c>
      <c r="L26" s="352">
        <f>SUM(L19:L25)</f>
        <v>78030</v>
      </c>
      <c r="M26" s="344">
        <f>SUM(M19:M25)</f>
        <v>37.52</v>
      </c>
    </row>
    <row r="27" spans="1:14" ht="19.5" customHeight="1" thickTop="1">
      <c r="A27" s="253"/>
      <c r="B27" s="689"/>
      <c r="C27" s="689"/>
      <c r="D27" s="689"/>
      <c r="E27" s="485"/>
      <c r="F27" s="485"/>
      <c r="G27" s="485"/>
      <c r="H27" s="485"/>
      <c r="I27" s="485"/>
      <c r="J27" s="485"/>
      <c r="K27" s="294"/>
      <c r="L27" s="295"/>
      <c r="M27" s="300"/>
      <c r="N27" s="146"/>
    </row>
    <row r="28" spans="1:13" ht="19.5" customHeight="1">
      <c r="A28" s="207" t="s">
        <v>84</v>
      </c>
      <c r="B28" s="680" t="s">
        <v>301</v>
      </c>
      <c r="C28" s="684"/>
      <c r="D28" s="681"/>
      <c r="E28" s="338"/>
      <c r="F28" s="338"/>
      <c r="G28" s="338"/>
      <c r="H28" s="338"/>
      <c r="I28" s="338"/>
      <c r="J28" s="338"/>
      <c r="K28" s="338"/>
      <c r="L28" s="390"/>
      <c r="M28" s="391"/>
    </row>
    <row r="29" spans="1:13" ht="19.5" customHeight="1">
      <c r="A29" s="253" t="s">
        <v>49</v>
      </c>
      <c r="B29" s="691" t="s">
        <v>208</v>
      </c>
      <c r="C29" s="692"/>
      <c r="D29" s="693"/>
      <c r="E29" s="392">
        <v>3</v>
      </c>
      <c r="F29" s="392">
        <v>412384</v>
      </c>
      <c r="G29" s="392">
        <v>139231</v>
      </c>
      <c r="H29" s="392">
        <v>135905</v>
      </c>
      <c r="I29" s="392"/>
      <c r="J29" s="392"/>
      <c r="K29" s="480">
        <v>4513</v>
      </c>
      <c r="L29" s="392">
        <v>6240</v>
      </c>
      <c r="M29" s="393">
        <f>ROUND(L29/2080,2)</f>
        <v>3</v>
      </c>
    </row>
    <row r="30" spans="1:13" ht="19.5" customHeight="1">
      <c r="A30" s="253" t="s">
        <v>50</v>
      </c>
      <c r="B30" s="691" t="s">
        <v>209</v>
      </c>
      <c r="C30" s="692"/>
      <c r="D30" s="693"/>
      <c r="E30" s="394">
        <v>2</v>
      </c>
      <c r="F30" s="394">
        <v>172965</v>
      </c>
      <c r="G30" s="394">
        <v>87039</v>
      </c>
      <c r="H30" s="394">
        <v>85926</v>
      </c>
      <c r="I30" s="394"/>
      <c r="J30" s="394"/>
      <c r="K30" s="477">
        <v>3529</v>
      </c>
      <c r="L30" s="394">
        <v>4152</v>
      </c>
      <c r="M30" s="393">
        <f>ROUND(L30/2080,2)</f>
        <v>2</v>
      </c>
    </row>
    <row r="31" spans="1:13" ht="19.5" customHeight="1">
      <c r="A31" s="253" t="s">
        <v>82</v>
      </c>
      <c r="B31" s="691" t="s">
        <v>326</v>
      </c>
      <c r="C31" s="692"/>
      <c r="D31" s="693"/>
      <c r="E31" s="394">
        <v>7</v>
      </c>
      <c r="F31" s="394">
        <v>361609</v>
      </c>
      <c r="G31" s="394">
        <v>143223</v>
      </c>
      <c r="H31" s="394">
        <v>31090</v>
      </c>
      <c r="I31" s="394"/>
      <c r="J31" s="394"/>
      <c r="K31" s="477">
        <v>1622</v>
      </c>
      <c r="L31" s="394">
        <v>14500</v>
      </c>
      <c r="M31" s="393">
        <f>ROUND(L31/2080,2)</f>
        <v>6.97</v>
      </c>
    </row>
    <row r="32" spans="1:13" ht="24.75" customHeight="1" thickBot="1">
      <c r="A32" s="293"/>
      <c r="B32" s="666" t="s">
        <v>305</v>
      </c>
      <c r="C32" s="667"/>
      <c r="D32" s="668"/>
      <c r="E32" s="473">
        <f>SUM(E29:E31)</f>
        <v>12</v>
      </c>
      <c r="F32" s="473">
        <f>SUM(F29:F31)</f>
        <v>946958</v>
      </c>
      <c r="G32" s="359"/>
      <c r="H32" s="359"/>
      <c r="I32" s="473">
        <f>SUM(I29:I31)</f>
        <v>0</v>
      </c>
      <c r="J32" s="473">
        <f>SUM(J29:J31)</f>
        <v>0</v>
      </c>
      <c r="K32" s="473">
        <f>SUM(K29:K31)</f>
        <v>9664</v>
      </c>
      <c r="L32" s="473">
        <f>SUM(L29:L31)</f>
        <v>24892</v>
      </c>
      <c r="M32" s="395">
        <f>SUM(M29:M31)</f>
        <v>11.969999999999999</v>
      </c>
    </row>
    <row r="33" spans="1:13" s="146" customFormat="1" ht="19.5" customHeight="1" thickTop="1">
      <c r="A33" s="293"/>
      <c r="B33" s="375"/>
      <c r="C33" s="375"/>
      <c r="D33" s="375"/>
      <c r="E33" s="295"/>
      <c r="F33" s="295"/>
      <c r="G33" s="295"/>
      <c r="H33" s="295"/>
      <c r="I33" s="295"/>
      <c r="J33" s="295"/>
      <c r="K33" s="294"/>
      <c r="L33" s="295"/>
      <c r="M33" s="396"/>
    </row>
    <row r="34" spans="1:13" ht="19.5" customHeight="1">
      <c r="A34" s="207" t="s">
        <v>91</v>
      </c>
      <c r="B34" s="680" t="s">
        <v>302</v>
      </c>
      <c r="C34" s="684"/>
      <c r="D34" s="681"/>
      <c r="E34" s="338"/>
      <c r="F34" s="338"/>
      <c r="G34" s="338"/>
      <c r="H34" s="338"/>
      <c r="I34" s="338"/>
      <c r="J34" s="338"/>
      <c r="K34" s="338"/>
      <c r="L34" s="390"/>
      <c r="M34" s="391"/>
    </row>
    <row r="35" spans="1:13" ht="19.5" customHeight="1">
      <c r="A35" s="253" t="s">
        <v>49</v>
      </c>
      <c r="B35" s="691" t="s">
        <v>321</v>
      </c>
      <c r="C35" s="692"/>
      <c r="D35" s="693"/>
      <c r="E35" s="345"/>
      <c r="F35" s="345">
        <v>598614</v>
      </c>
      <c r="G35" s="345"/>
      <c r="H35" s="345"/>
      <c r="I35" s="345"/>
      <c r="J35" s="345"/>
      <c r="K35" s="480">
        <v>1995</v>
      </c>
      <c r="L35" s="392">
        <v>3983</v>
      </c>
      <c r="M35" s="346">
        <f>ROUND(L35/2080,2)</f>
        <v>1.91</v>
      </c>
    </row>
    <row r="36" spans="1:13" ht="19.5" customHeight="1">
      <c r="A36" s="253" t="s">
        <v>50</v>
      </c>
      <c r="B36" s="691" t="s">
        <v>210</v>
      </c>
      <c r="C36" s="692"/>
      <c r="D36" s="693"/>
      <c r="E36" s="340"/>
      <c r="F36" s="340"/>
      <c r="G36" s="340"/>
      <c r="H36" s="340"/>
      <c r="I36" s="340"/>
      <c r="J36" s="340"/>
      <c r="K36" s="477"/>
      <c r="L36" s="394"/>
      <c r="M36" s="346">
        <f>ROUND(L36/2080,2)</f>
        <v>0</v>
      </c>
    </row>
    <row r="37" spans="1:13" ht="19.5" customHeight="1">
      <c r="A37" s="253" t="s">
        <v>82</v>
      </c>
      <c r="B37" s="173" t="s">
        <v>325</v>
      </c>
      <c r="C37" s="425"/>
      <c r="D37" s="174"/>
      <c r="E37" s="340"/>
      <c r="F37" s="340">
        <v>224955</v>
      </c>
      <c r="G37" s="340"/>
      <c r="H37" s="340"/>
      <c r="I37" s="340"/>
      <c r="J37" s="340"/>
      <c r="K37" s="477">
        <v>2091</v>
      </c>
      <c r="L37" s="394">
        <v>4173</v>
      </c>
      <c r="M37" s="346">
        <f>ROUND(L37/2080,2)</f>
        <v>2.01</v>
      </c>
    </row>
    <row r="38" spans="1:13" ht="19.5" customHeight="1">
      <c r="A38" s="253" t="s">
        <v>51</v>
      </c>
      <c r="B38" s="448" t="s">
        <v>327</v>
      </c>
      <c r="C38" s="449"/>
      <c r="D38" s="450"/>
      <c r="E38" s="340"/>
      <c r="F38" s="340">
        <v>44716</v>
      </c>
      <c r="G38" s="340"/>
      <c r="H38" s="340"/>
      <c r="I38" s="340"/>
      <c r="J38" s="340"/>
      <c r="K38" s="477">
        <v>444</v>
      </c>
      <c r="L38" s="394">
        <v>888</v>
      </c>
      <c r="M38" s="346">
        <f>ROUND(L38/2080,2)</f>
        <v>0.43</v>
      </c>
    </row>
    <row r="39" spans="1:13" ht="19.5" customHeight="1">
      <c r="A39" s="398" t="s">
        <v>156</v>
      </c>
      <c r="B39" s="173" t="s">
        <v>350</v>
      </c>
      <c r="C39" s="425"/>
      <c r="D39" s="174"/>
      <c r="E39" s="394"/>
      <c r="F39" s="394">
        <v>929629</v>
      </c>
      <c r="G39" s="394"/>
      <c r="H39" s="394"/>
      <c r="I39" s="394"/>
      <c r="J39" s="394"/>
      <c r="K39" s="477">
        <v>16846</v>
      </c>
      <c r="L39" s="394">
        <v>33162</v>
      </c>
      <c r="M39" s="393">
        <f>ROUND(L39/2080,2)</f>
        <v>15.94</v>
      </c>
    </row>
    <row r="40" spans="1:13" ht="24.75" customHeight="1" thickBot="1">
      <c r="A40" s="399"/>
      <c r="B40" s="666" t="s">
        <v>306</v>
      </c>
      <c r="C40" s="667"/>
      <c r="D40" s="668"/>
      <c r="E40" s="473">
        <f>SUM(E35:E39)</f>
        <v>0</v>
      </c>
      <c r="F40" s="473">
        <f>SUM(F35:F39)</f>
        <v>1797914</v>
      </c>
      <c r="G40" s="359"/>
      <c r="H40" s="359"/>
      <c r="I40" s="473">
        <f>SUM(I35:I39)</f>
        <v>0</v>
      </c>
      <c r="J40" s="473">
        <f>SUM(J35:J39)</f>
        <v>0</v>
      </c>
      <c r="K40" s="473">
        <f>SUM(K35:K39)</f>
        <v>21376</v>
      </c>
      <c r="L40" s="473">
        <f>SUM(L35:L39)</f>
        <v>42206</v>
      </c>
      <c r="M40" s="395">
        <f>SUM(M35:M39)</f>
        <v>20.29</v>
      </c>
    </row>
    <row r="41" spans="1:13" ht="19.5" customHeight="1" thickBot="1" thickTop="1">
      <c r="A41" s="400"/>
      <c r="B41" s="401"/>
      <c r="C41" s="401"/>
      <c r="D41" s="401"/>
      <c r="E41" s="312"/>
      <c r="F41" s="312"/>
      <c r="G41" s="312"/>
      <c r="H41" s="312"/>
      <c r="I41" s="312"/>
      <c r="J41" s="312"/>
      <c r="K41" s="311"/>
      <c r="L41" s="312"/>
      <c r="M41" s="402"/>
    </row>
  </sheetData>
  <sheetProtection password="E1AE" sheet="1" formatColumns="0" formatRows="0"/>
  <mergeCells count="28">
    <mergeCell ref="B40:D40"/>
    <mergeCell ref="B23:D23"/>
    <mergeCell ref="B34:D34"/>
    <mergeCell ref="B35:D35"/>
    <mergeCell ref="B36:D36"/>
    <mergeCell ref="B29:D29"/>
    <mergeCell ref="B30:D30"/>
    <mergeCell ref="B31:D31"/>
    <mergeCell ref="B32:D32"/>
    <mergeCell ref="B21:D21"/>
    <mergeCell ref="B22:D22"/>
    <mergeCell ref="B25:D25"/>
    <mergeCell ref="B26:D26"/>
    <mergeCell ref="B27:D27"/>
    <mergeCell ref="B28:D28"/>
    <mergeCell ref="B24:D24"/>
    <mergeCell ref="A13:D15"/>
    <mergeCell ref="L13:M13"/>
    <mergeCell ref="B17:D17"/>
    <mergeCell ref="B18:D18"/>
    <mergeCell ref="B19:D19"/>
    <mergeCell ref="B20:D20"/>
    <mergeCell ref="A1:M1"/>
    <mergeCell ref="A2:M2"/>
    <mergeCell ref="A3:M3"/>
    <mergeCell ref="A4:M4"/>
    <mergeCell ref="C8:L8"/>
    <mergeCell ref="A12:M12"/>
  </mergeCells>
  <printOptions horizontalCentered="1" verticalCentered="1"/>
  <pageMargins left="0.25" right="0.25" top="0.25" bottom="0.4" header="0.5" footer="0.25"/>
  <pageSetup fitToHeight="1" fitToWidth="1" horizontalDpi="600" verticalDpi="600" orientation="landscape" scale="80" r:id="rId1"/>
  <headerFooter alignWithMargins="0">
    <oddFooter>&amp;LDSS-16 10-24-2016&amp;RPage 12</oddFooter>
  </headerFooter>
  <rowBreaks count="1" manualBreakCount="1"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PageLayoutView="0" workbookViewId="0" topLeftCell="A7">
      <selection activeCell="L21" sqref="L21:N21"/>
    </sheetView>
  </sheetViews>
  <sheetFormatPr defaultColWidth="9.7109375" defaultRowHeight="12.75"/>
  <cols>
    <col min="1" max="1" width="9.7109375" style="12" customWidth="1"/>
    <col min="2" max="2" width="2.7109375" style="12" customWidth="1"/>
    <col min="3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10.8515625" style="12" customWidth="1"/>
    <col min="10" max="10" width="12.00390625" style="12" customWidth="1"/>
    <col min="11" max="11" width="1.7109375" style="12" customWidth="1"/>
    <col min="12" max="12" width="10.140625" style="12" bestFit="1" customWidth="1"/>
    <col min="13" max="13" width="12.140625" style="12" customWidth="1"/>
    <col min="14" max="14" width="12.00390625" style="12" customWidth="1"/>
    <col min="15" max="16384" width="9.7109375" style="12" customWidth="1"/>
  </cols>
  <sheetData>
    <row r="1" spans="1:15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75"/>
    </row>
    <row r="2" spans="1:15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75"/>
    </row>
    <row r="3" spans="1:15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75"/>
    </row>
    <row r="4" spans="1:15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75"/>
    </row>
    <row r="5" spans="2:15" ht="13.5" thickBot="1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7.75" customHeight="1">
      <c r="A6" s="93" t="s">
        <v>54</v>
      </c>
      <c r="B6" s="77"/>
      <c r="C6" s="77"/>
      <c r="D6" s="78" t="s">
        <v>6</v>
      </c>
      <c r="E6" s="694">
        <f>'P1 Info &amp; Certification'!L20</f>
        <v>43282</v>
      </c>
      <c r="F6" s="694"/>
      <c r="G6" s="694"/>
      <c r="H6" s="82"/>
      <c r="I6" s="79"/>
      <c r="J6" s="78" t="s">
        <v>7</v>
      </c>
      <c r="K6" s="77"/>
      <c r="L6" s="694">
        <f>'P1 Info &amp; Certification'!N20</f>
        <v>43646</v>
      </c>
      <c r="M6" s="694"/>
      <c r="N6" s="80"/>
      <c r="O6" s="32"/>
    </row>
    <row r="7" spans="1:15" ht="12.75">
      <c r="A7" s="12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4" ht="26.25" customHeight="1">
      <c r="A8" s="124" t="s">
        <v>59</v>
      </c>
      <c r="B8" s="90"/>
      <c r="C8" s="90"/>
      <c r="D8" s="706" t="str">
        <f>'P1 Info &amp; Certification'!E12</f>
        <v>Charter Oak Health Center, Inc.</v>
      </c>
      <c r="E8" s="706"/>
      <c r="F8" s="706"/>
      <c r="G8" s="706"/>
      <c r="H8" s="706"/>
      <c r="I8" s="706"/>
      <c r="J8" s="706"/>
      <c r="K8" s="706"/>
      <c r="L8" s="706"/>
      <c r="M8" s="706"/>
      <c r="N8" s="707"/>
    </row>
    <row r="9" spans="1:15" ht="15.75" customHeight="1" thickBot="1">
      <c r="A9" s="708"/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10"/>
      <c r="O9" s="13"/>
    </row>
    <row r="10" spans="1:15" ht="15.7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8" t="s">
        <v>202</v>
      </c>
      <c r="O10" s="13"/>
    </row>
    <row r="11" spans="1:15" ht="13.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>
      <c r="A12" s="701" t="s">
        <v>130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3"/>
      <c r="O12" s="158"/>
    </row>
    <row r="13" spans="1:15" ht="21.75" customHeight="1">
      <c r="A13" s="177" t="s">
        <v>83</v>
      </c>
      <c r="B13" s="159"/>
      <c r="C13" s="697" t="s">
        <v>230</v>
      </c>
      <c r="D13" s="697"/>
      <c r="E13" s="697"/>
      <c r="F13" s="697"/>
      <c r="G13" s="697"/>
      <c r="H13" s="697"/>
      <c r="I13" s="697"/>
      <c r="J13" s="697"/>
      <c r="K13" s="697"/>
      <c r="L13" s="695">
        <f>'P5 Form A-3 - Mental Health'!J45</f>
        <v>12671690</v>
      </c>
      <c r="M13" s="695"/>
      <c r="N13" s="696"/>
      <c r="O13" s="13"/>
    </row>
    <row r="14" spans="1:15" ht="21.75" customHeight="1">
      <c r="A14" s="177" t="s">
        <v>84</v>
      </c>
      <c r="B14" s="159"/>
      <c r="C14" s="697" t="s">
        <v>231</v>
      </c>
      <c r="D14" s="697"/>
      <c r="E14" s="697"/>
      <c r="F14" s="697"/>
      <c r="G14" s="697"/>
      <c r="H14" s="697"/>
      <c r="I14" s="697"/>
      <c r="J14" s="697"/>
      <c r="K14" s="697"/>
      <c r="L14" s="698">
        <f>'P6 Form A-4 - Non-Allow Other'!J36</f>
        <v>1148076</v>
      </c>
      <c r="M14" s="698"/>
      <c r="N14" s="699"/>
      <c r="O14" s="13"/>
    </row>
    <row r="15" spans="1:15" ht="21.75" customHeight="1">
      <c r="A15" s="177" t="s">
        <v>91</v>
      </c>
      <c r="B15" s="159"/>
      <c r="C15" s="697" t="s">
        <v>132</v>
      </c>
      <c r="D15" s="697"/>
      <c r="E15" s="697"/>
      <c r="F15" s="697"/>
      <c r="G15" s="697"/>
      <c r="H15" s="697"/>
      <c r="I15" s="697"/>
      <c r="J15" s="697"/>
      <c r="K15" s="697"/>
      <c r="L15" s="698">
        <f>SUM(L13:N14)</f>
        <v>13819766</v>
      </c>
      <c r="M15" s="698"/>
      <c r="N15" s="699"/>
      <c r="O15" s="13"/>
    </row>
    <row r="16" spans="1:15" ht="21.75" customHeight="1">
      <c r="A16" s="177" t="s">
        <v>92</v>
      </c>
      <c r="B16" s="159"/>
      <c r="C16" s="697" t="s">
        <v>133</v>
      </c>
      <c r="D16" s="697"/>
      <c r="E16" s="697"/>
      <c r="F16" s="697"/>
      <c r="G16" s="697"/>
      <c r="H16" s="697"/>
      <c r="I16" s="697"/>
      <c r="J16" s="697"/>
      <c r="K16" s="697"/>
      <c r="L16" s="704">
        <f>ROUND(L13/L15,4)</f>
        <v>0.9169</v>
      </c>
      <c r="M16" s="704"/>
      <c r="N16" s="705"/>
      <c r="O16" s="13"/>
    </row>
    <row r="17" spans="1:15" ht="21.75" customHeight="1">
      <c r="A17" s="177" t="s">
        <v>75</v>
      </c>
      <c r="B17" s="159"/>
      <c r="C17" s="697" t="s">
        <v>232</v>
      </c>
      <c r="D17" s="697"/>
      <c r="E17" s="697"/>
      <c r="F17" s="697"/>
      <c r="G17" s="697"/>
      <c r="H17" s="697"/>
      <c r="I17" s="697"/>
      <c r="J17" s="697"/>
      <c r="K17" s="697"/>
      <c r="L17" s="698">
        <f>'P7 Form A-5 - OH '!J50</f>
        <v>7805678</v>
      </c>
      <c r="M17" s="698"/>
      <c r="N17" s="699"/>
      <c r="O17" s="13"/>
    </row>
    <row r="18" spans="1:15" ht="21.75" customHeight="1">
      <c r="A18" s="177" t="s">
        <v>102</v>
      </c>
      <c r="B18" s="159"/>
      <c r="C18" s="697" t="s">
        <v>134</v>
      </c>
      <c r="D18" s="697"/>
      <c r="E18" s="697"/>
      <c r="F18" s="697"/>
      <c r="G18" s="697"/>
      <c r="H18" s="697"/>
      <c r="I18" s="697"/>
      <c r="J18" s="697"/>
      <c r="K18" s="697"/>
      <c r="L18" s="698">
        <f>ROUND(L16*L17,0)</f>
        <v>7157026</v>
      </c>
      <c r="M18" s="698"/>
      <c r="N18" s="699"/>
      <c r="O18" s="13"/>
    </row>
    <row r="19" spans="1:15" ht="21.75" customHeight="1">
      <c r="A19" s="177" t="s">
        <v>103</v>
      </c>
      <c r="B19" s="159"/>
      <c r="C19" s="697" t="s">
        <v>135</v>
      </c>
      <c r="D19" s="697"/>
      <c r="E19" s="697"/>
      <c r="F19" s="697"/>
      <c r="G19" s="697"/>
      <c r="H19" s="697"/>
      <c r="I19" s="697"/>
      <c r="J19" s="697"/>
      <c r="K19" s="697"/>
      <c r="L19" s="698">
        <f>L13+L18</f>
        <v>19828716</v>
      </c>
      <c r="M19" s="698"/>
      <c r="N19" s="699"/>
      <c r="O19" s="13"/>
    </row>
    <row r="20" spans="1:15" ht="21.75" customHeight="1">
      <c r="A20" s="177" t="s">
        <v>115</v>
      </c>
      <c r="B20" s="159"/>
      <c r="C20" s="697" t="s">
        <v>233</v>
      </c>
      <c r="D20" s="697"/>
      <c r="E20" s="697"/>
      <c r="F20" s="697"/>
      <c r="G20" s="697"/>
      <c r="H20" s="697"/>
      <c r="I20" s="697"/>
      <c r="J20" s="697"/>
      <c r="K20" s="697"/>
      <c r="L20" s="698">
        <f>ROUND(L19*0.3,0)</f>
        <v>5948615</v>
      </c>
      <c r="M20" s="698"/>
      <c r="N20" s="699"/>
      <c r="O20" s="13"/>
    </row>
    <row r="21" spans="1:21" ht="21.75" customHeight="1">
      <c r="A21" s="177" t="s">
        <v>126</v>
      </c>
      <c r="B21" s="159"/>
      <c r="C21" s="697" t="s">
        <v>354</v>
      </c>
      <c r="D21" s="697"/>
      <c r="E21" s="697"/>
      <c r="F21" s="697"/>
      <c r="G21" s="697"/>
      <c r="H21" s="697"/>
      <c r="I21" s="697"/>
      <c r="J21" s="697"/>
      <c r="K21" s="697"/>
      <c r="L21" s="698">
        <f>IF(L20-L18&gt;0,0,L20-L18)</f>
        <v>-1208411</v>
      </c>
      <c r="M21" s="698"/>
      <c r="N21" s="699"/>
      <c r="O21" s="13"/>
      <c r="S21" s="711"/>
      <c r="T21" s="711"/>
      <c r="U21" s="711"/>
    </row>
    <row r="22" spans="1:15" ht="21.75" customHeight="1">
      <c r="A22" s="177" t="s">
        <v>127</v>
      </c>
      <c r="B22" s="159"/>
      <c r="C22" s="697" t="s">
        <v>136</v>
      </c>
      <c r="D22" s="697"/>
      <c r="E22" s="697"/>
      <c r="F22" s="697"/>
      <c r="G22" s="697"/>
      <c r="H22" s="697"/>
      <c r="I22" s="697"/>
      <c r="J22" s="697"/>
      <c r="K22" s="697"/>
      <c r="L22" s="698">
        <f>L18+L21</f>
        <v>5948615</v>
      </c>
      <c r="M22" s="698"/>
      <c r="N22" s="699"/>
      <c r="O22" s="13"/>
    </row>
    <row r="23" spans="1:15" ht="21.75" customHeight="1">
      <c r="A23" s="177" t="s">
        <v>131</v>
      </c>
      <c r="B23" s="159"/>
      <c r="C23" s="697" t="s">
        <v>137</v>
      </c>
      <c r="D23" s="697"/>
      <c r="E23" s="697"/>
      <c r="F23" s="697"/>
      <c r="G23" s="697"/>
      <c r="H23" s="697"/>
      <c r="I23" s="697"/>
      <c r="J23" s="697"/>
      <c r="K23" s="697"/>
      <c r="L23" s="714"/>
      <c r="M23" s="714"/>
      <c r="N23" s="715"/>
      <c r="O23" s="13"/>
    </row>
    <row r="24" spans="1:15" ht="18" customHeight="1">
      <c r="A24" s="177"/>
      <c r="B24" s="163"/>
      <c r="C24" s="164" t="s">
        <v>49</v>
      </c>
      <c r="D24" s="697" t="s">
        <v>234</v>
      </c>
      <c r="E24" s="697"/>
      <c r="F24" s="697"/>
      <c r="G24" s="697"/>
      <c r="H24" s="697"/>
      <c r="I24" s="697"/>
      <c r="J24" s="697"/>
      <c r="K24" s="159"/>
      <c r="L24" s="698">
        <f>'P3 Form A-1 Health Care'!J52</f>
        <v>9141563</v>
      </c>
      <c r="M24" s="698"/>
      <c r="N24" s="699"/>
      <c r="O24" s="13"/>
    </row>
    <row r="25" spans="1:15" ht="18" customHeight="1">
      <c r="A25" s="178"/>
      <c r="B25" s="163"/>
      <c r="C25" s="164" t="s">
        <v>50</v>
      </c>
      <c r="D25" s="697" t="s">
        <v>235</v>
      </c>
      <c r="E25" s="697"/>
      <c r="F25" s="697"/>
      <c r="G25" s="697"/>
      <c r="H25" s="697"/>
      <c r="I25" s="697"/>
      <c r="J25" s="697"/>
      <c r="K25" s="160"/>
      <c r="L25" s="698">
        <f>'P4 Form A-2 - Dental'!J49</f>
        <v>1099081</v>
      </c>
      <c r="M25" s="698"/>
      <c r="N25" s="699"/>
      <c r="O25" s="13"/>
    </row>
    <row r="26" spans="1:15" ht="18" customHeight="1">
      <c r="A26" s="179"/>
      <c r="B26" s="163"/>
      <c r="C26" s="164" t="s">
        <v>82</v>
      </c>
      <c r="D26" s="697" t="s">
        <v>236</v>
      </c>
      <c r="E26" s="697"/>
      <c r="F26" s="697"/>
      <c r="G26" s="697"/>
      <c r="H26" s="697"/>
      <c r="I26" s="697"/>
      <c r="J26" s="697"/>
      <c r="K26" s="384"/>
      <c r="L26" s="698">
        <f>'P5 Form A-3 - Mental Health'!J44</f>
        <v>2431046</v>
      </c>
      <c r="M26" s="698"/>
      <c r="N26" s="699"/>
      <c r="O26" s="13"/>
    </row>
    <row r="27" spans="1:15" ht="18" customHeight="1">
      <c r="A27" s="180"/>
      <c r="B27" s="163"/>
      <c r="C27" s="164" t="s">
        <v>51</v>
      </c>
      <c r="D27" s="697" t="s">
        <v>237</v>
      </c>
      <c r="E27" s="697"/>
      <c r="F27" s="697"/>
      <c r="G27" s="697"/>
      <c r="H27" s="697"/>
      <c r="I27" s="697"/>
      <c r="J27" s="697"/>
      <c r="K27" s="161"/>
      <c r="L27" s="698">
        <f>SUM(L24:N26)</f>
        <v>12671690</v>
      </c>
      <c r="M27" s="698"/>
      <c r="N27" s="699"/>
      <c r="O27" s="13"/>
    </row>
    <row r="28" spans="1:30" s="166" customFormat="1" ht="19.5" customHeight="1">
      <c r="A28" s="177" t="s">
        <v>138</v>
      </c>
      <c r="B28" s="385"/>
      <c r="C28" s="697" t="s">
        <v>139</v>
      </c>
      <c r="D28" s="697"/>
      <c r="E28" s="697"/>
      <c r="F28" s="697"/>
      <c r="G28" s="697"/>
      <c r="H28" s="697"/>
      <c r="I28" s="697"/>
      <c r="J28" s="697"/>
      <c r="K28" s="697"/>
      <c r="L28" s="712"/>
      <c r="M28" s="712"/>
      <c r="N28" s="713"/>
      <c r="O28" s="15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68" customFormat="1" ht="17.25" customHeight="1">
      <c r="A29" s="177"/>
      <c r="B29" s="163"/>
      <c r="C29" s="164" t="s">
        <v>49</v>
      </c>
      <c r="D29" s="697" t="s">
        <v>140</v>
      </c>
      <c r="E29" s="697"/>
      <c r="F29" s="697"/>
      <c r="G29" s="697"/>
      <c r="H29" s="697"/>
      <c r="I29" s="697"/>
      <c r="J29" s="697"/>
      <c r="K29" s="385"/>
      <c r="L29" s="704">
        <f>ROUND(L24/L27,4)</f>
        <v>0.7214</v>
      </c>
      <c r="M29" s="704"/>
      <c r="N29" s="705"/>
      <c r="O29" s="1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68" customFormat="1" ht="17.25" customHeight="1">
      <c r="A30" s="178"/>
      <c r="B30" s="163"/>
      <c r="C30" s="164" t="s">
        <v>50</v>
      </c>
      <c r="D30" s="697" t="s">
        <v>141</v>
      </c>
      <c r="E30" s="697"/>
      <c r="F30" s="697"/>
      <c r="G30" s="697"/>
      <c r="H30" s="697"/>
      <c r="I30" s="697"/>
      <c r="J30" s="697"/>
      <c r="K30" s="160"/>
      <c r="L30" s="704">
        <f>ROUND(L25/L27,4)</f>
        <v>0.0867</v>
      </c>
      <c r="M30" s="704"/>
      <c r="N30" s="705"/>
      <c r="O30" s="13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68" customFormat="1" ht="17.25" customHeight="1">
      <c r="A31" s="179"/>
      <c r="B31" s="163"/>
      <c r="C31" s="164" t="s">
        <v>82</v>
      </c>
      <c r="D31" s="697" t="s">
        <v>142</v>
      </c>
      <c r="E31" s="697"/>
      <c r="F31" s="697"/>
      <c r="G31" s="697"/>
      <c r="H31" s="697"/>
      <c r="I31" s="697"/>
      <c r="J31" s="697"/>
      <c r="K31" s="384"/>
      <c r="L31" s="704">
        <f>ROUND(L26/L27,4)</f>
        <v>0.1918</v>
      </c>
      <c r="M31" s="704"/>
      <c r="N31" s="705"/>
      <c r="O31" s="13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68" customFormat="1" ht="28.5" customHeight="1">
      <c r="A32" s="177" t="s">
        <v>143</v>
      </c>
      <c r="B32" s="385"/>
      <c r="C32" s="697" t="s">
        <v>144</v>
      </c>
      <c r="D32" s="697"/>
      <c r="E32" s="697"/>
      <c r="F32" s="697"/>
      <c r="G32" s="697"/>
      <c r="H32" s="697"/>
      <c r="I32" s="697"/>
      <c r="J32" s="697"/>
      <c r="K32" s="697"/>
      <c r="L32" s="712"/>
      <c r="M32" s="712"/>
      <c r="N32" s="713"/>
      <c r="O32" s="13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68" customFormat="1" ht="17.25" customHeight="1">
      <c r="A33" s="177"/>
      <c r="B33" s="163"/>
      <c r="C33" s="164" t="s">
        <v>49</v>
      </c>
      <c r="D33" s="697" t="s">
        <v>145</v>
      </c>
      <c r="E33" s="697"/>
      <c r="F33" s="697"/>
      <c r="G33" s="697"/>
      <c r="H33" s="697"/>
      <c r="I33" s="697"/>
      <c r="J33" s="697"/>
      <c r="K33" s="385"/>
      <c r="L33" s="698">
        <f>ROUND(L22*L29,0)</f>
        <v>4291331</v>
      </c>
      <c r="M33" s="698"/>
      <c r="N33" s="699"/>
      <c r="O33" s="1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68" customFormat="1" ht="18" customHeight="1">
      <c r="A34" s="178"/>
      <c r="B34" s="163"/>
      <c r="C34" s="164" t="s">
        <v>50</v>
      </c>
      <c r="D34" s="697" t="s">
        <v>146</v>
      </c>
      <c r="E34" s="697"/>
      <c r="F34" s="697"/>
      <c r="G34" s="697"/>
      <c r="H34" s="697"/>
      <c r="I34" s="697"/>
      <c r="J34" s="697"/>
      <c r="K34" s="160"/>
      <c r="L34" s="698">
        <f>ROUND(L22*L30,0)</f>
        <v>515745</v>
      </c>
      <c r="M34" s="698"/>
      <c r="N34" s="699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68" customFormat="1" ht="21" customHeight="1">
      <c r="A35" s="179"/>
      <c r="B35" s="163"/>
      <c r="C35" s="164" t="s">
        <v>82</v>
      </c>
      <c r="D35" s="697" t="s">
        <v>147</v>
      </c>
      <c r="E35" s="697"/>
      <c r="F35" s="697"/>
      <c r="G35" s="697"/>
      <c r="H35" s="697"/>
      <c r="I35" s="697"/>
      <c r="J35" s="697"/>
      <c r="K35" s="384"/>
      <c r="L35" s="698">
        <f>ROUND(L22*L31,0)</f>
        <v>1140944</v>
      </c>
      <c r="M35" s="698"/>
      <c r="N35" s="699"/>
      <c r="O35" s="1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68" customFormat="1" ht="28.5" customHeight="1" thickBot="1">
      <c r="A36" s="403"/>
      <c r="B36" s="404"/>
      <c r="C36" s="164" t="s">
        <v>51</v>
      </c>
      <c r="D36" s="700" t="s">
        <v>238</v>
      </c>
      <c r="E36" s="700"/>
      <c r="F36" s="700"/>
      <c r="G36" s="700"/>
      <c r="H36" s="700"/>
      <c r="I36" s="700"/>
      <c r="J36" s="700"/>
      <c r="K36" s="404"/>
      <c r="L36" s="716">
        <f>SUM(L33:N35)</f>
        <v>5948020</v>
      </c>
      <c r="M36" s="716"/>
      <c r="N36" s="717"/>
      <c r="O36" s="1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68" customFormat="1" ht="28.5" customHeight="1" thickBot="1" thickTop="1">
      <c r="A37" s="405"/>
      <c r="B37" s="406"/>
      <c r="C37" s="406"/>
      <c r="D37" s="406"/>
      <c r="E37" s="406"/>
      <c r="F37" s="406"/>
      <c r="G37" s="406"/>
      <c r="H37" s="407"/>
      <c r="I37" s="406"/>
      <c r="J37" s="406"/>
      <c r="K37" s="406"/>
      <c r="L37" s="408"/>
      <c r="M37" s="408"/>
      <c r="N37" s="409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68" customFormat="1" ht="28.5" customHeight="1">
      <c r="A38" s="404"/>
      <c r="B38" s="404"/>
      <c r="C38" s="404"/>
      <c r="D38" s="404"/>
      <c r="E38" s="404"/>
      <c r="F38" s="404"/>
      <c r="G38" s="404"/>
      <c r="H38" s="410"/>
      <c r="I38" s="404"/>
      <c r="J38" s="404"/>
      <c r="K38" s="404"/>
      <c r="L38" s="404"/>
      <c r="M38" s="404"/>
      <c r="N38" s="404"/>
      <c r="O38" s="1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68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sheetProtection password="E1AE" sheet="1"/>
  <mergeCells count="58">
    <mergeCell ref="L34:N34"/>
    <mergeCell ref="L35:N35"/>
    <mergeCell ref="L36:N36"/>
    <mergeCell ref="A1:N1"/>
    <mergeCell ref="A2:N2"/>
    <mergeCell ref="A3:N3"/>
    <mergeCell ref="L28:N28"/>
    <mergeCell ref="L29:N29"/>
    <mergeCell ref="L30:N30"/>
    <mergeCell ref="L31:N31"/>
    <mergeCell ref="L33:N33"/>
    <mergeCell ref="L22:N22"/>
    <mergeCell ref="L23:N23"/>
    <mergeCell ref="L24:N24"/>
    <mergeCell ref="L25:N25"/>
    <mergeCell ref="L26:N26"/>
    <mergeCell ref="L27:N27"/>
    <mergeCell ref="S21:U21"/>
    <mergeCell ref="L18:N18"/>
    <mergeCell ref="L19:N19"/>
    <mergeCell ref="L20:N20"/>
    <mergeCell ref="L21:N21"/>
    <mergeCell ref="L32:N32"/>
    <mergeCell ref="A4:N4"/>
    <mergeCell ref="A12:N12"/>
    <mergeCell ref="C14:K14"/>
    <mergeCell ref="C13:K13"/>
    <mergeCell ref="L14:N14"/>
    <mergeCell ref="L16:N16"/>
    <mergeCell ref="C15:K15"/>
    <mergeCell ref="L15:N15"/>
    <mergeCell ref="D8:N8"/>
    <mergeCell ref="A9:N9"/>
    <mergeCell ref="D24:J24"/>
    <mergeCell ref="D25:J25"/>
    <mergeCell ref="C22:K22"/>
    <mergeCell ref="C28:K28"/>
    <mergeCell ref="D29:J29"/>
    <mergeCell ref="D30:J30"/>
    <mergeCell ref="C23:K23"/>
    <mergeCell ref="D36:J36"/>
    <mergeCell ref="D34:J34"/>
    <mergeCell ref="D35:J35"/>
    <mergeCell ref="D33:J33"/>
    <mergeCell ref="D26:J26"/>
    <mergeCell ref="D27:J27"/>
    <mergeCell ref="D31:J31"/>
    <mergeCell ref="C32:K32"/>
    <mergeCell ref="E6:G6"/>
    <mergeCell ref="L6:M6"/>
    <mergeCell ref="L13:N13"/>
    <mergeCell ref="C20:K20"/>
    <mergeCell ref="C21:K21"/>
    <mergeCell ref="C18:K18"/>
    <mergeCell ref="C19:K19"/>
    <mergeCell ref="C16:K16"/>
    <mergeCell ref="C17:K17"/>
    <mergeCell ref="L17:N17"/>
  </mergeCells>
  <printOptions horizontalCentered="1" verticalCentered="1"/>
  <pageMargins left="0.25" right="0.25" top="0.5" bottom="0" header="0.5" footer="0.25"/>
  <pageSetup fitToHeight="0" fitToWidth="1" horizontalDpi="600" verticalDpi="600" orientation="portrait" scale="91" r:id="rId1"/>
  <headerFooter alignWithMargins="0">
    <oddFooter>&amp;LDSS-16 10-24-2016&amp;RPage 13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L29" sqref="L29:N29"/>
    </sheetView>
  </sheetViews>
  <sheetFormatPr defaultColWidth="9.7109375" defaultRowHeight="12.75"/>
  <cols>
    <col min="1" max="1" width="6.7109375" style="12" customWidth="1"/>
    <col min="2" max="2" width="5.57421875" style="12" customWidth="1"/>
    <col min="3" max="3" width="9.7109375" style="12" customWidth="1"/>
    <col min="4" max="4" width="15.421875" style="12" customWidth="1"/>
    <col min="5" max="5" width="20.2812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14.421875" style="12" customWidth="1"/>
    <col min="10" max="10" width="8.140625" style="12" customWidth="1"/>
    <col min="11" max="11" width="1.7109375" style="12" customWidth="1"/>
    <col min="12" max="12" width="10.140625" style="12" bestFit="1" customWidth="1"/>
    <col min="13" max="13" width="3.140625" style="12" customWidth="1"/>
    <col min="14" max="14" width="6.57421875" style="12" customWidth="1"/>
    <col min="15" max="16384" width="9.7109375" style="12" customWidth="1"/>
  </cols>
  <sheetData>
    <row r="1" spans="1:15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75"/>
    </row>
    <row r="2" spans="1:15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75"/>
    </row>
    <row r="3" spans="1:15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75"/>
    </row>
    <row r="4" spans="1:15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75"/>
    </row>
    <row r="5" spans="3:15" ht="13.5" thickBot="1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27.75" customHeight="1">
      <c r="A6" s="93" t="s">
        <v>54</v>
      </c>
      <c r="B6" s="79"/>
      <c r="C6" s="78"/>
      <c r="D6" s="78" t="s">
        <v>6</v>
      </c>
      <c r="E6" s="86">
        <f>'P1 Info &amp; Certification'!L20</f>
        <v>43282</v>
      </c>
      <c r="F6" s="96"/>
      <c r="G6" s="79"/>
      <c r="H6" s="79"/>
      <c r="I6" s="78" t="s">
        <v>7</v>
      </c>
      <c r="J6" s="615">
        <f>'P1 Info &amp; Certification'!N20</f>
        <v>43646</v>
      </c>
      <c r="K6" s="615"/>
      <c r="L6" s="615"/>
      <c r="M6" s="96"/>
      <c r="N6" s="80"/>
      <c r="O6" s="32"/>
    </row>
    <row r="7" spans="1:15" ht="12.75">
      <c r="A7" s="8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4" ht="26.25" customHeight="1" thickBot="1">
      <c r="A8" s="97" t="s">
        <v>59</v>
      </c>
      <c r="B8" s="182"/>
      <c r="C8" s="98"/>
      <c r="D8" s="719" t="str">
        <f>'P1 Info &amp; Certification'!E12</f>
        <v>Charter Oak Health Center, Inc.</v>
      </c>
      <c r="E8" s="719"/>
      <c r="F8" s="719"/>
      <c r="G8" s="719"/>
      <c r="H8" s="719"/>
      <c r="I8" s="719"/>
      <c r="J8" s="719"/>
      <c r="K8" s="719"/>
      <c r="L8" s="719"/>
      <c r="M8" s="98"/>
      <c r="N8" s="99"/>
    </row>
    <row r="9" spans="1:15" ht="15.75" customHeight="1">
      <c r="A9" s="13"/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13"/>
    </row>
    <row r="10" spans="2:15" ht="15.75">
      <c r="B10" s="4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36" t="s">
        <v>261</v>
      </c>
      <c r="O10" s="13"/>
    </row>
    <row r="11" spans="2:15" ht="13.5" thickBot="1">
      <c r="B11" s="15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>
      <c r="A12" s="701" t="s">
        <v>262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3"/>
      <c r="O12" s="158"/>
    </row>
    <row r="13" spans="1:15" s="15" customFormat="1" ht="30.75" customHeight="1">
      <c r="A13" s="193" t="s">
        <v>126</v>
      </c>
      <c r="B13" s="718" t="s">
        <v>148</v>
      </c>
      <c r="C13" s="718"/>
      <c r="D13" s="718"/>
      <c r="E13" s="718"/>
      <c r="F13" s="718"/>
      <c r="G13" s="718"/>
      <c r="H13" s="718"/>
      <c r="I13" s="718"/>
      <c r="J13" s="718"/>
      <c r="K13" s="718"/>
      <c r="L13" s="89"/>
      <c r="M13" s="89"/>
      <c r="N13" s="194"/>
      <c r="O13" s="158"/>
    </row>
    <row r="14" spans="1:15" ht="21.75" customHeight="1">
      <c r="A14" s="83"/>
      <c r="B14" s="159" t="s">
        <v>83</v>
      </c>
      <c r="C14" s="697" t="s">
        <v>239</v>
      </c>
      <c r="D14" s="697"/>
      <c r="E14" s="697"/>
      <c r="F14" s="697"/>
      <c r="G14" s="697"/>
      <c r="H14" s="697"/>
      <c r="I14" s="697"/>
      <c r="J14" s="697"/>
      <c r="K14" s="697"/>
      <c r="L14" s="725">
        <f>'P3 Form A-1 Health Care'!J52</f>
        <v>9141563</v>
      </c>
      <c r="M14" s="725"/>
      <c r="N14" s="726"/>
      <c r="O14" s="13"/>
    </row>
    <row r="15" spans="1:15" ht="21.75" customHeight="1">
      <c r="A15" s="83"/>
      <c r="B15" s="159" t="s">
        <v>84</v>
      </c>
      <c r="C15" s="697" t="s">
        <v>292</v>
      </c>
      <c r="D15" s="697"/>
      <c r="E15" s="697"/>
      <c r="F15" s="697"/>
      <c r="G15" s="697"/>
      <c r="H15" s="697"/>
      <c r="I15" s="697"/>
      <c r="J15" s="697"/>
      <c r="K15" s="697"/>
      <c r="L15" s="698">
        <f>'P13 Form C - Adj &amp; Alloc'!L33:N33</f>
        <v>4291331</v>
      </c>
      <c r="M15" s="698"/>
      <c r="N15" s="699"/>
      <c r="O15" s="13"/>
    </row>
    <row r="16" spans="1:15" ht="21.75" customHeight="1">
      <c r="A16" s="83"/>
      <c r="B16" s="159" t="s">
        <v>91</v>
      </c>
      <c r="C16" s="697" t="s">
        <v>149</v>
      </c>
      <c r="D16" s="697"/>
      <c r="E16" s="697"/>
      <c r="F16" s="697"/>
      <c r="G16" s="697"/>
      <c r="H16" s="697"/>
      <c r="I16" s="697"/>
      <c r="J16" s="697"/>
      <c r="K16" s="697"/>
      <c r="L16" s="698">
        <f>SUM(L14:N15)</f>
        <v>13432894</v>
      </c>
      <c r="M16" s="698"/>
      <c r="N16" s="699"/>
      <c r="O16" s="13"/>
    </row>
    <row r="17" spans="1:15" ht="21.75" customHeight="1">
      <c r="A17" s="83"/>
      <c r="B17" s="159" t="s">
        <v>92</v>
      </c>
      <c r="C17" s="697" t="s">
        <v>351</v>
      </c>
      <c r="D17" s="697"/>
      <c r="E17" s="697"/>
      <c r="F17" s="697"/>
      <c r="G17" s="697"/>
      <c r="H17" s="697"/>
      <c r="I17" s="697"/>
      <c r="J17" s="697"/>
      <c r="K17" s="697"/>
      <c r="L17" s="698">
        <f>'P12 Form B-4 Summary Personnel'!K26</f>
        <v>60575</v>
      </c>
      <c r="M17" s="698"/>
      <c r="N17" s="699"/>
      <c r="O17" s="13"/>
    </row>
    <row r="18" spans="1:15" ht="21.75" customHeight="1" thickBot="1">
      <c r="A18" s="83"/>
      <c r="B18" s="159" t="s">
        <v>75</v>
      </c>
      <c r="C18" s="697" t="s">
        <v>263</v>
      </c>
      <c r="D18" s="697"/>
      <c r="E18" s="697"/>
      <c r="F18" s="697"/>
      <c r="G18" s="697"/>
      <c r="H18" s="697"/>
      <c r="I18" s="697"/>
      <c r="J18" s="697"/>
      <c r="K18" s="697"/>
      <c r="L18" s="720">
        <f>ROUND(L16/L17,2)</f>
        <v>221.76</v>
      </c>
      <c r="M18" s="720"/>
      <c r="N18" s="721"/>
      <c r="O18" s="13"/>
    </row>
    <row r="19" spans="1:15" ht="21.75" customHeight="1" thickTop="1">
      <c r="A19" s="83"/>
      <c r="B19" s="159"/>
      <c r="C19" s="162"/>
      <c r="D19" s="162"/>
      <c r="E19" s="162"/>
      <c r="F19" s="162"/>
      <c r="G19" s="162"/>
      <c r="H19" s="162"/>
      <c r="I19" s="162"/>
      <c r="J19" s="162"/>
      <c r="K19" s="162"/>
      <c r="L19" s="267"/>
      <c r="M19" s="267"/>
      <c r="N19" s="268"/>
      <c r="O19" s="13"/>
    </row>
    <row r="20" spans="1:15" ht="21.75" customHeight="1">
      <c r="A20" s="193" t="s">
        <v>128</v>
      </c>
      <c r="B20" s="697" t="s">
        <v>24</v>
      </c>
      <c r="C20" s="697"/>
      <c r="D20" s="697"/>
      <c r="E20" s="697"/>
      <c r="F20" s="697"/>
      <c r="G20" s="697"/>
      <c r="H20" s="697"/>
      <c r="I20" s="697"/>
      <c r="J20" s="697"/>
      <c r="K20" s="162"/>
      <c r="L20" s="722"/>
      <c r="M20" s="722"/>
      <c r="N20" s="723"/>
      <c r="O20" s="13"/>
    </row>
    <row r="21" spans="1:15" ht="21.75" customHeight="1">
      <c r="A21" s="83"/>
      <c r="B21" s="159" t="s">
        <v>83</v>
      </c>
      <c r="C21" s="697" t="s">
        <v>240</v>
      </c>
      <c r="D21" s="697"/>
      <c r="E21" s="697"/>
      <c r="F21" s="697"/>
      <c r="G21" s="697"/>
      <c r="H21" s="697"/>
      <c r="I21" s="697"/>
      <c r="J21" s="697"/>
      <c r="K21" s="697"/>
      <c r="L21" s="698">
        <f>'P4 Form A-2 - Dental'!J49</f>
        <v>1099081</v>
      </c>
      <c r="M21" s="698"/>
      <c r="N21" s="699"/>
      <c r="O21" s="13"/>
    </row>
    <row r="22" spans="1:15" ht="21.75" customHeight="1">
      <c r="A22" s="83"/>
      <c r="B22" s="159" t="s">
        <v>84</v>
      </c>
      <c r="C22" s="697" t="s">
        <v>293</v>
      </c>
      <c r="D22" s="697"/>
      <c r="E22" s="697"/>
      <c r="F22" s="697"/>
      <c r="G22" s="697"/>
      <c r="H22" s="697"/>
      <c r="I22" s="697"/>
      <c r="J22" s="697"/>
      <c r="K22" s="697"/>
      <c r="L22" s="698">
        <f>'P13 Form C - Adj &amp; Alloc'!L34:N34</f>
        <v>515745</v>
      </c>
      <c r="M22" s="698"/>
      <c r="N22" s="699"/>
      <c r="O22" s="13"/>
    </row>
    <row r="23" spans="1:21" ht="21.75" customHeight="1">
      <c r="A23" s="83"/>
      <c r="B23" s="159" t="s">
        <v>91</v>
      </c>
      <c r="C23" s="697" t="s">
        <v>150</v>
      </c>
      <c r="D23" s="697"/>
      <c r="E23" s="697"/>
      <c r="F23" s="697"/>
      <c r="G23" s="697"/>
      <c r="H23" s="697"/>
      <c r="I23" s="697"/>
      <c r="J23" s="697"/>
      <c r="K23" s="697"/>
      <c r="L23" s="698">
        <f>SUM(L21:N22)</f>
        <v>1614826</v>
      </c>
      <c r="M23" s="698"/>
      <c r="N23" s="699"/>
      <c r="O23" s="13"/>
      <c r="S23" s="711"/>
      <c r="T23" s="711"/>
      <c r="U23" s="711"/>
    </row>
    <row r="24" spans="1:15" ht="21.75" customHeight="1">
      <c r="A24" s="83"/>
      <c r="B24" s="159" t="s">
        <v>92</v>
      </c>
      <c r="C24" s="697" t="s">
        <v>352</v>
      </c>
      <c r="D24" s="697"/>
      <c r="E24" s="697"/>
      <c r="F24" s="697"/>
      <c r="G24" s="697"/>
      <c r="H24" s="697"/>
      <c r="I24" s="697"/>
      <c r="J24" s="697"/>
      <c r="K24" s="697"/>
      <c r="L24" s="698">
        <f>'P12 Form B-4 Summary Personnel'!K32</f>
        <v>9664</v>
      </c>
      <c r="M24" s="698"/>
      <c r="N24" s="699"/>
      <c r="O24" s="13"/>
    </row>
    <row r="25" spans="1:15" ht="21.75" customHeight="1" thickBot="1">
      <c r="A25" s="83"/>
      <c r="B25" s="159" t="s">
        <v>75</v>
      </c>
      <c r="C25" s="697" t="s">
        <v>264</v>
      </c>
      <c r="D25" s="697"/>
      <c r="E25" s="697"/>
      <c r="F25" s="697"/>
      <c r="G25" s="697"/>
      <c r="H25" s="697"/>
      <c r="I25" s="697"/>
      <c r="J25" s="697"/>
      <c r="K25" s="697"/>
      <c r="L25" s="720">
        <f>ROUND(L23/L24,2)</f>
        <v>167.1</v>
      </c>
      <c r="M25" s="720"/>
      <c r="N25" s="721"/>
      <c r="O25" s="13"/>
    </row>
    <row r="26" spans="1:15" ht="21.75" customHeight="1" thickTop="1">
      <c r="A26" s="83"/>
      <c r="B26" s="159"/>
      <c r="C26" s="162"/>
      <c r="D26" s="162"/>
      <c r="E26" s="162"/>
      <c r="F26" s="162"/>
      <c r="G26" s="162"/>
      <c r="H26" s="162"/>
      <c r="I26" s="162"/>
      <c r="J26" s="162"/>
      <c r="K26" s="162"/>
      <c r="L26" s="267"/>
      <c r="M26" s="267"/>
      <c r="N26" s="268"/>
      <c r="O26" s="13"/>
    </row>
    <row r="27" spans="1:15" ht="18" customHeight="1">
      <c r="A27" s="193" t="s">
        <v>129</v>
      </c>
      <c r="B27" s="697" t="s">
        <v>43</v>
      </c>
      <c r="C27" s="697"/>
      <c r="D27" s="697"/>
      <c r="E27" s="697"/>
      <c r="F27" s="697"/>
      <c r="G27" s="697"/>
      <c r="H27" s="697"/>
      <c r="I27" s="697"/>
      <c r="J27" s="697"/>
      <c r="K27" s="697"/>
      <c r="L27" s="722"/>
      <c r="M27" s="722"/>
      <c r="N27" s="723"/>
      <c r="O27" s="13"/>
    </row>
    <row r="28" spans="1:15" ht="21" customHeight="1">
      <c r="A28" s="83"/>
      <c r="B28" s="159" t="s">
        <v>83</v>
      </c>
      <c r="C28" s="697" t="s">
        <v>241</v>
      </c>
      <c r="D28" s="697"/>
      <c r="E28" s="697"/>
      <c r="F28" s="697"/>
      <c r="G28" s="697"/>
      <c r="H28" s="697"/>
      <c r="I28" s="697"/>
      <c r="J28" s="697"/>
      <c r="K28" s="697"/>
      <c r="L28" s="698">
        <f>'P5 Form A-3 - Mental Health'!J44</f>
        <v>2431046</v>
      </c>
      <c r="M28" s="698"/>
      <c r="N28" s="699"/>
      <c r="O28" s="13"/>
    </row>
    <row r="29" spans="1:15" ht="18" customHeight="1">
      <c r="A29" s="83"/>
      <c r="B29" s="159" t="s">
        <v>84</v>
      </c>
      <c r="C29" s="697" t="s">
        <v>294</v>
      </c>
      <c r="D29" s="697"/>
      <c r="E29" s="697"/>
      <c r="F29" s="697"/>
      <c r="G29" s="697"/>
      <c r="H29" s="697"/>
      <c r="I29" s="697"/>
      <c r="J29" s="697"/>
      <c r="K29" s="697"/>
      <c r="L29" s="698">
        <f>'P13 Form C - Adj &amp; Alloc'!L35:N35</f>
        <v>1140944</v>
      </c>
      <c r="M29" s="698"/>
      <c r="N29" s="699"/>
      <c r="O29" s="13"/>
    </row>
    <row r="30" spans="1:15" ht="18" customHeight="1">
      <c r="A30" s="83"/>
      <c r="B30" s="159" t="s">
        <v>91</v>
      </c>
      <c r="C30" s="697" t="s">
        <v>151</v>
      </c>
      <c r="D30" s="697"/>
      <c r="E30" s="697"/>
      <c r="F30" s="697"/>
      <c r="G30" s="697"/>
      <c r="H30" s="697"/>
      <c r="I30" s="697"/>
      <c r="J30" s="697"/>
      <c r="K30" s="697"/>
      <c r="L30" s="698">
        <f>SUM(L28:N29)</f>
        <v>3571990</v>
      </c>
      <c r="M30" s="698"/>
      <c r="N30" s="699"/>
      <c r="O30" s="13"/>
    </row>
    <row r="31" spans="1:15" s="166" customFormat="1" ht="19.5" customHeight="1">
      <c r="A31" s="83"/>
      <c r="B31" s="159" t="s">
        <v>92</v>
      </c>
      <c r="C31" s="697" t="s">
        <v>353</v>
      </c>
      <c r="D31" s="697"/>
      <c r="E31" s="697"/>
      <c r="F31" s="697"/>
      <c r="G31" s="697"/>
      <c r="H31" s="697"/>
      <c r="I31" s="697"/>
      <c r="J31" s="697"/>
      <c r="K31" s="697"/>
      <c r="L31" s="698">
        <f>'P12 Form B-4 Summary Personnel'!K40</f>
        <v>21376</v>
      </c>
      <c r="M31" s="698"/>
      <c r="N31" s="699"/>
      <c r="O31" s="165"/>
    </row>
    <row r="32" spans="1:15" s="168" customFormat="1" ht="17.25" customHeight="1" thickBot="1">
      <c r="A32" s="83"/>
      <c r="B32" s="159" t="s">
        <v>75</v>
      </c>
      <c r="C32" s="697" t="s">
        <v>265</v>
      </c>
      <c r="D32" s="697"/>
      <c r="E32" s="697"/>
      <c r="F32" s="697"/>
      <c r="G32" s="697"/>
      <c r="H32" s="697"/>
      <c r="I32" s="697"/>
      <c r="J32" s="697"/>
      <c r="K32" s="697"/>
      <c r="L32" s="720">
        <f>ROUND(L30/L31,2)</f>
        <v>167.1</v>
      </c>
      <c r="M32" s="720"/>
      <c r="N32" s="721"/>
      <c r="O32" s="167"/>
    </row>
    <row r="33" spans="1:15" s="168" customFormat="1" ht="17.25" customHeight="1" thickBot="1" thickTop="1">
      <c r="A33" s="181"/>
      <c r="B33" s="185"/>
      <c r="C33" s="195"/>
      <c r="D33" s="196"/>
      <c r="E33" s="196"/>
      <c r="F33" s="196"/>
      <c r="G33" s="196"/>
      <c r="H33" s="196"/>
      <c r="I33" s="196"/>
      <c r="J33" s="196"/>
      <c r="K33" s="185"/>
      <c r="L33" s="269"/>
      <c r="M33" s="269"/>
      <c r="N33" s="270"/>
      <c r="O33" s="167"/>
    </row>
    <row r="34" spans="12:14" ht="12.75">
      <c r="L34" s="271"/>
      <c r="M34" s="271"/>
      <c r="N34" s="271"/>
    </row>
    <row r="35" spans="12:14" ht="12.75">
      <c r="L35" s="271"/>
      <c r="M35" s="271"/>
      <c r="N35" s="271"/>
    </row>
    <row r="36" spans="12:14" ht="12.75">
      <c r="L36" s="271"/>
      <c r="M36" s="271"/>
      <c r="N36" s="271"/>
    </row>
    <row r="37" spans="12:14" ht="12.75">
      <c r="L37" s="271"/>
      <c r="M37" s="271"/>
      <c r="N37" s="271"/>
    </row>
    <row r="38" spans="12:14" ht="12.75">
      <c r="L38" s="271"/>
      <c r="M38" s="271"/>
      <c r="N38" s="271"/>
    </row>
    <row r="39" spans="12:14" ht="12.75">
      <c r="L39" s="271"/>
      <c r="M39" s="271"/>
      <c r="N39" s="271"/>
    </row>
    <row r="40" spans="12:14" ht="12.75">
      <c r="L40" s="271"/>
      <c r="M40" s="271"/>
      <c r="N40" s="271"/>
    </row>
    <row r="41" spans="12:14" ht="12.75">
      <c r="L41" s="271"/>
      <c r="M41" s="271"/>
      <c r="N41" s="271"/>
    </row>
    <row r="42" spans="12:14" ht="12.75">
      <c r="L42" s="271"/>
      <c r="M42" s="271"/>
      <c r="N42" s="271"/>
    </row>
    <row r="43" spans="12:14" ht="12.75">
      <c r="L43" s="271"/>
      <c r="M43" s="271"/>
      <c r="N43" s="271"/>
    </row>
    <row r="44" spans="12:14" ht="12.75">
      <c r="L44" s="271"/>
      <c r="M44" s="271"/>
      <c r="N44" s="271"/>
    </row>
    <row r="45" spans="12:14" ht="12.75">
      <c r="L45" s="271"/>
      <c r="M45" s="271"/>
      <c r="N45" s="271"/>
    </row>
  </sheetData>
  <sheetProtection password="E1AE" sheet="1"/>
  <mergeCells count="44">
    <mergeCell ref="B9:N9"/>
    <mergeCell ref="C14:K14"/>
    <mergeCell ref="L14:N14"/>
    <mergeCell ref="C15:K15"/>
    <mergeCell ref="L15:N15"/>
    <mergeCell ref="B20:J20"/>
    <mergeCell ref="C16:K16"/>
    <mergeCell ref="L16:N16"/>
    <mergeCell ref="C17:K17"/>
    <mergeCell ref="L17:N17"/>
    <mergeCell ref="C18:K18"/>
    <mergeCell ref="L18:N18"/>
    <mergeCell ref="S23:U23"/>
    <mergeCell ref="C24:K24"/>
    <mergeCell ref="L24:N24"/>
    <mergeCell ref="C25:K25"/>
    <mergeCell ref="L25:N25"/>
    <mergeCell ref="L20:N20"/>
    <mergeCell ref="C21:K21"/>
    <mergeCell ref="L21:N21"/>
    <mergeCell ref="C22:K22"/>
    <mergeCell ref="L22:N22"/>
    <mergeCell ref="L32:N32"/>
    <mergeCell ref="L27:N27"/>
    <mergeCell ref="L28:N28"/>
    <mergeCell ref="L29:N29"/>
    <mergeCell ref="C23:K23"/>
    <mergeCell ref="L23:N23"/>
    <mergeCell ref="A1:N1"/>
    <mergeCell ref="A2:N2"/>
    <mergeCell ref="A3:N3"/>
    <mergeCell ref="A4:N4"/>
    <mergeCell ref="J6:L6"/>
    <mergeCell ref="D8:L8"/>
    <mergeCell ref="A12:N12"/>
    <mergeCell ref="B13:K13"/>
    <mergeCell ref="C32:K32"/>
    <mergeCell ref="C30:K30"/>
    <mergeCell ref="C29:K29"/>
    <mergeCell ref="C28:K28"/>
    <mergeCell ref="B27:K27"/>
    <mergeCell ref="L30:N30"/>
    <mergeCell ref="C31:K31"/>
    <mergeCell ref="L31:N31"/>
  </mergeCells>
  <printOptions horizontalCentered="1" verticalCentered="1"/>
  <pageMargins left="0.25" right="0.25" top="0.5" bottom="0" header="0.5" footer="0.25"/>
  <pageSetup fitToHeight="0" fitToWidth="1" horizontalDpi="600" verticalDpi="600" orientation="portrait" scale="89" r:id="rId1"/>
  <headerFooter alignWithMargins="0">
    <oddFooter>&amp;LDSS-16 10-24-2016&amp;RPage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2" sqref="A12:E12"/>
    </sheetView>
  </sheetViews>
  <sheetFormatPr defaultColWidth="9.7109375" defaultRowHeight="12.75"/>
  <cols>
    <col min="1" max="1" width="4.28125" style="12" customWidth="1"/>
    <col min="2" max="2" width="9.7109375" style="12" customWidth="1"/>
    <col min="3" max="3" width="1.7109375" style="12" customWidth="1"/>
    <col min="4" max="4" width="9.7109375" style="12" customWidth="1"/>
    <col min="5" max="5" width="8.00390625" style="12" customWidth="1"/>
    <col min="6" max="6" width="9.7109375" style="12" customWidth="1"/>
    <col min="7" max="7" width="1.7109375" style="12" customWidth="1"/>
    <col min="8" max="8" width="11.28125" style="12" customWidth="1"/>
    <col min="9" max="9" width="0.85546875" style="12" customWidth="1"/>
    <col min="10" max="10" width="10.8515625" style="12" customWidth="1"/>
    <col min="11" max="11" width="9.7109375" style="12" customWidth="1"/>
    <col min="12" max="12" width="1.7109375" style="12" customWidth="1"/>
    <col min="13" max="13" width="10.140625" style="12" bestFit="1" customWidth="1"/>
    <col min="14" max="14" width="12.140625" style="12" customWidth="1"/>
    <col min="15" max="15" width="12.00390625" style="12" customWidth="1"/>
    <col min="16" max="16384" width="9.7109375" style="12" customWidth="1"/>
  </cols>
  <sheetData>
    <row r="1" spans="1:16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75"/>
    </row>
    <row r="2" spans="1:16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75"/>
    </row>
    <row r="3" spans="1:16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75"/>
    </row>
    <row r="4" spans="1:16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75"/>
    </row>
    <row r="5" spans="3:16" ht="13.5" thickBot="1"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76"/>
    </row>
    <row r="6" spans="1:16" ht="27.75" customHeight="1">
      <c r="A6" s="199"/>
      <c r="B6" s="77" t="s">
        <v>54</v>
      </c>
      <c r="C6" s="77"/>
      <c r="D6" s="77"/>
      <c r="E6" s="78" t="s">
        <v>6</v>
      </c>
      <c r="F6" s="615">
        <f>'P1 Info &amp; Certification'!L20</f>
        <v>43282</v>
      </c>
      <c r="G6" s="615"/>
      <c r="H6" s="615"/>
      <c r="I6" s="82"/>
      <c r="J6" s="79"/>
      <c r="K6" s="78" t="s">
        <v>7</v>
      </c>
      <c r="L6" s="77"/>
      <c r="M6" s="615">
        <f>'P1 Info &amp; Certification'!N20</f>
        <v>43646</v>
      </c>
      <c r="N6" s="615"/>
      <c r="O6" s="80"/>
      <c r="P6" s="32"/>
    </row>
    <row r="7" spans="1:16" ht="12.75">
      <c r="A7" s="83"/>
      <c r="B7" s="458"/>
      <c r="C7" s="45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6.25" customHeight="1" thickBot="1">
      <c r="A8" s="181"/>
      <c r="B8" s="84" t="s">
        <v>59</v>
      </c>
      <c r="C8" s="200"/>
      <c r="D8" s="200"/>
      <c r="E8" s="616" t="str">
        <f>'P1 Info &amp; Certification'!E12</f>
        <v>Charter Oak Health Center, Inc.</v>
      </c>
      <c r="F8" s="616"/>
      <c r="G8" s="616"/>
      <c r="H8" s="616"/>
      <c r="I8" s="616"/>
      <c r="J8" s="616"/>
      <c r="K8" s="616"/>
      <c r="L8" s="616"/>
      <c r="M8" s="616"/>
      <c r="N8" s="616"/>
      <c r="O8" s="617"/>
    </row>
    <row r="9" spans="1:16" ht="15.75" customHeight="1" thickBot="1">
      <c r="A9" s="13"/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13"/>
    </row>
    <row r="10" spans="1:15" ht="42" customHeight="1" thickBot="1">
      <c r="A10" s="421" t="s">
        <v>56</v>
      </c>
      <c r="B10" s="613" t="s">
        <v>341</v>
      </c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4"/>
    </row>
    <row r="11" spans="1:15" s="15" customFormat="1" ht="30.75" customHeight="1">
      <c r="A11" s="607" t="s">
        <v>32</v>
      </c>
      <c r="B11" s="602"/>
      <c r="C11" s="602"/>
      <c r="D11" s="602"/>
      <c r="E11" s="603"/>
      <c r="F11" s="601" t="s">
        <v>58</v>
      </c>
      <c r="G11" s="602"/>
      <c r="H11" s="602"/>
      <c r="I11" s="602"/>
      <c r="J11" s="603"/>
      <c r="K11" s="604" t="s">
        <v>289</v>
      </c>
      <c r="L11" s="605"/>
      <c r="M11" s="606"/>
      <c r="N11" s="618" t="s">
        <v>57</v>
      </c>
      <c r="O11" s="619"/>
    </row>
    <row r="12" spans="1:15" ht="28.5" customHeight="1">
      <c r="A12" s="609" t="s">
        <v>368</v>
      </c>
      <c r="B12" s="610"/>
      <c r="C12" s="610"/>
      <c r="D12" s="610"/>
      <c r="E12" s="610"/>
      <c r="F12" s="608" t="s">
        <v>369</v>
      </c>
      <c r="G12" s="608"/>
      <c r="H12" s="608"/>
      <c r="I12" s="608"/>
      <c r="J12" s="608"/>
      <c r="K12" s="608" t="s">
        <v>370</v>
      </c>
      <c r="L12" s="608"/>
      <c r="M12" s="608"/>
      <c r="N12" s="608"/>
      <c r="O12" s="611"/>
    </row>
    <row r="13" spans="1:15" ht="28.5" customHeight="1">
      <c r="A13" s="609" t="s">
        <v>368</v>
      </c>
      <c r="B13" s="610"/>
      <c r="C13" s="610"/>
      <c r="D13" s="610"/>
      <c r="E13" s="610"/>
      <c r="F13" s="608" t="s">
        <v>371</v>
      </c>
      <c r="G13" s="608"/>
      <c r="H13" s="608"/>
      <c r="I13" s="608"/>
      <c r="J13" s="608"/>
      <c r="K13" s="608" t="s">
        <v>370</v>
      </c>
      <c r="L13" s="608"/>
      <c r="M13" s="608"/>
      <c r="N13" s="608"/>
      <c r="O13" s="611"/>
    </row>
    <row r="14" spans="1:15" ht="28.5" customHeight="1">
      <c r="A14" s="609" t="s">
        <v>372</v>
      </c>
      <c r="B14" s="610"/>
      <c r="C14" s="610"/>
      <c r="D14" s="610"/>
      <c r="E14" s="610"/>
      <c r="F14" s="608" t="s">
        <v>373</v>
      </c>
      <c r="G14" s="608"/>
      <c r="H14" s="608"/>
      <c r="I14" s="608"/>
      <c r="J14" s="608"/>
      <c r="K14" s="608" t="s">
        <v>370</v>
      </c>
      <c r="L14" s="608"/>
      <c r="M14" s="608"/>
      <c r="N14" s="608"/>
      <c r="O14" s="611"/>
    </row>
    <row r="15" spans="1:15" ht="28.5" customHeight="1">
      <c r="A15" s="609" t="s">
        <v>374</v>
      </c>
      <c r="B15" s="610"/>
      <c r="C15" s="610"/>
      <c r="D15" s="610"/>
      <c r="E15" s="610"/>
      <c r="F15" s="608" t="s">
        <v>375</v>
      </c>
      <c r="G15" s="608"/>
      <c r="H15" s="608"/>
      <c r="I15" s="608"/>
      <c r="J15" s="608"/>
      <c r="K15" s="608" t="s">
        <v>370</v>
      </c>
      <c r="L15" s="608"/>
      <c r="M15" s="608"/>
      <c r="N15" s="608"/>
      <c r="O15" s="611"/>
    </row>
    <row r="16" spans="1:15" ht="28.5" customHeight="1">
      <c r="A16" s="609" t="s">
        <v>376</v>
      </c>
      <c r="B16" s="610"/>
      <c r="C16" s="610"/>
      <c r="D16" s="610"/>
      <c r="E16" s="610"/>
      <c r="F16" s="608" t="s">
        <v>377</v>
      </c>
      <c r="G16" s="608"/>
      <c r="H16" s="608"/>
      <c r="I16" s="608"/>
      <c r="J16" s="608"/>
      <c r="K16" s="608" t="s">
        <v>370</v>
      </c>
      <c r="L16" s="608"/>
      <c r="M16" s="608"/>
      <c r="N16" s="608"/>
      <c r="O16" s="611"/>
    </row>
    <row r="17" spans="1:15" ht="28.5" customHeight="1">
      <c r="A17" s="609" t="s">
        <v>378</v>
      </c>
      <c r="B17" s="610"/>
      <c r="C17" s="610"/>
      <c r="D17" s="610"/>
      <c r="E17" s="610"/>
      <c r="F17" s="608" t="s">
        <v>379</v>
      </c>
      <c r="G17" s="608"/>
      <c r="H17" s="608"/>
      <c r="I17" s="608"/>
      <c r="J17" s="608"/>
      <c r="K17" s="608" t="s">
        <v>370</v>
      </c>
      <c r="L17" s="608"/>
      <c r="M17" s="608"/>
      <c r="N17" s="608"/>
      <c r="O17" s="611"/>
    </row>
    <row r="18" spans="1:15" ht="28.5" customHeight="1">
      <c r="A18" s="609" t="s">
        <v>380</v>
      </c>
      <c r="B18" s="610"/>
      <c r="C18" s="610"/>
      <c r="D18" s="610"/>
      <c r="E18" s="610"/>
      <c r="F18" s="608" t="s">
        <v>381</v>
      </c>
      <c r="G18" s="608"/>
      <c r="H18" s="608"/>
      <c r="I18" s="608"/>
      <c r="J18" s="608"/>
      <c r="K18" s="608" t="s">
        <v>370</v>
      </c>
      <c r="L18" s="608"/>
      <c r="M18" s="608"/>
      <c r="N18" s="608"/>
      <c r="O18" s="611"/>
    </row>
    <row r="19" spans="1:15" ht="28.5" customHeight="1">
      <c r="A19" s="609" t="s">
        <v>382</v>
      </c>
      <c r="B19" s="610"/>
      <c r="C19" s="610"/>
      <c r="D19" s="610"/>
      <c r="E19" s="610"/>
      <c r="F19" s="608" t="s">
        <v>383</v>
      </c>
      <c r="G19" s="608"/>
      <c r="H19" s="608"/>
      <c r="I19" s="608"/>
      <c r="J19" s="608"/>
      <c r="K19" s="608" t="s">
        <v>370</v>
      </c>
      <c r="L19" s="608"/>
      <c r="M19" s="608"/>
      <c r="N19" s="608"/>
      <c r="O19" s="611"/>
    </row>
    <row r="20" spans="1:15" ht="28.5" customHeight="1">
      <c r="A20" s="609" t="s">
        <v>384</v>
      </c>
      <c r="B20" s="610"/>
      <c r="C20" s="610"/>
      <c r="D20" s="610"/>
      <c r="E20" s="610"/>
      <c r="F20" s="608" t="s">
        <v>385</v>
      </c>
      <c r="G20" s="608"/>
      <c r="H20" s="608"/>
      <c r="I20" s="608"/>
      <c r="J20" s="608"/>
      <c r="K20" s="608" t="s">
        <v>370</v>
      </c>
      <c r="L20" s="608"/>
      <c r="M20" s="608"/>
      <c r="N20" s="608"/>
      <c r="O20" s="611"/>
    </row>
    <row r="21" spans="1:15" ht="28.5" customHeight="1">
      <c r="A21" s="609" t="s">
        <v>455</v>
      </c>
      <c r="B21" s="610"/>
      <c r="C21" s="610"/>
      <c r="D21" s="610"/>
      <c r="E21" s="610"/>
      <c r="F21" s="608" t="s">
        <v>456</v>
      </c>
      <c r="G21" s="608"/>
      <c r="H21" s="608"/>
      <c r="I21" s="608"/>
      <c r="J21" s="608"/>
      <c r="K21" s="608" t="s">
        <v>370</v>
      </c>
      <c r="L21" s="608"/>
      <c r="M21" s="608"/>
      <c r="N21" s="608"/>
      <c r="O21" s="611"/>
    </row>
    <row r="22" spans="1:15" ht="28.5" customHeight="1">
      <c r="A22" s="609" t="s">
        <v>386</v>
      </c>
      <c r="B22" s="610"/>
      <c r="C22" s="610"/>
      <c r="D22" s="610"/>
      <c r="E22" s="610"/>
      <c r="F22" s="608" t="s">
        <v>369</v>
      </c>
      <c r="G22" s="608"/>
      <c r="H22" s="608"/>
      <c r="I22" s="608"/>
      <c r="J22" s="608"/>
      <c r="K22" s="608" t="s">
        <v>370</v>
      </c>
      <c r="L22" s="608"/>
      <c r="M22" s="608"/>
      <c r="N22" s="608"/>
      <c r="O22" s="611"/>
    </row>
    <row r="23" spans="1:15" ht="28.5" customHeight="1">
      <c r="A23" s="609"/>
      <c r="B23" s="610"/>
      <c r="C23" s="610"/>
      <c r="D23" s="610"/>
      <c r="E23" s="610"/>
      <c r="F23" s="608"/>
      <c r="G23" s="608"/>
      <c r="H23" s="608"/>
      <c r="I23" s="608"/>
      <c r="J23" s="608"/>
      <c r="K23" s="608"/>
      <c r="L23" s="608"/>
      <c r="M23" s="608"/>
      <c r="N23" s="608"/>
      <c r="O23" s="611"/>
    </row>
    <row r="24" spans="1:15" ht="28.5" customHeight="1">
      <c r="A24" s="609"/>
      <c r="B24" s="610"/>
      <c r="C24" s="610"/>
      <c r="D24" s="610"/>
      <c r="E24" s="610"/>
      <c r="F24" s="608"/>
      <c r="G24" s="608"/>
      <c r="H24" s="608"/>
      <c r="I24" s="608"/>
      <c r="J24" s="608"/>
      <c r="K24" s="608"/>
      <c r="L24" s="608"/>
      <c r="M24" s="608"/>
      <c r="N24" s="608"/>
      <c r="O24" s="611"/>
    </row>
    <row r="25" spans="1:15" ht="28.5" customHeight="1">
      <c r="A25" s="609"/>
      <c r="B25" s="610"/>
      <c r="C25" s="610"/>
      <c r="D25" s="610"/>
      <c r="E25" s="610"/>
      <c r="F25" s="608"/>
      <c r="G25" s="608"/>
      <c r="H25" s="608"/>
      <c r="I25" s="608"/>
      <c r="J25" s="608"/>
      <c r="K25" s="608"/>
      <c r="L25" s="608"/>
      <c r="M25" s="608"/>
      <c r="N25" s="608"/>
      <c r="O25" s="611"/>
    </row>
    <row r="26" spans="1:15" ht="28.5" customHeight="1">
      <c r="A26" s="609"/>
      <c r="B26" s="610"/>
      <c r="C26" s="610"/>
      <c r="D26" s="610"/>
      <c r="E26" s="610"/>
      <c r="F26" s="608"/>
      <c r="G26" s="608"/>
      <c r="H26" s="608"/>
      <c r="I26" s="608"/>
      <c r="J26" s="608"/>
      <c r="K26" s="608"/>
      <c r="L26" s="608"/>
      <c r="M26" s="608"/>
      <c r="N26" s="608"/>
      <c r="O26" s="611"/>
    </row>
    <row r="27" spans="1:15" ht="28.5" customHeight="1">
      <c r="A27" s="609"/>
      <c r="B27" s="610"/>
      <c r="C27" s="610"/>
      <c r="D27" s="610"/>
      <c r="E27" s="610"/>
      <c r="F27" s="608"/>
      <c r="G27" s="608"/>
      <c r="H27" s="608"/>
      <c r="I27" s="608"/>
      <c r="J27" s="608"/>
      <c r="K27" s="608"/>
      <c r="L27" s="608"/>
      <c r="M27" s="608"/>
      <c r="N27" s="608"/>
      <c r="O27" s="611"/>
    </row>
    <row r="28" spans="1:15" ht="28.5" customHeight="1">
      <c r="A28" s="609"/>
      <c r="B28" s="610"/>
      <c r="C28" s="610"/>
      <c r="D28" s="610"/>
      <c r="E28" s="610"/>
      <c r="F28" s="608"/>
      <c r="G28" s="608"/>
      <c r="H28" s="608"/>
      <c r="I28" s="608"/>
      <c r="J28" s="608"/>
      <c r="K28" s="608"/>
      <c r="L28" s="608"/>
      <c r="M28" s="608"/>
      <c r="N28" s="608"/>
      <c r="O28" s="611"/>
    </row>
    <row r="29" spans="1:15" ht="28.5" customHeight="1">
      <c r="A29" s="609"/>
      <c r="B29" s="610"/>
      <c r="C29" s="610"/>
      <c r="D29" s="610"/>
      <c r="E29" s="610"/>
      <c r="F29" s="608"/>
      <c r="G29" s="608"/>
      <c r="H29" s="608"/>
      <c r="I29" s="608"/>
      <c r="J29" s="608"/>
      <c r="K29" s="608"/>
      <c r="L29" s="608"/>
      <c r="M29" s="608"/>
      <c r="N29" s="608"/>
      <c r="O29" s="611"/>
    </row>
    <row r="30" spans="1:15" ht="28.5" customHeight="1">
      <c r="A30" s="609"/>
      <c r="B30" s="610"/>
      <c r="C30" s="610"/>
      <c r="D30" s="610"/>
      <c r="E30" s="610"/>
      <c r="F30" s="608"/>
      <c r="G30" s="608"/>
      <c r="H30" s="608"/>
      <c r="I30" s="608"/>
      <c r="J30" s="608"/>
      <c r="K30" s="608"/>
      <c r="L30" s="608"/>
      <c r="M30" s="608"/>
      <c r="N30" s="608"/>
      <c r="O30" s="611"/>
    </row>
    <row r="31" spans="1:15" ht="28.5" customHeight="1" thickBot="1">
      <c r="A31" s="609"/>
      <c r="B31" s="610"/>
      <c r="C31" s="610"/>
      <c r="D31" s="610"/>
      <c r="E31" s="610"/>
      <c r="F31" s="608"/>
      <c r="G31" s="608"/>
      <c r="H31" s="608"/>
      <c r="I31" s="608"/>
      <c r="J31" s="608"/>
      <c r="K31" s="608"/>
      <c r="L31" s="608"/>
      <c r="M31" s="608"/>
      <c r="N31" s="608"/>
      <c r="O31" s="611"/>
    </row>
    <row r="32" spans="1:15" ht="30" customHeight="1" thickBot="1">
      <c r="A32" s="507" t="s">
        <v>161</v>
      </c>
      <c r="B32" s="623" t="s">
        <v>296</v>
      </c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4"/>
    </row>
    <row r="33" spans="1:15" ht="14.25" customHeight="1">
      <c r="A33" s="508" t="s">
        <v>295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10"/>
    </row>
    <row r="34" spans="1:15" ht="36" customHeight="1" thickBot="1">
      <c r="A34" s="599" t="s">
        <v>300</v>
      </c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21"/>
      <c r="O34" s="622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60" ht="12.75">
      <c r="A60" s="422" t="s">
        <v>300</v>
      </c>
    </row>
    <row r="61" ht="12.75">
      <c r="A61" s="422" t="s">
        <v>298</v>
      </c>
    </row>
    <row r="62" ht="12.75">
      <c r="A62" s="422" t="s">
        <v>299</v>
      </c>
    </row>
    <row r="63" ht="12.75">
      <c r="A63" s="422" t="s">
        <v>297</v>
      </c>
    </row>
  </sheetData>
  <sheetProtection password="E1AE" sheet="1"/>
  <mergeCells count="96">
    <mergeCell ref="N29:O29"/>
    <mergeCell ref="N30:O30"/>
    <mergeCell ref="N34:O34"/>
    <mergeCell ref="B32:O32"/>
    <mergeCell ref="K29:M29"/>
    <mergeCell ref="F26:J26"/>
    <mergeCell ref="K26:M26"/>
    <mergeCell ref="N26:O26"/>
    <mergeCell ref="F31:J31"/>
    <mergeCell ref="F27:J27"/>
    <mergeCell ref="K27:M27"/>
    <mergeCell ref="K31:M31"/>
    <mergeCell ref="N28:O28"/>
    <mergeCell ref="N31:O31"/>
    <mergeCell ref="A27:E27"/>
    <mergeCell ref="N24:O24"/>
    <mergeCell ref="F25:J25"/>
    <mergeCell ref="K25:M25"/>
    <mergeCell ref="F30:J30"/>
    <mergeCell ref="K30:M30"/>
    <mergeCell ref="N27:O27"/>
    <mergeCell ref="F28:J28"/>
    <mergeCell ref="K28:M28"/>
    <mergeCell ref="F29:J29"/>
    <mergeCell ref="F6:H6"/>
    <mergeCell ref="N11:O11"/>
    <mergeCell ref="F12:J12"/>
    <mergeCell ref="B9:O9"/>
    <mergeCell ref="A24:E24"/>
    <mergeCell ref="F24:J24"/>
    <mergeCell ref="K24:M24"/>
    <mergeCell ref="F20:J20"/>
    <mergeCell ref="K23:M23"/>
    <mergeCell ref="N18:O18"/>
    <mergeCell ref="N15:O15"/>
    <mergeCell ref="A3:O3"/>
    <mergeCell ref="M6:N6"/>
    <mergeCell ref="E8:O8"/>
    <mergeCell ref="K12:M12"/>
    <mergeCell ref="N12:O12"/>
    <mergeCell ref="B10:O10"/>
    <mergeCell ref="N16:O16"/>
    <mergeCell ref="K13:M13"/>
    <mergeCell ref="N13:O13"/>
    <mergeCell ref="N14:O14"/>
    <mergeCell ref="F15:J15"/>
    <mergeCell ref="K15:M15"/>
    <mergeCell ref="A13:E13"/>
    <mergeCell ref="F13:J13"/>
    <mergeCell ref="F18:J18"/>
    <mergeCell ref="K18:M18"/>
    <mergeCell ref="F14:J14"/>
    <mergeCell ref="K14:M14"/>
    <mergeCell ref="A17:E17"/>
    <mergeCell ref="A18:E18"/>
    <mergeCell ref="F16:J16"/>
    <mergeCell ref="K16:M16"/>
    <mergeCell ref="N17:O17"/>
    <mergeCell ref="F19:J19"/>
    <mergeCell ref="F23:J23"/>
    <mergeCell ref="N25:O25"/>
    <mergeCell ref="K19:M19"/>
    <mergeCell ref="A20:E20"/>
    <mergeCell ref="N22:O22"/>
    <mergeCell ref="F21:J21"/>
    <mergeCell ref="K21:M21"/>
    <mergeCell ref="N21:O21"/>
    <mergeCell ref="A21:E21"/>
    <mergeCell ref="A30:E30"/>
    <mergeCell ref="A31:E31"/>
    <mergeCell ref="A22:E22"/>
    <mergeCell ref="A23:E23"/>
    <mergeCell ref="A26:E26"/>
    <mergeCell ref="A29:E29"/>
    <mergeCell ref="A28:E28"/>
    <mergeCell ref="A25:E25"/>
    <mergeCell ref="N23:O23"/>
    <mergeCell ref="N20:O20"/>
    <mergeCell ref="A19:E19"/>
    <mergeCell ref="K20:M20"/>
    <mergeCell ref="N19:O19"/>
    <mergeCell ref="A1:O1"/>
    <mergeCell ref="A2:O2"/>
    <mergeCell ref="A4:O4"/>
    <mergeCell ref="F17:J17"/>
    <mergeCell ref="K17:M17"/>
    <mergeCell ref="A34:M34"/>
    <mergeCell ref="F11:J11"/>
    <mergeCell ref="K11:M11"/>
    <mergeCell ref="A11:E11"/>
    <mergeCell ref="K22:M22"/>
    <mergeCell ref="F22:J22"/>
    <mergeCell ref="A14:E14"/>
    <mergeCell ref="A15:E15"/>
    <mergeCell ref="A12:E12"/>
    <mergeCell ref="A16:E16"/>
  </mergeCells>
  <dataValidations count="1">
    <dataValidation type="list" allowBlank="1" showInputMessage="1" showErrorMessage="1" prompt="Select One:" sqref="A34:M34">
      <formula1>$A$60:$A$63</formula1>
    </dataValidation>
  </dataValidations>
  <printOptions horizontalCentered="1"/>
  <pageMargins left="0.5" right="0.5" top="0.25" bottom="0" header="0.5" footer="0.25"/>
  <pageSetup horizontalDpi="600" verticalDpi="600" orientation="portrait" scale="80" r:id="rId1"/>
  <headerFooter alignWithMargins="0">
    <oddFooter>&amp;LDSS-16 10-24-2016&amp;RPage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7.0039062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28125" style="14" customWidth="1"/>
    <col min="9" max="16384" width="9.140625" style="14" customWidth="1"/>
  </cols>
  <sheetData>
    <row r="1" spans="1:17" ht="12.75">
      <c r="A1" s="612" t="s">
        <v>45</v>
      </c>
      <c r="B1" s="612"/>
      <c r="C1" s="612"/>
      <c r="D1" s="612"/>
      <c r="E1" s="612"/>
      <c r="F1" s="612"/>
      <c r="G1" s="612"/>
      <c r="H1" s="612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612" t="s">
        <v>46</v>
      </c>
      <c r="B2" s="612"/>
      <c r="C2" s="612"/>
      <c r="D2" s="612"/>
      <c r="E2" s="612"/>
      <c r="F2" s="612"/>
      <c r="G2" s="612"/>
      <c r="H2" s="612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612" t="s">
        <v>47</v>
      </c>
      <c r="B3" s="612"/>
      <c r="C3" s="612"/>
      <c r="D3" s="612"/>
      <c r="E3" s="612"/>
      <c r="F3" s="612"/>
      <c r="G3" s="612"/>
      <c r="H3" s="612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612" t="s">
        <v>48</v>
      </c>
      <c r="B4" s="612"/>
      <c r="C4" s="612"/>
      <c r="D4" s="612"/>
      <c r="E4" s="612"/>
      <c r="F4" s="612"/>
      <c r="G4" s="612"/>
      <c r="H4" s="612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43282</v>
      </c>
      <c r="F6" s="148"/>
      <c r="G6" s="95" t="str">
        <f>'P1 Info &amp; Certification'!M20</f>
        <v>To</v>
      </c>
      <c r="H6" s="443">
        <f>'P1 Info &amp; Certification'!N20</f>
        <v>43646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8.25" customHeight="1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16.5" customHeight="1" thickBot="1">
      <c r="A8" s="154"/>
      <c r="B8" s="84" t="s">
        <v>59</v>
      </c>
      <c r="C8" s="487" t="str">
        <f>'P1 Info &amp; Certification'!E12</f>
        <v>Charter Oak Health Center, Inc.</v>
      </c>
      <c r="D8" s="210"/>
      <c r="E8" s="488"/>
      <c r="F8" s="488"/>
      <c r="G8" s="488"/>
      <c r="H8" s="489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7.5" customHeight="1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7:8" ht="13.5" thickBot="1">
      <c r="G10" s="731" t="s">
        <v>153</v>
      </c>
      <c r="H10" s="731"/>
    </row>
    <row r="11" spans="1:8" ht="12.75">
      <c r="A11" s="201"/>
      <c r="B11" s="202"/>
      <c r="C11" s="202"/>
      <c r="D11" s="202"/>
      <c r="E11" s="202"/>
      <c r="F11" s="202"/>
      <c r="G11" s="202"/>
      <c r="H11" s="203"/>
    </row>
    <row r="12" spans="1:8" ht="12.75" customHeight="1">
      <c r="A12" s="728" t="s">
        <v>152</v>
      </c>
      <c r="B12" s="684"/>
      <c r="C12" s="681"/>
      <c r="D12" s="143" t="s">
        <v>60</v>
      </c>
      <c r="E12" s="143" t="s">
        <v>61</v>
      </c>
      <c r="F12" s="143" t="s">
        <v>62</v>
      </c>
      <c r="G12" s="144" t="s">
        <v>63</v>
      </c>
      <c r="H12" s="206" t="s">
        <v>64</v>
      </c>
    </row>
    <row r="13" spans="1:8" ht="39.75" customHeight="1">
      <c r="A13" s="207" t="s">
        <v>83</v>
      </c>
      <c r="B13" s="684" t="s">
        <v>243</v>
      </c>
      <c r="C13" s="684"/>
      <c r="D13" s="171" t="s">
        <v>154</v>
      </c>
      <c r="E13" s="172" t="s">
        <v>24</v>
      </c>
      <c r="F13" s="172" t="s">
        <v>43</v>
      </c>
      <c r="G13" s="172" t="s">
        <v>14</v>
      </c>
      <c r="H13" s="251" t="s">
        <v>155</v>
      </c>
    </row>
    <row r="14" spans="1:8" ht="12.75">
      <c r="A14" s="490" t="s">
        <v>49</v>
      </c>
      <c r="B14" s="730" t="s">
        <v>157</v>
      </c>
      <c r="C14" s="730"/>
      <c r="D14" s="349">
        <v>6808638</v>
      </c>
      <c r="E14" s="349">
        <v>962165</v>
      </c>
      <c r="F14" s="349">
        <v>1782387</v>
      </c>
      <c r="G14" s="349"/>
      <c r="H14" s="350">
        <f>SUM(D14:G14)</f>
        <v>9553190</v>
      </c>
    </row>
    <row r="15" spans="1:8" ht="12.75">
      <c r="A15" s="490" t="s">
        <v>50</v>
      </c>
      <c r="B15" s="730" t="s">
        <v>158</v>
      </c>
      <c r="C15" s="730"/>
      <c r="D15" s="349">
        <v>863278</v>
      </c>
      <c r="E15" s="349">
        <v>79206</v>
      </c>
      <c r="F15" s="349">
        <v>118358</v>
      </c>
      <c r="G15" s="349"/>
      <c r="H15" s="350">
        <f>SUM(D15:G15)</f>
        <v>1060842</v>
      </c>
    </row>
    <row r="16" spans="1:8" ht="12.75">
      <c r="A16" s="490" t="s">
        <v>82</v>
      </c>
      <c r="B16" s="730" t="s">
        <v>159</v>
      </c>
      <c r="C16" s="730"/>
      <c r="D16" s="349">
        <v>830521</v>
      </c>
      <c r="E16" s="349">
        <v>903</v>
      </c>
      <c r="F16" s="349">
        <v>124614</v>
      </c>
      <c r="G16" s="349"/>
      <c r="H16" s="350">
        <f>SUM(D16:G16)</f>
        <v>956038</v>
      </c>
    </row>
    <row r="17" spans="1:8" ht="12.75">
      <c r="A17" s="490" t="s">
        <v>51</v>
      </c>
      <c r="B17" s="491" t="s">
        <v>242</v>
      </c>
      <c r="C17" s="491"/>
      <c r="D17" s="349">
        <v>224003</v>
      </c>
      <c r="E17" s="349">
        <v>111382</v>
      </c>
      <c r="F17" s="349">
        <v>9952</v>
      </c>
      <c r="G17" s="349"/>
      <c r="H17" s="350">
        <f>SUM(D17:G17)</f>
        <v>345337</v>
      </c>
    </row>
    <row r="18" spans="1:8" ht="12.75">
      <c r="A18" s="490" t="s">
        <v>156</v>
      </c>
      <c r="B18" s="492" t="s">
        <v>169</v>
      </c>
      <c r="C18" s="491"/>
      <c r="D18" s="349">
        <v>-612643</v>
      </c>
      <c r="E18" s="349">
        <v>-92726</v>
      </c>
      <c r="F18" s="351">
        <v>-110631</v>
      </c>
      <c r="G18" s="349"/>
      <c r="H18" s="350">
        <f>SUM(D18:G18)</f>
        <v>-816000</v>
      </c>
    </row>
    <row r="19" spans="1:8" ht="13.5" thickBot="1">
      <c r="A19" s="252" t="s">
        <v>55</v>
      </c>
      <c r="B19" s="363" t="s">
        <v>355</v>
      </c>
      <c r="C19" s="174"/>
      <c r="D19" s="352">
        <f>SUM(D14:D18)</f>
        <v>8113797</v>
      </c>
      <c r="E19" s="352">
        <f>SUM(E14:E18)</f>
        <v>1060930</v>
      </c>
      <c r="F19" s="352">
        <f>SUM(F14:F18)</f>
        <v>1924680</v>
      </c>
      <c r="G19" s="352">
        <f>SUM(G14:G18)</f>
        <v>0</v>
      </c>
      <c r="H19" s="353">
        <f>SUM(H14:H18)</f>
        <v>11099407</v>
      </c>
    </row>
    <row r="20" spans="1:8" ht="6.75" customHeight="1" thickTop="1">
      <c r="A20" s="253"/>
      <c r="B20" s="150"/>
      <c r="C20" s="150"/>
      <c r="D20" s="354"/>
      <c r="E20" s="355"/>
      <c r="F20" s="355"/>
      <c r="G20" s="355"/>
      <c r="H20" s="350"/>
    </row>
    <row r="21" spans="1:8" s="149" customFormat="1" ht="16.5" customHeight="1">
      <c r="A21" s="207" t="s">
        <v>84</v>
      </c>
      <c r="B21" s="684" t="s">
        <v>244</v>
      </c>
      <c r="C21" s="681"/>
      <c r="D21" s="355"/>
      <c r="E21" s="355"/>
      <c r="F21" s="355"/>
      <c r="G21" s="355"/>
      <c r="H21" s="350"/>
    </row>
    <row r="22" spans="1:8" ht="12.75">
      <c r="A22" s="490" t="s">
        <v>49</v>
      </c>
      <c r="B22" s="730" t="s">
        <v>165</v>
      </c>
      <c r="C22" s="730"/>
      <c r="D22" s="349"/>
      <c r="E22" s="349"/>
      <c r="F22" s="349"/>
      <c r="G22" s="349"/>
      <c r="H22" s="350">
        <f aca="true" t="shared" si="0" ref="H22:H31">SUM(D22:G22)</f>
        <v>0</v>
      </c>
    </row>
    <row r="23" spans="1:8" ht="12.75">
      <c r="A23" s="490" t="s">
        <v>50</v>
      </c>
      <c r="B23" s="730" t="s">
        <v>166</v>
      </c>
      <c r="C23" s="730"/>
      <c r="D23" s="349">
        <v>5630854</v>
      </c>
      <c r="E23" s="349">
        <v>997267</v>
      </c>
      <c r="F23" s="349">
        <v>519105</v>
      </c>
      <c r="G23" s="349"/>
      <c r="H23" s="350">
        <f t="shared" si="0"/>
        <v>7147226</v>
      </c>
    </row>
    <row r="24" spans="1:8" ht="12.75">
      <c r="A24" s="490" t="s">
        <v>82</v>
      </c>
      <c r="B24" s="493" t="s">
        <v>167</v>
      </c>
      <c r="C24" s="491"/>
      <c r="D24" s="349"/>
      <c r="E24" s="349"/>
      <c r="F24" s="349"/>
      <c r="G24" s="349">
        <v>23858</v>
      </c>
      <c r="H24" s="350">
        <f t="shared" si="0"/>
        <v>23858</v>
      </c>
    </row>
    <row r="25" spans="1:8" ht="12.75">
      <c r="A25" s="490" t="s">
        <v>51</v>
      </c>
      <c r="B25" s="493" t="s">
        <v>168</v>
      </c>
      <c r="C25" s="494"/>
      <c r="D25" s="351"/>
      <c r="E25" s="349"/>
      <c r="F25" s="349"/>
      <c r="G25" s="349">
        <v>2800</v>
      </c>
      <c r="H25" s="350">
        <f t="shared" si="0"/>
        <v>2800</v>
      </c>
    </row>
    <row r="26" spans="1:8" ht="12.75">
      <c r="A26" s="490" t="s">
        <v>156</v>
      </c>
      <c r="B26" s="493" t="s">
        <v>169</v>
      </c>
      <c r="C26" s="495" t="s">
        <v>449</v>
      </c>
      <c r="D26" s="349"/>
      <c r="E26" s="349"/>
      <c r="F26" s="349"/>
      <c r="G26" s="349">
        <v>1936774</v>
      </c>
      <c r="H26" s="350">
        <f t="shared" si="0"/>
        <v>1936774</v>
      </c>
    </row>
    <row r="27" spans="1:8" ht="12.75">
      <c r="A27" s="490" t="s">
        <v>55</v>
      </c>
      <c r="B27" s="493" t="s">
        <v>169</v>
      </c>
      <c r="C27" s="496" t="s">
        <v>450</v>
      </c>
      <c r="D27" s="349"/>
      <c r="E27" s="349"/>
      <c r="F27" s="349"/>
      <c r="G27" s="349">
        <v>1119262</v>
      </c>
      <c r="H27" s="350">
        <f t="shared" si="0"/>
        <v>1119262</v>
      </c>
    </row>
    <row r="28" spans="1:8" s="149" customFormat="1" ht="12.75">
      <c r="A28" s="490" t="s">
        <v>56</v>
      </c>
      <c r="B28" s="493" t="s">
        <v>169</v>
      </c>
      <c r="C28" s="496" t="s">
        <v>454</v>
      </c>
      <c r="D28" s="349">
        <v>361723</v>
      </c>
      <c r="E28" s="349"/>
      <c r="F28" s="349"/>
      <c r="G28" s="349"/>
      <c r="H28" s="350">
        <f t="shared" si="0"/>
        <v>361723</v>
      </c>
    </row>
    <row r="29" spans="1:8" s="149" customFormat="1" ht="12.75">
      <c r="A29" s="490" t="s">
        <v>161</v>
      </c>
      <c r="B29" s="493" t="s">
        <v>169</v>
      </c>
      <c r="C29" s="496"/>
      <c r="D29" s="349"/>
      <c r="E29" s="349"/>
      <c r="F29" s="349"/>
      <c r="G29" s="349"/>
      <c r="H29" s="350">
        <f t="shared" si="0"/>
        <v>0</v>
      </c>
    </row>
    <row r="30" spans="1:8" s="149" customFormat="1" ht="12.75">
      <c r="A30" s="490" t="s">
        <v>162</v>
      </c>
      <c r="B30" s="493" t="s">
        <v>169</v>
      </c>
      <c r="C30" s="496"/>
      <c r="D30" s="349"/>
      <c r="E30" s="349"/>
      <c r="F30" s="349"/>
      <c r="G30" s="349"/>
      <c r="H30" s="350">
        <f t="shared" si="0"/>
        <v>0</v>
      </c>
    </row>
    <row r="31" spans="1:8" s="149" customFormat="1" ht="12.75">
      <c r="A31" s="490" t="s">
        <v>163</v>
      </c>
      <c r="B31" s="493" t="s">
        <v>169</v>
      </c>
      <c r="C31" s="496"/>
      <c r="D31" s="349"/>
      <c r="E31" s="349"/>
      <c r="F31" s="349"/>
      <c r="G31" s="349"/>
      <c r="H31" s="350">
        <f t="shared" si="0"/>
        <v>0</v>
      </c>
    </row>
    <row r="32" spans="1:8" s="149" customFormat="1" ht="13.5" thickBot="1">
      <c r="A32" s="252" t="s">
        <v>164</v>
      </c>
      <c r="B32" s="173" t="s">
        <v>356</v>
      </c>
      <c r="C32" s="174"/>
      <c r="D32" s="352">
        <f>SUM(D22:D31)</f>
        <v>5992577</v>
      </c>
      <c r="E32" s="352">
        <f>SUM(E22:E31)</f>
        <v>997267</v>
      </c>
      <c r="F32" s="352">
        <f>SUM(F22:F31)</f>
        <v>519105</v>
      </c>
      <c r="G32" s="352">
        <f>SUM(G22:G31)</f>
        <v>3082694</v>
      </c>
      <c r="H32" s="353">
        <f>SUM(H22:H31)</f>
        <v>10591643</v>
      </c>
    </row>
    <row r="33" spans="1:8" s="149" customFormat="1" ht="5.25" customHeight="1" thickTop="1">
      <c r="A33" s="253"/>
      <c r="B33" s="729"/>
      <c r="C33" s="729"/>
      <c r="D33" s="356"/>
      <c r="E33" s="356"/>
      <c r="F33" s="357"/>
      <c r="G33" s="356"/>
      <c r="H33" s="358"/>
    </row>
    <row r="34" spans="1:8" ht="42" customHeight="1">
      <c r="A34" s="207" t="s">
        <v>91</v>
      </c>
      <c r="B34" s="684" t="s">
        <v>245</v>
      </c>
      <c r="C34" s="681"/>
      <c r="D34" s="355"/>
      <c r="E34" s="355"/>
      <c r="F34" s="355"/>
      <c r="G34" s="355"/>
      <c r="H34" s="350"/>
    </row>
    <row r="35" spans="1:8" ht="12.75">
      <c r="A35" s="490" t="s">
        <v>49</v>
      </c>
      <c r="B35" s="493" t="s">
        <v>169</v>
      </c>
      <c r="C35" s="496" t="s">
        <v>448</v>
      </c>
      <c r="D35" s="349"/>
      <c r="E35" s="349"/>
      <c r="F35" s="349"/>
      <c r="G35" s="349">
        <v>2156582</v>
      </c>
      <c r="H35" s="350">
        <f aca="true" t="shared" si="1" ref="H35:H40">SUM(D35:G35)</f>
        <v>2156582</v>
      </c>
    </row>
    <row r="36" spans="1:8" ht="12.75">
      <c r="A36" s="490" t="s">
        <v>50</v>
      </c>
      <c r="B36" s="493" t="s">
        <v>169</v>
      </c>
      <c r="C36" s="496"/>
      <c r="D36" s="349"/>
      <c r="E36" s="349"/>
      <c r="F36" s="349"/>
      <c r="G36" s="349"/>
      <c r="H36" s="350">
        <f t="shared" si="1"/>
        <v>0</v>
      </c>
    </row>
    <row r="37" spans="1:8" ht="12.75">
      <c r="A37" s="490" t="s">
        <v>82</v>
      </c>
      <c r="B37" s="493" t="s">
        <v>169</v>
      </c>
      <c r="C37" s="496"/>
      <c r="D37" s="349"/>
      <c r="E37" s="349"/>
      <c r="F37" s="349"/>
      <c r="G37" s="349"/>
      <c r="H37" s="350">
        <f t="shared" si="1"/>
        <v>0</v>
      </c>
    </row>
    <row r="38" spans="1:8" ht="12.75">
      <c r="A38" s="490" t="s">
        <v>51</v>
      </c>
      <c r="B38" s="493" t="s">
        <v>169</v>
      </c>
      <c r="C38" s="496"/>
      <c r="D38" s="349"/>
      <c r="E38" s="349"/>
      <c r="F38" s="349"/>
      <c r="G38" s="349"/>
      <c r="H38" s="350">
        <f t="shared" si="1"/>
        <v>0</v>
      </c>
    </row>
    <row r="39" spans="1:8" ht="12.75">
      <c r="A39" s="490" t="s">
        <v>156</v>
      </c>
      <c r="B39" s="493" t="s">
        <v>169</v>
      </c>
      <c r="C39" s="496"/>
      <c r="D39" s="349"/>
      <c r="E39" s="349"/>
      <c r="F39" s="349"/>
      <c r="G39" s="349"/>
      <c r="H39" s="350">
        <f t="shared" si="1"/>
        <v>0</v>
      </c>
    </row>
    <row r="40" spans="1:8" ht="12.75">
      <c r="A40" s="490" t="s">
        <v>55</v>
      </c>
      <c r="B40" s="493" t="s">
        <v>169</v>
      </c>
      <c r="C40" s="496"/>
      <c r="D40" s="349"/>
      <c r="E40" s="349"/>
      <c r="F40" s="349"/>
      <c r="G40" s="349"/>
      <c r="H40" s="350">
        <f t="shared" si="1"/>
        <v>0</v>
      </c>
    </row>
    <row r="41" spans="1:8" ht="13.5" thickBot="1">
      <c r="A41" s="252" t="s">
        <v>56</v>
      </c>
      <c r="B41" s="173" t="s">
        <v>170</v>
      </c>
      <c r="C41" s="174"/>
      <c r="D41" s="352">
        <f>SUM(D35:D40)</f>
        <v>0</v>
      </c>
      <c r="E41" s="352">
        <f>SUM(E35:E40)</f>
        <v>0</v>
      </c>
      <c r="F41" s="352">
        <f>SUM(F35:F40)</f>
        <v>0</v>
      </c>
      <c r="G41" s="352">
        <f>SUM(G35:G40)</f>
        <v>2156582</v>
      </c>
      <c r="H41" s="353">
        <f>SUM(H35:H40)</f>
        <v>2156582</v>
      </c>
    </row>
    <row r="42" spans="1:8" ht="21" customHeight="1" thickBot="1" thickTop="1">
      <c r="A42" s="208" t="s">
        <v>92</v>
      </c>
      <c r="B42" s="727" t="s">
        <v>357</v>
      </c>
      <c r="C42" s="727"/>
      <c r="D42" s="359">
        <f>D41+D32+D19</f>
        <v>14106374</v>
      </c>
      <c r="E42" s="359">
        <f>E41+E32+E19</f>
        <v>2058197</v>
      </c>
      <c r="F42" s="359">
        <f>F41+F32+F19</f>
        <v>2443785</v>
      </c>
      <c r="G42" s="359">
        <f>G41+G32+G19</f>
        <v>5239276</v>
      </c>
      <c r="H42" s="360">
        <f>H41+H32+H19</f>
        <v>23847632</v>
      </c>
    </row>
    <row r="43" spans="1:8" ht="14.25" thickBot="1" thickTop="1">
      <c r="A43" s="209"/>
      <c r="B43" s="210"/>
      <c r="C43" s="210"/>
      <c r="D43" s="210"/>
      <c r="E43" s="210"/>
      <c r="F43" s="210"/>
      <c r="G43" s="210"/>
      <c r="H43" s="211"/>
    </row>
    <row r="44" spans="1:8" ht="12.75">
      <c r="A44" s="156"/>
      <c r="B44" s="146"/>
      <c r="C44" s="146"/>
      <c r="D44" s="146"/>
      <c r="E44" s="146"/>
      <c r="F44" s="146"/>
      <c r="G44" s="146"/>
      <c r="H44" s="146"/>
    </row>
    <row r="45" spans="1:8" ht="12.75">
      <c r="A45" s="156"/>
      <c r="B45" s="146"/>
      <c r="C45" s="146"/>
      <c r="D45" s="146"/>
      <c r="E45" s="146"/>
      <c r="F45" s="146"/>
      <c r="G45" s="146"/>
      <c r="H45" s="146"/>
    </row>
    <row r="46" spans="1:8" ht="12.75">
      <c r="A46" s="156"/>
      <c r="B46" s="146"/>
      <c r="C46" s="146"/>
      <c r="D46" s="146"/>
      <c r="E46" s="146"/>
      <c r="F46" s="146"/>
      <c r="G46" s="146"/>
      <c r="H46" s="146"/>
    </row>
  </sheetData>
  <sheetProtection password="E1AE" sheet="1" formatColumns="0" formatRows="0"/>
  <mergeCells count="16">
    <mergeCell ref="B15:C15"/>
    <mergeCell ref="A1:H1"/>
    <mergeCell ref="A2:H2"/>
    <mergeCell ref="A3:H3"/>
    <mergeCell ref="A4:H4"/>
    <mergeCell ref="G10:H10"/>
    <mergeCell ref="B42:C42"/>
    <mergeCell ref="A12:C12"/>
    <mergeCell ref="B33:C33"/>
    <mergeCell ref="B34:C34"/>
    <mergeCell ref="B16:C16"/>
    <mergeCell ref="B21:C21"/>
    <mergeCell ref="B22:C22"/>
    <mergeCell ref="B23:C23"/>
    <mergeCell ref="B13:C13"/>
    <mergeCell ref="B14:C14"/>
  </mergeCells>
  <printOptions horizontalCentered="1" verticalCentered="1"/>
  <pageMargins left="0" right="0" top="0.25" bottom="0.25" header="0.5" footer="0.25"/>
  <pageSetup horizontalDpi="600" verticalDpi="600" orientation="landscape" scale="90" r:id="rId1"/>
  <headerFooter alignWithMargins="0">
    <oddFooter>&amp;LDSS-16 10-24-2016&amp;RPage 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V35"/>
  <sheetViews>
    <sheetView zoomScale="85" zoomScaleNormal="85" zoomScalePageLayoutView="0" workbookViewId="0" topLeftCell="A1">
      <selection activeCell="B34" sqref="B34:N36"/>
    </sheetView>
  </sheetViews>
  <sheetFormatPr defaultColWidth="9.7109375" defaultRowHeight="12.75"/>
  <cols>
    <col min="1" max="1" width="9.7109375" style="12" customWidth="1"/>
    <col min="2" max="2" width="2.7109375" style="12" customWidth="1"/>
    <col min="3" max="3" width="9.7109375" style="12" customWidth="1"/>
    <col min="4" max="4" width="7.57421875" style="12" customWidth="1"/>
    <col min="5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5.140625" style="12" customWidth="1"/>
    <col min="10" max="10" width="9.7109375" style="12" customWidth="1"/>
    <col min="11" max="11" width="1.7109375" style="12" customWidth="1"/>
    <col min="12" max="12" width="10.140625" style="12" bestFit="1" customWidth="1"/>
    <col min="13" max="13" width="12.57421875" style="12" customWidth="1"/>
    <col min="14" max="14" width="12.140625" style="12" customWidth="1"/>
    <col min="15" max="15" width="10.8515625" style="12" customWidth="1"/>
    <col min="16" max="16384" width="9.7109375" style="12" customWidth="1"/>
  </cols>
  <sheetData>
    <row r="1" spans="1:16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75"/>
    </row>
    <row r="2" spans="1:16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75"/>
    </row>
    <row r="3" spans="1:16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75"/>
    </row>
    <row r="4" spans="1:16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75"/>
    </row>
    <row r="5" spans="2:16" ht="13.5" thickBot="1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38"/>
    </row>
    <row r="6" spans="1:16" ht="27.75" customHeight="1">
      <c r="A6" s="93" t="s">
        <v>54</v>
      </c>
      <c r="B6" s="77"/>
      <c r="C6" s="77"/>
      <c r="D6" s="78" t="s">
        <v>6</v>
      </c>
      <c r="E6" s="694">
        <f>'P1 Info &amp; Certification'!L20</f>
        <v>43282</v>
      </c>
      <c r="F6" s="694"/>
      <c r="G6" s="694"/>
      <c r="H6" s="82"/>
      <c r="I6" s="79"/>
      <c r="J6" s="78" t="s">
        <v>7</v>
      </c>
      <c r="K6" s="77"/>
      <c r="L6" s="694">
        <f>'P1 Info &amp; Certification'!N20</f>
        <v>43646</v>
      </c>
      <c r="M6" s="694"/>
      <c r="N6" s="694"/>
      <c r="O6" s="80"/>
      <c r="P6" s="439"/>
    </row>
    <row r="7" spans="1:16" ht="12.75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6.25" customHeight="1">
      <c r="A8" s="124" t="s">
        <v>59</v>
      </c>
      <c r="B8" s="90"/>
      <c r="C8" s="90"/>
      <c r="D8" s="747" t="str">
        <f>'P1 Info &amp; Certification'!E12</f>
        <v>Charter Oak Health Center, Inc.</v>
      </c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8"/>
    </row>
    <row r="9" spans="1:16" ht="15.75" customHeight="1" thickBot="1">
      <c r="A9" s="749"/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1"/>
      <c r="P9" s="13"/>
    </row>
    <row r="10" spans="1:16" ht="15.7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246</v>
      </c>
      <c r="P10" s="13"/>
    </row>
    <row r="11" spans="1:16" ht="13.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>
      <c r="A12" s="752" t="s">
        <v>247</v>
      </c>
      <c r="B12" s="753"/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4"/>
      <c r="O12" s="755"/>
      <c r="P12" s="158"/>
    </row>
    <row r="13" spans="1:16" s="15" customFormat="1" ht="39" customHeight="1" thickBot="1">
      <c r="A13" s="175" t="s">
        <v>83</v>
      </c>
      <c r="B13" s="459"/>
      <c r="C13" s="745" t="s">
        <v>165</v>
      </c>
      <c r="D13" s="745"/>
      <c r="E13" s="745"/>
      <c r="F13" s="745"/>
      <c r="G13" s="745"/>
      <c r="H13" s="745"/>
      <c r="I13" s="745"/>
      <c r="J13" s="745"/>
      <c r="K13" s="746"/>
      <c r="L13" s="758" t="s">
        <v>171</v>
      </c>
      <c r="M13" s="755"/>
      <c r="N13" s="756"/>
      <c r="O13" s="757"/>
      <c r="P13" s="158"/>
    </row>
    <row r="14" spans="1:16" ht="21.75" customHeight="1">
      <c r="A14" s="497"/>
      <c r="B14" s="498" t="s">
        <v>49</v>
      </c>
      <c r="C14" s="739" t="s">
        <v>172</v>
      </c>
      <c r="D14" s="739"/>
      <c r="E14" s="739"/>
      <c r="F14" s="739"/>
      <c r="G14" s="739"/>
      <c r="H14" s="739"/>
      <c r="I14" s="739"/>
      <c r="J14" s="739"/>
      <c r="K14" s="739"/>
      <c r="L14" s="740"/>
      <c r="M14" s="740"/>
      <c r="N14" s="732"/>
      <c r="O14" s="733"/>
      <c r="P14" s="13"/>
    </row>
    <row r="15" spans="1:16" ht="21.75" customHeight="1">
      <c r="A15" s="497"/>
      <c r="B15" s="498" t="s">
        <v>50</v>
      </c>
      <c r="C15" s="739" t="s">
        <v>24</v>
      </c>
      <c r="D15" s="739"/>
      <c r="E15" s="739"/>
      <c r="F15" s="739"/>
      <c r="G15" s="739"/>
      <c r="H15" s="739"/>
      <c r="I15" s="739"/>
      <c r="J15" s="739"/>
      <c r="K15" s="739"/>
      <c r="L15" s="740"/>
      <c r="M15" s="740"/>
      <c r="N15" s="732"/>
      <c r="O15" s="733"/>
      <c r="P15" s="13"/>
    </row>
    <row r="16" spans="1:16" ht="21.75" customHeight="1">
      <c r="A16" s="497"/>
      <c r="B16" s="498" t="s">
        <v>82</v>
      </c>
      <c r="C16" s="739" t="s">
        <v>43</v>
      </c>
      <c r="D16" s="739"/>
      <c r="E16" s="739"/>
      <c r="F16" s="739"/>
      <c r="G16" s="739"/>
      <c r="H16" s="739"/>
      <c r="I16" s="739"/>
      <c r="J16" s="739"/>
      <c r="K16" s="739"/>
      <c r="L16" s="740"/>
      <c r="M16" s="740"/>
      <c r="N16" s="732"/>
      <c r="O16" s="733"/>
      <c r="P16" s="13"/>
    </row>
    <row r="17" spans="1:16" ht="21.75" customHeight="1">
      <c r="A17" s="497"/>
      <c r="B17" s="498" t="s">
        <v>51</v>
      </c>
      <c r="C17" s="739" t="s">
        <v>169</v>
      </c>
      <c r="D17" s="739"/>
      <c r="E17" s="738"/>
      <c r="F17" s="738"/>
      <c r="G17" s="738"/>
      <c r="H17" s="738"/>
      <c r="I17" s="738"/>
      <c r="J17" s="738"/>
      <c r="K17" s="499"/>
      <c r="L17" s="740"/>
      <c r="M17" s="740"/>
      <c r="N17" s="732"/>
      <c r="O17" s="733"/>
      <c r="P17" s="13"/>
    </row>
    <row r="18" spans="1:16" ht="21.75" customHeight="1">
      <c r="A18" s="497"/>
      <c r="B18" s="500"/>
      <c r="C18" s="739" t="s">
        <v>169</v>
      </c>
      <c r="D18" s="739"/>
      <c r="E18" s="738"/>
      <c r="F18" s="738"/>
      <c r="G18" s="738"/>
      <c r="H18" s="738"/>
      <c r="I18" s="738"/>
      <c r="J18" s="738"/>
      <c r="K18" s="499"/>
      <c r="L18" s="740"/>
      <c r="M18" s="740"/>
      <c r="N18" s="732"/>
      <c r="O18" s="733"/>
      <c r="P18" s="13"/>
    </row>
    <row r="19" spans="1:16" ht="21.75" customHeight="1">
      <c r="A19" s="497"/>
      <c r="B19" s="501"/>
      <c r="C19" s="739" t="s">
        <v>169</v>
      </c>
      <c r="D19" s="739"/>
      <c r="E19" s="738"/>
      <c r="F19" s="738"/>
      <c r="G19" s="738"/>
      <c r="H19" s="738"/>
      <c r="I19" s="738"/>
      <c r="J19" s="738"/>
      <c r="K19" s="499"/>
      <c r="L19" s="740"/>
      <c r="M19" s="740"/>
      <c r="N19" s="732"/>
      <c r="O19" s="733"/>
      <c r="P19" s="13"/>
    </row>
    <row r="20" spans="1:16" ht="21.75" customHeight="1">
      <c r="A20" s="497"/>
      <c r="B20" s="501"/>
      <c r="C20" s="739" t="s">
        <v>169</v>
      </c>
      <c r="D20" s="739"/>
      <c r="E20" s="737"/>
      <c r="F20" s="737"/>
      <c r="G20" s="737"/>
      <c r="H20" s="737"/>
      <c r="I20" s="737"/>
      <c r="J20" s="737"/>
      <c r="K20" s="499"/>
      <c r="L20" s="742"/>
      <c r="M20" s="743"/>
      <c r="N20" s="733"/>
      <c r="O20" s="744"/>
      <c r="P20" s="13"/>
    </row>
    <row r="21" spans="1:16" ht="21.75" customHeight="1">
      <c r="A21" s="497"/>
      <c r="B21" s="501"/>
      <c r="C21" s="739" t="s">
        <v>169</v>
      </c>
      <c r="D21" s="739"/>
      <c r="E21" s="738"/>
      <c r="F21" s="738"/>
      <c r="G21" s="738"/>
      <c r="H21" s="738"/>
      <c r="I21" s="738"/>
      <c r="J21" s="738"/>
      <c r="K21" s="499"/>
      <c r="L21" s="740"/>
      <c r="M21" s="740"/>
      <c r="N21" s="732"/>
      <c r="O21" s="733"/>
      <c r="P21" s="13"/>
    </row>
    <row r="22" spans="1:22" ht="21.75" customHeight="1" thickBot="1">
      <c r="A22" s="177"/>
      <c r="B22" s="163" t="s">
        <v>156</v>
      </c>
      <c r="C22" s="697" t="s">
        <v>173</v>
      </c>
      <c r="D22" s="697"/>
      <c r="E22" s="697"/>
      <c r="F22" s="697"/>
      <c r="G22" s="697"/>
      <c r="H22" s="697"/>
      <c r="I22" s="697"/>
      <c r="J22" s="697"/>
      <c r="K22" s="697"/>
      <c r="L22" s="734">
        <f>SUM(L14:M21)</f>
        <v>0</v>
      </c>
      <c r="M22" s="734"/>
      <c r="N22" s="735"/>
      <c r="O22" s="736"/>
      <c r="P22" s="13"/>
      <c r="T22" s="711"/>
      <c r="U22" s="711"/>
      <c r="V22" s="711"/>
    </row>
    <row r="23" spans="1:16" ht="21.75" customHeight="1" thickBot="1" thickTop="1">
      <c r="A23" s="177"/>
      <c r="B23" s="457"/>
      <c r="C23" s="697"/>
      <c r="D23" s="697"/>
      <c r="E23" s="697"/>
      <c r="F23" s="697"/>
      <c r="G23" s="697"/>
      <c r="H23" s="697"/>
      <c r="I23" s="697"/>
      <c r="J23" s="697"/>
      <c r="K23" s="697"/>
      <c r="L23" s="741"/>
      <c r="M23" s="741"/>
      <c r="N23" s="741"/>
      <c r="O23" s="741"/>
      <c r="P23" s="13"/>
    </row>
    <row r="24" spans="1:16" ht="21.75" customHeight="1" thickBot="1">
      <c r="A24" s="175" t="s">
        <v>84</v>
      </c>
      <c r="B24" s="459"/>
      <c r="C24" s="745" t="s">
        <v>174</v>
      </c>
      <c r="D24" s="745"/>
      <c r="E24" s="745"/>
      <c r="F24" s="745"/>
      <c r="G24" s="745"/>
      <c r="H24" s="745"/>
      <c r="I24" s="745"/>
      <c r="J24" s="745"/>
      <c r="K24" s="746"/>
      <c r="L24" s="741"/>
      <c r="M24" s="741"/>
      <c r="N24" s="741"/>
      <c r="O24" s="741"/>
      <c r="P24" s="13"/>
    </row>
    <row r="25" spans="1:16" ht="18" customHeight="1">
      <c r="A25" s="497"/>
      <c r="B25" s="498" t="s">
        <v>49</v>
      </c>
      <c r="C25" s="739" t="s">
        <v>172</v>
      </c>
      <c r="D25" s="739"/>
      <c r="E25" s="739"/>
      <c r="F25" s="739"/>
      <c r="G25" s="739"/>
      <c r="H25" s="739"/>
      <c r="I25" s="739"/>
      <c r="J25" s="739"/>
      <c r="K25" s="739"/>
      <c r="L25" s="740"/>
      <c r="M25" s="740"/>
      <c r="N25" s="732"/>
      <c r="O25" s="733"/>
      <c r="P25" s="13"/>
    </row>
    <row r="26" spans="1:16" ht="18" customHeight="1">
      <c r="A26" s="502"/>
      <c r="B26" s="498" t="s">
        <v>50</v>
      </c>
      <c r="C26" s="739" t="s">
        <v>24</v>
      </c>
      <c r="D26" s="739"/>
      <c r="E26" s="739"/>
      <c r="F26" s="739"/>
      <c r="G26" s="739"/>
      <c r="H26" s="739"/>
      <c r="I26" s="739"/>
      <c r="J26" s="739"/>
      <c r="K26" s="739"/>
      <c r="L26" s="740"/>
      <c r="M26" s="740"/>
      <c r="N26" s="732"/>
      <c r="O26" s="733"/>
      <c r="P26" s="13"/>
    </row>
    <row r="27" spans="1:16" ht="18" customHeight="1">
      <c r="A27" s="179"/>
      <c r="B27" s="498" t="s">
        <v>82</v>
      </c>
      <c r="C27" s="739" t="s">
        <v>43</v>
      </c>
      <c r="D27" s="739"/>
      <c r="E27" s="739"/>
      <c r="F27" s="739"/>
      <c r="G27" s="739"/>
      <c r="H27" s="739"/>
      <c r="I27" s="739"/>
      <c r="J27" s="739"/>
      <c r="K27" s="739"/>
      <c r="L27" s="740"/>
      <c r="M27" s="740"/>
      <c r="N27" s="732"/>
      <c r="O27" s="733"/>
      <c r="P27" s="13"/>
    </row>
    <row r="28" spans="1:16" ht="18" customHeight="1">
      <c r="A28" s="503"/>
      <c r="B28" s="498" t="s">
        <v>51</v>
      </c>
      <c r="C28" s="739" t="s">
        <v>169</v>
      </c>
      <c r="D28" s="739"/>
      <c r="E28" s="738"/>
      <c r="F28" s="738"/>
      <c r="G28" s="738"/>
      <c r="H28" s="738"/>
      <c r="I28" s="738"/>
      <c r="J28" s="738"/>
      <c r="K28" s="499"/>
      <c r="L28" s="740"/>
      <c r="M28" s="740"/>
      <c r="N28" s="732"/>
      <c r="O28" s="733"/>
      <c r="P28" s="13"/>
    </row>
    <row r="29" spans="1:16" s="15" customFormat="1" ht="19.5" customHeight="1">
      <c r="A29" s="497"/>
      <c r="B29" s="500"/>
      <c r="C29" s="739" t="s">
        <v>169</v>
      </c>
      <c r="D29" s="739"/>
      <c r="E29" s="738"/>
      <c r="F29" s="738"/>
      <c r="G29" s="738"/>
      <c r="H29" s="738"/>
      <c r="I29" s="738"/>
      <c r="J29" s="738"/>
      <c r="K29" s="499"/>
      <c r="L29" s="740"/>
      <c r="M29" s="740"/>
      <c r="N29" s="732"/>
      <c r="O29" s="733"/>
      <c r="P29" s="158"/>
    </row>
    <row r="30" spans="1:16" ht="17.25" customHeight="1">
      <c r="A30" s="497"/>
      <c r="B30" s="501"/>
      <c r="C30" s="739" t="s">
        <v>169</v>
      </c>
      <c r="D30" s="739"/>
      <c r="E30" s="737"/>
      <c r="F30" s="737"/>
      <c r="G30" s="737"/>
      <c r="H30" s="737"/>
      <c r="I30" s="737"/>
      <c r="J30" s="737"/>
      <c r="K30" s="499"/>
      <c r="L30" s="742"/>
      <c r="M30" s="743"/>
      <c r="N30" s="733"/>
      <c r="O30" s="744"/>
      <c r="P30" s="13"/>
    </row>
    <row r="31" spans="1:16" ht="17.25" customHeight="1">
      <c r="A31" s="502"/>
      <c r="B31" s="501"/>
      <c r="C31" s="739" t="s">
        <v>169</v>
      </c>
      <c r="D31" s="739"/>
      <c r="E31" s="738"/>
      <c r="F31" s="738"/>
      <c r="G31" s="738"/>
      <c r="H31" s="738"/>
      <c r="I31" s="738"/>
      <c r="J31" s="738"/>
      <c r="K31" s="499"/>
      <c r="L31" s="740"/>
      <c r="M31" s="740"/>
      <c r="N31" s="732"/>
      <c r="O31" s="733"/>
      <c r="P31" s="13"/>
    </row>
    <row r="32" spans="1:16" ht="17.25" customHeight="1">
      <c r="A32" s="179"/>
      <c r="B32" s="501"/>
      <c r="C32" s="739" t="s">
        <v>169</v>
      </c>
      <c r="D32" s="739"/>
      <c r="E32" s="738"/>
      <c r="F32" s="738"/>
      <c r="G32" s="738"/>
      <c r="H32" s="738"/>
      <c r="I32" s="738"/>
      <c r="J32" s="738"/>
      <c r="K32" s="499"/>
      <c r="L32" s="740"/>
      <c r="M32" s="740"/>
      <c r="N32" s="732"/>
      <c r="O32" s="733"/>
      <c r="P32" s="13"/>
    </row>
    <row r="33" spans="1:16" ht="28.5" customHeight="1" thickBot="1">
      <c r="A33" s="177"/>
      <c r="B33" s="163" t="s">
        <v>156</v>
      </c>
      <c r="C33" s="697" t="s">
        <v>173</v>
      </c>
      <c r="D33" s="697"/>
      <c r="E33" s="697"/>
      <c r="F33" s="697"/>
      <c r="G33" s="697"/>
      <c r="H33" s="697"/>
      <c r="I33" s="697"/>
      <c r="J33" s="697"/>
      <c r="K33" s="697"/>
      <c r="L33" s="734">
        <f>SUM(L25:M32)</f>
        <v>0</v>
      </c>
      <c r="M33" s="734"/>
      <c r="N33" s="735"/>
      <c r="O33" s="736"/>
      <c r="P33" s="13"/>
    </row>
    <row r="34" spans="1:15" ht="13.5" thickTop="1">
      <c r="A34" s="8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1"/>
    </row>
    <row r="35" spans="1:15" ht="13.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</row>
  </sheetData>
  <sheetProtection password="E1AE" sheet="1"/>
  <mergeCells count="83">
    <mergeCell ref="A1:O1"/>
    <mergeCell ref="A2:O2"/>
    <mergeCell ref="A3:O3"/>
    <mergeCell ref="A4:O4"/>
    <mergeCell ref="E6:G6"/>
    <mergeCell ref="C16:K16"/>
    <mergeCell ref="N15:O15"/>
    <mergeCell ref="L6:N6"/>
    <mergeCell ref="C13:K13"/>
    <mergeCell ref="L13:M13"/>
    <mergeCell ref="C17:D17"/>
    <mergeCell ref="E17:J17"/>
    <mergeCell ref="N13:O13"/>
    <mergeCell ref="L14:M14"/>
    <mergeCell ref="N14:O14"/>
    <mergeCell ref="C18:D18"/>
    <mergeCell ref="E18:J18"/>
    <mergeCell ref="L17:M17"/>
    <mergeCell ref="N17:O17"/>
    <mergeCell ref="L18:M18"/>
    <mergeCell ref="D8:O8"/>
    <mergeCell ref="A9:O9"/>
    <mergeCell ref="A12:O12"/>
    <mergeCell ref="C14:K14"/>
    <mergeCell ref="C15:K15"/>
    <mergeCell ref="L15:M15"/>
    <mergeCell ref="T22:V22"/>
    <mergeCell ref="C23:K23"/>
    <mergeCell ref="C24:K24"/>
    <mergeCell ref="L23:M23"/>
    <mergeCell ref="N23:O23"/>
    <mergeCell ref="L24:M24"/>
    <mergeCell ref="L22:M22"/>
    <mergeCell ref="N22:O22"/>
    <mergeCell ref="C31:D31"/>
    <mergeCell ref="E31:J31"/>
    <mergeCell ref="C32:D32"/>
    <mergeCell ref="E32:J32"/>
    <mergeCell ref="C33:K33"/>
    <mergeCell ref="N30:O30"/>
    <mergeCell ref="L30:M30"/>
    <mergeCell ref="L31:M31"/>
    <mergeCell ref="N31:O31"/>
    <mergeCell ref="L32:M32"/>
    <mergeCell ref="C29:D29"/>
    <mergeCell ref="E29:J29"/>
    <mergeCell ref="C30:D30"/>
    <mergeCell ref="E30:J30"/>
    <mergeCell ref="C22:K22"/>
    <mergeCell ref="C19:D19"/>
    <mergeCell ref="C20:D20"/>
    <mergeCell ref="C21:D21"/>
    <mergeCell ref="E19:J19"/>
    <mergeCell ref="N18:O18"/>
    <mergeCell ref="L16:M16"/>
    <mergeCell ref="N16:O16"/>
    <mergeCell ref="L19:M19"/>
    <mergeCell ref="N19:O19"/>
    <mergeCell ref="N27:O27"/>
    <mergeCell ref="L20:M20"/>
    <mergeCell ref="N20:O20"/>
    <mergeCell ref="L21:M21"/>
    <mergeCell ref="N21:O21"/>
    <mergeCell ref="L28:M28"/>
    <mergeCell ref="N28:O28"/>
    <mergeCell ref="L29:M29"/>
    <mergeCell ref="N29:O29"/>
    <mergeCell ref="N24:O24"/>
    <mergeCell ref="L25:M25"/>
    <mergeCell ref="N25:O25"/>
    <mergeCell ref="L26:M26"/>
    <mergeCell ref="N26:O26"/>
    <mergeCell ref="L27:M27"/>
    <mergeCell ref="N32:O32"/>
    <mergeCell ref="L33:M33"/>
    <mergeCell ref="N33:O33"/>
    <mergeCell ref="E20:J20"/>
    <mergeCell ref="E21:J21"/>
    <mergeCell ref="C25:K25"/>
    <mergeCell ref="C26:K26"/>
    <mergeCell ref="C27:K27"/>
    <mergeCell ref="C28:D28"/>
    <mergeCell ref="E28:J28"/>
  </mergeCells>
  <printOptions horizontalCentered="1" verticalCentered="1"/>
  <pageMargins left="0.25" right="0.25" top="0.5" bottom="0" header="0.5" footer="0.25"/>
  <pageSetup horizontalDpi="600" verticalDpi="600" orientation="portrait" scale="90" r:id="rId1"/>
  <headerFooter alignWithMargins="0">
    <oddFooter xml:space="preserve">&amp;LDSS-16 10-24-2016&amp;RPage16 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X18" sqref="X18"/>
    </sheetView>
  </sheetViews>
  <sheetFormatPr defaultColWidth="9.7109375" defaultRowHeight="12.75"/>
  <cols>
    <col min="1" max="1" width="7.57421875" style="12" customWidth="1"/>
    <col min="2" max="2" width="4.421875" style="12" customWidth="1"/>
    <col min="3" max="3" width="9.7109375" style="12" customWidth="1"/>
    <col min="4" max="4" width="7.57421875" style="12" customWidth="1"/>
    <col min="5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5.140625" style="12" customWidth="1"/>
    <col min="10" max="10" width="9.7109375" style="12" customWidth="1"/>
    <col min="11" max="11" width="1.7109375" style="12" customWidth="1"/>
    <col min="12" max="12" width="10.140625" style="12" bestFit="1" customWidth="1"/>
    <col min="13" max="13" width="12.57421875" style="12" customWidth="1"/>
    <col min="14" max="14" width="12.140625" style="12" customWidth="1"/>
    <col min="15" max="15" width="10.8515625" style="12" customWidth="1"/>
    <col min="16" max="16384" width="9.7109375" style="12" customWidth="1"/>
  </cols>
  <sheetData>
    <row r="1" spans="1:16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75"/>
    </row>
    <row r="2" spans="1:16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75"/>
    </row>
    <row r="3" spans="1:16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75"/>
    </row>
    <row r="4" spans="1:16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75"/>
    </row>
    <row r="5" spans="2:16" ht="13.5" thickBot="1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85"/>
    </row>
    <row r="6" spans="1:16" ht="27.75" customHeight="1">
      <c r="A6" s="93" t="s">
        <v>54</v>
      </c>
      <c r="B6" s="77"/>
      <c r="C6" s="77"/>
      <c r="D6" s="78" t="s">
        <v>6</v>
      </c>
      <c r="E6" s="694">
        <f>'P1 Info &amp; Certification'!L20</f>
        <v>43282</v>
      </c>
      <c r="F6" s="694"/>
      <c r="G6" s="694"/>
      <c r="H6" s="82"/>
      <c r="I6" s="79"/>
      <c r="J6" s="78" t="s">
        <v>7</v>
      </c>
      <c r="K6" s="77"/>
      <c r="L6" s="694">
        <f>'P1 Info &amp; Certification'!N20</f>
        <v>43646</v>
      </c>
      <c r="M6" s="694"/>
      <c r="N6" s="694"/>
      <c r="O6" s="80"/>
      <c r="P6" s="32"/>
    </row>
    <row r="7" spans="1:16" ht="12.75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1" customHeight="1">
      <c r="A8" s="124" t="s">
        <v>59</v>
      </c>
      <c r="B8" s="90"/>
      <c r="C8" s="90"/>
      <c r="D8" s="747" t="str">
        <f>'P1 Info &amp; Certification'!E12</f>
        <v>Charter Oak Health Center, Inc.</v>
      </c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8"/>
    </row>
    <row r="9" spans="1:16" ht="8.25" customHeight="1" thickBot="1">
      <c r="A9" s="749"/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1"/>
      <c r="P9" s="13"/>
    </row>
    <row r="10" spans="1:16" ht="15.7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248</v>
      </c>
      <c r="P10" s="13"/>
    </row>
    <row r="11" spans="1:16" ht="13.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>
      <c r="A12" s="701" t="s">
        <v>175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3"/>
      <c r="P12" s="158"/>
    </row>
    <row r="13" spans="1:16" s="15" customFormat="1" ht="16.5" customHeight="1" thickBot="1">
      <c r="A13" s="184" t="s">
        <v>83</v>
      </c>
      <c r="B13" s="772" t="s">
        <v>201</v>
      </c>
      <c r="C13" s="745"/>
      <c r="D13" s="745"/>
      <c r="E13" s="745"/>
      <c r="F13" s="745"/>
      <c r="G13" s="745"/>
      <c r="H13" s="745"/>
      <c r="I13" s="745"/>
      <c r="J13" s="745"/>
      <c r="K13" s="746"/>
      <c r="L13" s="777"/>
      <c r="M13" s="777"/>
      <c r="N13" s="741"/>
      <c r="O13" s="771"/>
      <c r="P13" s="158"/>
    </row>
    <row r="14" spans="1:16" ht="21.75" customHeight="1">
      <c r="A14" s="187"/>
      <c r="B14" s="163" t="s">
        <v>49</v>
      </c>
      <c r="C14" s="697" t="s">
        <v>176</v>
      </c>
      <c r="D14" s="697"/>
      <c r="E14" s="697"/>
      <c r="F14" s="697"/>
      <c r="G14" s="697"/>
      <c r="H14" s="697"/>
      <c r="I14" s="697"/>
      <c r="J14" s="697"/>
      <c r="K14" s="697"/>
      <c r="L14" s="740"/>
      <c r="M14" s="740"/>
      <c r="N14" s="775"/>
      <c r="O14" s="776"/>
      <c r="P14" s="13"/>
    </row>
    <row r="15" spans="1:16" ht="21.75" customHeight="1">
      <c r="A15" s="177"/>
      <c r="B15" s="163" t="s">
        <v>50</v>
      </c>
      <c r="C15" s="697" t="s">
        <v>177</v>
      </c>
      <c r="D15" s="697"/>
      <c r="E15" s="697"/>
      <c r="F15" s="697"/>
      <c r="G15" s="697"/>
      <c r="H15" s="697"/>
      <c r="I15" s="697"/>
      <c r="J15" s="697"/>
      <c r="K15" s="697"/>
      <c r="L15" s="740"/>
      <c r="M15" s="740"/>
      <c r="N15" s="775"/>
      <c r="O15" s="776"/>
      <c r="P15" s="13"/>
    </row>
    <row r="16" spans="1:16" ht="21.75" customHeight="1">
      <c r="A16" s="177"/>
      <c r="B16" s="163" t="s">
        <v>82</v>
      </c>
      <c r="C16" s="697" t="s">
        <v>178</v>
      </c>
      <c r="D16" s="697"/>
      <c r="E16" s="697"/>
      <c r="F16" s="697"/>
      <c r="G16" s="697"/>
      <c r="H16" s="697"/>
      <c r="I16" s="697"/>
      <c r="J16" s="697"/>
      <c r="K16" s="176"/>
      <c r="L16" s="740"/>
      <c r="M16" s="740"/>
      <c r="N16" s="775"/>
      <c r="O16" s="776"/>
      <c r="P16" s="13"/>
    </row>
    <row r="17" spans="1:16" ht="21.75" customHeight="1">
      <c r="A17" s="177"/>
      <c r="B17" s="163" t="s">
        <v>51</v>
      </c>
      <c r="C17" s="697" t="s">
        <v>249</v>
      </c>
      <c r="D17" s="697"/>
      <c r="E17" s="697"/>
      <c r="F17" s="697"/>
      <c r="G17" s="697"/>
      <c r="H17" s="697"/>
      <c r="I17" s="697"/>
      <c r="J17" s="697"/>
      <c r="K17" s="176"/>
      <c r="L17" s="740"/>
      <c r="M17" s="740"/>
      <c r="N17" s="775"/>
      <c r="O17" s="776"/>
      <c r="P17" s="13"/>
    </row>
    <row r="18" spans="1:16" ht="21.75" customHeight="1">
      <c r="A18" s="177"/>
      <c r="B18" s="163" t="s">
        <v>156</v>
      </c>
      <c r="C18" s="697" t="s">
        <v>184</v>
      </c>
      <c r="D18" s="697"/>
      <c r="E18" s="697"/>
      <c r="F18" s="697"/>
      <c r="G18" s="697"/>
      <c r="H18" s="697"/>
      <c r="I18" s="697"/>
      <c r="J18" s="697"/>
      <c r="K18" s="176"/>
      <c r="L18" s="740"/>
      <c r="M18" s="740"/>
      <c r="N18" s="775"/>
      <c r="O18" s="776"/>
      <c r="P18" s="13"/>
    </row>
    <row r="19" spans="1:16" ht="21.75" customHeight="1">
      <c r="A19" s="177"/>
      <c r="B19" s="163" t="s">
        <v>55</v>
      </c>
      <c r="C19" s="697" t="s">
        <v>185</v>
      </c>
      <c r="D19" s="697"/>
      <c r="E19" s="697"/>
      <c r="F19" s="697"/>
      <c r="G19" s="697"/>
      <c r="H19" s="697"/>
      <c r="I19" s="697"/>
      <c r="J19" s="697"/>
      <c r="K19" s="176"/>
      <c r="L19" s="740"/>
      <c r="M19" s="740"/>
      <c r="N19" s="505"/>
      <c r="O19" s="506"/>
      <c r="P19" s="13"/>
    </row>
    <row r="20" spans="1:16" ht="51.75" customHeight="1">
      <c r="A20" s="177"/>
      <c r="B20" s="188" t="s">
        <v>56</v>
      </c>
      <c r="C20" s="697" t="s">
        <v>186</v>
      </c>
      <c r="D20" s="697"/>
      <c r="E20" s="697"/>
      <c r="F20" s="697"/>
      <c r="G20" s="697"/>
      <c r="H20" s="697"/>
      <c r="I20" s="697"/>
      <c r="J20" s="697"/>
      <c r="K20" s="176"/>
      <c r="L20" s="740"/>
      <c r="M20" s="740"/>
      <c r="N20" s="505"/>
      <c r="O20" s="506"/>
      <c r="P20" s="13"/>
    </row>
    <row r="21" spans="1:16" ht="21.75" customHeight="1">
      <c r="A21" s="177"/>
      <c r="B21" s="163" t="s">
        <v>161</v>
      </c>
      <c r="C21" s="697" t="s">
        <v>187</v>
      </c>
      <c r="D21" s="697"/>
      <c r="E21" s="697"/>
      <c r="F21" s="697"/>
      <c r="G21" s="697"/>
      <c r="H21" s="697"/>
      <c r="I21" s="697"/>
      <c r="J21" s="697"/>
      <c r="K21" s="176"/>
      <c r="L21" s="740"/>
      <c r="M21" s="740"/>
      <c r="N21" s="505"/>
      <c r="O21" s="506"/>
      <c r="P21" s="13"/>
    </row>
    <row r="22" spans="1:16" ht="21.75" customHeight="1">
      <c r="A22" s="177"/>
      <c r="B22" s="163" t="s">
        <v>162</v>
      </c>
      <c r="C22" s="697" t="s">
        <v>188</v>
      </c>
      <c r="D22" s="697"/>
      <c r="E22" s="697"/>
      <c r="F22" s="697"/>
      <c r="G22" s="697"/>
      <c r="H22" s="697"/>
      <c r="I22" s="697"/>
      <c r="J22" s="697"/>
      <c r="K22" s="176"/>
      <c r="L22" s="740"/>
      <c r="M22" s="740"/>
      <c r="N22" s="505"/>
      <c r="O22" s="506"/>
      <c r="P22" s="13"/>
    </row>
    <row r="23" spans="1:16" ht="21.75" customHeight="1">
      <c r="A23" s="177"/>
      <c r="B23" s="163" t="s">
        <v>163</v>
      </c>
      <c r="C23" s="697" t="s">
        <v>189</v>
      </c>
      <c r="D23" s="697"/>
      <c r="E23" s="697"/>
      <c r="F23" s="697"/>
      <c r="G23" s="697"/>
      <c r="H23" s="697"/>
      <c r="I23" s="697"/>
      <c r="J23" s="697"/>
      <c r="K23" s="176"/>
      <c r="L23" s="740"/>
      <c r="M23" s="740"/>
      <c r="N23" s="505"/>
      <c r="O23" s="506"/>
      <c r="P23" s="13"/>
    </row>
    <row r="24" spans="1:16" ht="21.75" customHeight="1">
      <c r="A24" s="177"/>
      <c r="B24" s="163" t="s">
        <v>164</v>
      </c>
      <c r="C24" s="697" t="s">
        <v>165</v>
      </c>
      <c r="D24" s="697"/>
      <c r="E24" s="697"/>
      <c r="F24" s="697"/>
      <c r="G24" s="697"/>
      <c r="H24" s="697"/>
      <c r="I24" s="697"/>
      <c r="J24" s="697"/>
      <c r="K24" s="176"/>
      <c r="L24" s="740"/>
      <c r="M24" s="740"/>
      <c r="N24" s="505"/>
      <c r="O24" s="506"/>
      <c r="P24" s="13"/>
    </row>
    <row r="25" spans="1:16" ht="21.75" customHeight="1">
      <c r="A25" s="177"/>
      <c r="B25" s="163" t="s">
        <v>179</v>
      </c>
      <c r="C25" s="697" t="s">
        <v>190</v>
      </c>
      <c r="D25" s="697"/>
      <c r="E25" s="697"/>
      <c r="F25" s="697"/>
      <c r="G25" s="697"/>
      <c r="H25" s="697"/>
      <c r="I25" s="697"/>
      <c r="J25" s="697"/>
      <c r="K25" s="176"/>
      <c r="L25" s="740"/>
      <c r="M25" s="740"/>
      <c r="N25" s="505"/>
      <c r="O25" s="506"/>
      <c r="P25" s="13"/>
    </row>
    <row r="26" spans="1:16" ht="21.75" customHeight="1">
      <c r="A26" s="177"/>
      <c r="B26" s="163" t="s">
        <v>180</v>
      </c>
      <c r="C26" s="697" t="s">
        <v>191</v>
      </c>
      <c r="D26" s="697"/>
      <c r="E26" s="697"/>
      <c r="F26" s="697"/>
      <c r="G26" s="697"/>
      <c r="H26" s="697"/>
      <c r="I26" s="697"/>
      <c r="J26" s="697"/>
      <c r="K26" s="176"/>
      <c r="L26" s="740"/>
      <c r="M26" s="740"/>
      <c r="N26" s="505"/>
      <c r="O26" s="506"/>
      <c r="P26" s="13"/>
    </row>
    <row r="27" spans="1:16" ht="21.75" customHeight="1">
      <c r="A27" s="177"/>
      <c r="B27" s="163" t="s">
        <v>181</v>
      </c>
      <c r="C27" s="697" t="s">
        <v>167</v>
      </c>
      <c r="D27" s="697"/>
      <c r="E27" s="697"/>
      <c r="F27" s="697"/>
      <c r="G27" s="697"/>
      <c r="H27" s="697"/>
      <c r="I27" s="697"/>
      <c r="J27" s="697"/>
      <c r="K27" s="176"/>
      <c r="L27" s="740"/>
      <c r="M27" s="740"/>
      <c r="N27" s="505"/>
      <c r="O27" s="506"/>
      <c r="P27" s="13"/>
    </row>
    <row r="28" spans="1:16" ht="21.75" customHeight="1">
      <c r="A28" s="177"/>
      <c r="B28" s="163" t="s">
        <v>182</v>
      </c>
      <c r="C28" s="697" t="s">
        <v>192</v>
      </c>
      <c r="D28" s="697"/>
      <c r="E28" s="697"/>
      <c r="F28" s="697"/>
      <c r="G28" s="697"/>
      <c r="H28" s="697"/>
      <c r="I28" s="697"/>
      <c r="J28" s="697"/>
      <c r="K28" s="176"/>
      <c r="L28" s="740"/>
      <c r="M28" s="740"/>
      <c r="N28" s="505"/>
      <c r="O28" s="506"/>
      <c r="P28" s="13"/>
    </row>
    <row r="29" spans="1:22" ht="21.75" customHeight="1">
      <c r="A29" s="177"/>
      <c r="B29" s="163" t="s">
        <v>183</v>
      </c>
      <c r="C29" s="697" t="s">
        <v>193</v>
      </c>
      <c r="D29" s="697"/>
      <c r="E29" s="697"/>
      <c r="F29" s="697"/>
      <c r="G29" s="697"/>
      <c r="H29" s="697"/>
      <c r="I29" s="697"/>
      <c r="J29" s="697"/>
      <c r="K29" s="457"/>
      <c r="L29" s="741"/>
      <c r="M29" s="741"/>
      <c r="N29" s="769">
        <f>SUM(L14:M28)</f>
        <v>0</v>
      </c>
      <c r="O29" s="770"/>
      <c r="P29" s="13"/>
      <c r="T29" s="711"/>
      <c r="U29" s="711"/>
      <c r="V29" s="711"/>
    </row>
    <row r="30" spans="1:16" ht="6" customHeight="1" thickBot="1">
      <c r="A30" s="177"/>
      <c r="B30" s="457"/>
      <c r="C30" s="185"/>
      <c r="D30" s="185"/>
      <c r="E30" s="185"/>
      <c r="F30" s="185"/>
      <c r="G30" s="185"/>
      <c r="H30" s="185"/>
      <c r="I30" s="185"/>
      <c r="J30" s="185"/>
      <c r="K30" s="185"/>
      <c r="L30" s="741"/>
      <c r="M30" s="741"/>
      <c r="N30" s="741"/>
      <c r="O30" s="771"/>
      <c r="P30" s="13"/>
    </row>
    <row r="31" spans="1:16" ht="18" customHeight="1" thickBot="1">
      <c r="A31" s="175" t="s">
        <v>84</v>
      </c>
      <c r="B31" s="772" t="s">
        <v>250</v>
      </c>
      <c r="C31" s="745"/>
      <c r="D31" s="745"/>
      <c r="E31" s="745"/>
      <c r="F31" s="745"/>
      <c r="G31" s="745"/>
      <c r="H31" s="745"/>
      <c r="I31" s="745"/>
      <c r="J31" s="745"/>
      <c r="K31" s="746"/>
      <c r="L31" s="741"/>
      <c r="M31" s="741"/>
      <c r="N31" s="741"/>
      <c r="O31" s="771"/>
      <c r="P31" s="13"/>
    </row>
    <row r="32" spans="1:16" ht="18" customHeight="1">
      <c r="A32" s="177"/>
      <c r="B32" s="163" t="s">
        <v>49</v>
      </c>
      <c r="C32" s="697" t="s">
        <v>194</v>
      </c>
      <c r="D32" s="697"/>
      <c r="E32" s="697"/>
      <c r="F32" s="697"/>
      <c r="G32" s="697"/>
      <c r="H32" s="697"/>
      <c r="I32" s="697"/>
      <c r="J32" s="697"/>
      <c r="K32" s="186"/>
      <c r="L32" s="740"/>
      <c r="M32" s="740"/>
      <c r="N32" s="773"/>
      <c r="O32" s="774"/>
      <c r="P32" s="13"/>
    </row>
    <row r="33" spans="1:16" ht="18" customHeight="1">
      <c r="A33" s="178"/>
      <c r="B33" s="163" t="s">
        <v>50</v>
      </c>
      <c r="C33" s="697" t="s">
        <v>195</v>
      </c>
      <c r="D33" s="697"/>
      <c r="E33" s="697"/>
      <c r="F33" s="697"/>
      <c r="G33" s="697"/>
      <c r="H33" s="697"/>
      <c r="I33" s="697"/>
      <c r="J33" s="697"/>
      <c r="K33" s="176"/>
      <c r="L33" s="740"/>
      <c r="M33" s="740"/>
      <c r="N33" s="767"/>
      <c r="O33" s="768"/>
      <c r="P33" s="13"/>
    </row>
    <row r="34" spans="1:16" ht="18" customHeight="1">
      <c r="A34" s="504"/>
      <c r="B34" s="163" t="s">
        <v>82</v>
      </c>
      <c r="C34" s="697" t="s">
        <v>196</v>
      </c>
      <c r="D34" s="697"/>
      <c r="E34" s="697"/>
      <c r="F34" s="697"/>
      <c r="G34" s="697"/>
      <c r="H34" s="697"/>
      <c r="I34" s="697"/>
      <c r="J34" s="697"/>
      <c r="K34" s="176"/>
      <c r="L34" s="740"/>
      <c r="M34" s="740"/>
      <c r="N34" s="767"/>
      <c r="O34" s="768"/>
      <c r="P34" s="13"/>
    </row>
    <row r="35" spans="1:16" ht="18" customHeight="1">
      <c r="A35" s="180"/>
      <c r="B35" s="163" t="s">
        <v>51</v>
      </c>
      <c r="C35" s="697" t="s">
        <v>197</v>
      </c>
      <c r="D35" s="697"/>
      <c r="E35" s="697"/>
      <c r="F35" s="697"/>
      <c r="G35" s="697"/>
      <c r="H35" s="697"/>
      <c r="I35" s="697"/>
      <c r="J35" s="697"/>
      <c r="K35" s="176"/>
      <c r="L35" s="740"/>
      <c r="M35" s="740"/>
      <c r="N35" s="767"/>
      <c r="O35" s="768"/>
      <c r="P35" s="13"/>
    </row>
    <row r="36" spans="1:16" s="166" customFormat="1" ht="19.5" customHeight="1">
      <c r="A36" s="177"/>
      <c r="B36" s="163" t="s">
        <v>156</v>
      </c>
      <c r="C36" s="697" t="s">
        <v>198</v>
      </c>
      <c r="D36" s="697"/>
      <c r="E36" s="697"/>
      <c r="F36" s="697"/>
      <c r="G36" s="697"/>
      <c r="H36" s="697"/>
      <c r="I36" s="697"/>
      <c r="J36" s="697"/>
      <c r="K36" s="176"/>
      <c r="L36" s="740"/>
      <c r="M36" s="740"/>
      <c r="N36" s="767"/>
      <c r="O36" s="768"/>
      <c r="P36" s="165"/>
    </row>
    <row r="37" spans="1:16" s="168" customFormat="1" ht="17.25" customHeight="1">
      <c r="A37" s="177"/>
      <c r="B37" s="163" t="s">
        <v>55</v>
      </c>
      <c r="C37" s="697" t="s">
        <v>199</v>
      </c>
      <c r="D37" s="697"/>
      <c r="E37" s="697"/>
      <c r="F37" s="697"/>
      <c r="G37" s="697"/>
      <c r="H37" s="697"/>
      <c r="I37" s="697"/>
      <c r="J37" s="697"/>
      <c r="K37" s="176"/>
      <c r="L37" s="742"/>
      <c r="M37" s="743"/>
      <c r="N37" s="765"/>
      <c r="O37" s="766"/>
      <c r="P37" s="167"/>
    </row>
    <row r="38" spans="1:16" s="168" customFormat="1" ht="21" customHeight="1">
      <c r="A38" s="177"/>
      <c r="B38" s="163" t="s">
        <v>56</v>
      </c>
      <c r="C38" s="697" t="s">
        <v>160</v>
      </c>
      <c r="D38" s="697"/>
      <c r="E38" s="697"/>
      <c r="F38" s="697"/>
      <c r="G38" s="697"/>
      <c r="H38" s="697"/>
      <c r="I38" s="697"/>
      <c r="J38" s="697"/>
      <c r="K38" s="457"/>
      <c r="L38" s="741"/>
      <c r="M38" s="741"/>
      <c r="N38" s="763">
        <f>SUM(L32:M37)</f>
        <v>0</v>
      </c>
      <c r="O38" s="764"/>
      <c r="P38" s="167"/>
    </row>
    <row r="39" spans="1:15" ht="9" customHeight="1" thickBot="1">
      <c r="A39" s="8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61"/>
      <c r="O39" s="362"/>
    </row>
    <row r="40" spans="1:15" ht="31.5" customHeight="1" thickBot="1">
      <c r="A40" s="175" t="s">
        <v>91</v>
      </c>
      <c r="B40" s="759" t="s">
        <v>200</v>
      </c>
      <c r="C40" s="760"/>
      <c r="D40" s="760"/>
      <c r="E40" s="760"/>
      <c r="F40" s="760"/>
      <c r="G40" s="760"/>
      <c r="H40" s="760"/>
      <c r="I40" s="760"/>
      <c r="J40" s="760"/>
      <c r="K40" s="761"/>
      <c r="L40" s="182"/>
      <c r="M40" s="182"/>
      <c r="N40" s="734">
        <f>N29+N38</f>
        <v>0</v>
      </c>
      <c r="O40" s="762"/>
    </row>
    <row r="41" spans="1:15" ht="13.5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</row>
    <row r="42" spans="1:15" ht="13.5" thickBo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</sheetData>
  <sheetProtection password="E1AE" sheet="1"/>
  <mergeCells count="79">
    <mergeCell ref="A1:O1"/>
    <mergeCell ref="A2:O2"/>
    <mergeCell ref="A3:O3"/>
    <mergeCell ref="A4:O4"/>
    <mergeCell ref="E6:G6"/>
    <mergeCell ref="L6:N6"/>
    <mergeCell ref="D8:O8"/>
    <mergeCell ref="A9:O9"/>
    <mergeCell ref="A12:O12"/>
    <mergeCell ref="L13:M13"/>
    <mergeCell ref="N13:O13"/>
    <mergeCell ref="B13:K13"/>
    <mergeCell ref="C14:K14"/>
    <mergeCell ref="L14:M14"/>
    <mergeCell ref="N14:O14"/>
    <mergeCell ref="C15:K15"/>
    <mergeCell ref="L15:M15"/>
    <mergeCell ref="N15:O15"/>
    <mergeCell ref="L18:M18"/>
    <mergeCell ref="N18:O18"/>
    <mergeCell ref="C18:J18"/>
    <mergeCell ref="C32:J32"/>
    <mergeCell ref="L16:M16"/>
    <mergeCell ref="N16:O16"/>
    <mergeCell ref="L17:M17"/>
    <mergeCell ref="N17:O17"/>
    <mergeCell ref="C16:J16"/>
    <mergeCell ref="C17:J17"/>
    <mergeCell ref="T29:V29"/>
    <mergeCell ref="L30:M30"/>
    <mergeCell ref="N30:O30"/>
    <mergeCell ref="C29:J29"/>
    <mergeCell ref="B31:K31"/>
    <mergeCell ref="C33:J33"/>
    <mergeCell ref="N31:O31"/>
    <mergeCell ref="L32:M32"/>
    <mergeCell ref="N32:O32"/>
    <mergeCell ref="L33:M33"/>
    <mergeCell ref="C25:J25"/>
    <mergeCell ref="L25:M25"/>
    <mergeCell ref="L28:M28"/>
    <mergeCell ref="L29:M29"/>
    <mergeCell ref="N29:O29"/>
    <mergeCell ref="C28:J28"/>
    <mergeCell ref="N33:O33"/>
    <mergeCell ref="L34:M34"/>
    <mergeCell ref="N34:O34"/>
    <mergeCell ref="C26:J26"/>
    <mergeCell ref="C27:J27"/>
    <mergeCell ref="L26:M26"/>
    <mergeCell ref="L27:M27"/>
    <mergeCell ref="L31:M31"/>
    <mergeCell ref="C34:J34"/>
    <mergeCell ref="N37:O37"/>
    <mergeCell ref="C38:J38"/>
    <mergeCell ref="L35:M35"/>
    <mergeCell ref="N35:O35"/>
    <mergeCell ref="L36:M36"/>
    <mergeCell ref="N36:O36"/>
    <mergeCell ref="C21:J21"/>
    <mergeCell ref="C22:J22"/>
    <mergeCell ref="C23:J23"/>
    <mergeCell ref="C24:J24"/>
    <mergeCell ref="L38:M38"/>
    <mergeCell ref="N38:O38"/>
    <mergeCell ref="C35:J35"/>
    <mergeCell ref="C36:J36"/>
    <mergeCell ref="C37:J37"/>
    <mergeCell ref="L37:M37"/>
    <mergeCell ref="B40:K40"/>
    <mergeCell ref="N40:O40"/>
    <mergeCell ref="L19:M19"/>
    <mergeCell ref="L20:M20"/>
    <mergeCell ref="L21:M21"/>
    <mergeCell ref="L22:M22"/>
    <mergeCell ref="L23:M23"/>
    <mergeCell ref="L24:M24"/>
    <mergeCell ref="C19:J19"/>
    <mergeCell ref="C20:J20"/>
  </mergeCells>
  <printOptions horizontalCentered="1" verticalCentered="1"/>
  <pageMargins left="0.25" right="0.25" top="0.5" bottom="0" header="0.5" footer="0.25"/>
  <pageSetup horizontalDpi="600" verticalDpi="600" orientation="portrait" scale="90" r:id="rId1"/>
  <headerFooter alignWithMargins="0">
    <oddFooter>&amp;LDSS-16 10-24-2016&amp;RPage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85" zoomScaleNormal="85" zoomScalePageLayoutView="0" workbookViewId="0" topLeftCell="A7">
      <selection activeCell="E25" sqref="E25"/>
    </sheetView>
  </sheetViews>
  <sheetFormatPr defaultColWidth="9.7109375" defaultRowHeight="12.75"/>
  <cols>
    <col min="1" max="1" width="4.7109375" style="22" customWidth="1"/>
    <col min="2" max="2" width="14.28125" style="22" customWidth="1"/>
    <col min="3" max="3" width="35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75"/>
      <c r="L1" s="75"/>
      <c r="M1" s="75"/>
      <c r="N1" s="75"/>
      <c r="O1" s="75"/>
    </row>
    <row r="2" spans="1:15" s="18" customFormat="1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75"/>
      <c r="L2" s="75"/>
      <c r="M2" s="75"/>
      <c r="N2" s="75"/>
      <c r="O2" s="75"/>
    </row>
    <row r="3" spans="1:15" s="18" customFormat="1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75"/>
      <c r="L3" s="75"/>
      <c r="M3" s="75"/>
      <c r="N3" s="75"/>
      <c r="O3" s="75"/>
    </row>
    <row r="4" spans="1:15" s="18" customFormat="1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615">
        <f>'P1 Info &amp; Certification'!L20</f>
        <v>43282</v>
      </c>
      <c r="F6" s="615"/>
      <c r="G6" s="96"/>
      <c r="H6" s="95" t="s">
        <v>7</v>
      </c>
      <c r="I6" s="615">
        <f>'P1 Info &amp; Certification'!N20</f>
        <v>43646</v>
      </c>
      <c r="J6" s="627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1.75" customHeight="1" thickBot="1">
      <c r="A8" s="97"/>
      <c r="B8" s="445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616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6.5" thickBot="1">
      <c r="A10" s="16"/>
      <c r="B10" s="19"/>
      <c r="C10" s="19"/>
      <c r="D10" s="19"/>
      <c r="E10" s="20"/>
      <c r="F10" s="19"/>
      <c r="G10" s="21"/>
      <c r="H10" s="19"/>
      <c r="I10" s="19"/>
      <c r="J10" s="112" t="s">
        <v>219</v>
      </c>
    </row>
    <row r="11" spans="1:10" s="18" customFormat="1" ht="19.5" customHeight="1">
      <c r="A11" s="642" t="s">
        <v>290</v>
      </c>
      <c r="B11" s="643"/>
      <c r="C11" s="643"/>
      <c r="D11" s="643"/>
      <c r="E11" s="643"/>
      <c r="F11" s="643"/>
      <c r="G11" s="643"/>
      <c r="H11" s="643"/>
      <c r="I11" s="643"/>
      <c r="J11" s="644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632" t="s">
        <v>74</v>
      </c>
      <c r="B14" s="633"/>
      <c r="C14" s="63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 thickBot="1">
      <c r="A15" s="635"/>
      <c r="B15" s="636"/>
      <c r="C15" s="637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8.75" customHeight="1">
      <c r="A16" s="213" t="s">
        <v>83</v>
      </c>
      <c r="B16" s="641" t="s">
        <v>251</v>
      </c>
      <c r="C16" s="641"/>
      <c r="D16" s="3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4"/>
      <c r="B17" s="640" t="s">
        <v>85</v>
      </c>
      <c r="C17" s="640"/>
      <c r="D17" s="8"/>
      <c r="E17" s="9"/>
      <c r="F17" s="8"/>
      <c r="G17" s="8"/>
      <c r="H17" s="8"/>
      <c r="I17" s="8"/>
      <c r="J17" s="215"/>
    </row>
    <row r="18" spans="1:10" ht="12" customHeight="1">
      <c r="A18" s="216" t="s">
        <v>49</v>
      </c>
      <c r="B18" s="630" t="s">
        <v>67</v>
      </c>
      <c r="C18" s="631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628" t="s">
        <v>23</v>
      </c>
      <c r="C19" s="629"/>
      <c r="D19" s="34">
        <v>1573235</v>
      </c>
      <c r="E19" s="34">
        <v>445100</v>
      </c>
      <c r="F19" s="325">
        <f>SUM(D19:E19)</f>
        <v>2018335</v>
      </c>
      <c r="G19" s="322"/>
      <c r="H19" s="36">
        <f aca="true" t="shared" si="0" ref="H19:H34">F19+G19</f>
        <v>2018335</v>
      </c>
      <c r="I19" s="37"/>
      <c r="J19" s="219">
        <f aca="true" t="shared" si="1" ref="J19:J34">H19+I19</f>
        <v>2018335</v>
      </c>
    </row>
    <row r="20" spans="1:10" ht="12.75">
      <c r="A20" s="220" t="s">
        <v>71</v>
      </c>
      <c r="B20" s="625" t="s">
        <v>68</v>
      </c>
      <c r="C20" s="626"/>
      <c r="D20" s="38">
        <v>1084297</v>
      </c>
      <c r="E20" s="38"/>
      <c r="F20" s="40">
        <f aca="true" t="shared" si="2" ref="F20:F34">SUM(D20:E20)</f>
        <v>1084297</v>
      </c>
      <c r="G20" s="139"/>
      <c r="H20" s="36">
        <f t="shared" si="0"/>
        <v>1084297</v>
      </c>
      <c r="I20" s="39"/>
      <c r="J20" s="221">
        <f t="shared" si="1"/>
        <v>1084297</v>
      </c>
    </row>
    <row r="21" spans="1:10" ht="12.75">
      <c r="A21" s="220" t="s">
        <v>72</v>
      </c>
      <c r="B21" s="625" t="s">
        <v>288</v>
      </c>
      <c r="C21" s="626"/>
      <c r="D21" s="38">
        <v>1512135</v>
      </c>
      <c r="E21" s="38"/>
      <c r="F21" s="40">
        <f>SUM(D21:E21)</f>
        <v>1512135</v>
      </c>
      <c r="G21" s="139"/>
      <c r="H21" s="36">
        <f t="shared" si="0"/>
        <v>1512135</v>
      </c>
      <c r="I21" s="39"/>
      <c r="J21" s="221">
        <f t="shared" si="1"/>
        <v>1512135</v>
      </c>
    </row>
    <row r="22" spans="1:10" ht="12.75">
      <c r="A22" s="220" t="s">
        <v>73</v>
      </c>
      <c r="B22" s="625" t="s">
        <v>69</v>
      </c>
      <c r="C22" s="626"/>
      <c r="D22" s="38"/>
      <c r="E22" s="38"/>
      <c r="F22" s="40"/>
      <c r="G22" s="139"/>
      <c r="H22" s="36"/>
      <c r="I22" s="39"/>
      <c r="J22" s="221"/>
    </row>
    <row r="23" spans="1:10" ht="12.75">
      <c r="A23" s="220"/>
      <c r="B23" s="137"/>
      <c r="C23" s="460" t="s">
        <v>387</v>
      </c>
      <c r="D23" s="38">
        <v>166832</v>
      </c>
      <c r="E23" s="38"/>
      <c r="F23" s="40">
        <f t="shared" si="2"/>
        <v>166832</v>
      </c>
      <c r="G23" s="139"/>
      <c r="H23" s="36">
        <f t="shared" si="0"/>
        <v>166832</v>
      </c>
      <c r="I23" s="39"/>
      <c r="J23" s="221">
        <f t="shared" si="1"/>
        <v>166832</v>
      </c>
    </row>
    <row r="24" spans="1:10" ht="12.75">
      <c r="A24" s="220"/>
      <c r="B24" s="26"/>
      <c r="C24" s="461" t="s">
        <v>388</v>
      </c>
      <c r="D24" s="38">
        <v>3509627</v>
      </c>
      <c r="E24" s="38"/>
      <c r="F24" s="40">
        <f t="shared" si="2"/>
        <v>3509627</v>
      </c>
      <c r="G24" s="139"/>
      <c r="H24" s="36">
        <f t="shared" si="0"/>
        <v>3509627</v>
      </c>
      <c r="I24" s="39"/>
      <c r="J24" s="221">
        <f t="shared" si="1"/>
        <v>3509627</v>
      </c>
    </row>
    <row r="25" spans="1:10" ht="12.75">
      <c r="A25" s="220"/>
      <c r="B25" s="137"/>
      <c r="C25" s="462" t="s">
        <v>389</v>
      </c>
      <c r="D25" s="38"/>
      <c r="E25" s="38">
        <v>348953</v>
      </c>
      <c r="F25" s="40">
        <f t="shared" si="2"/>
        <v>348953</v>
      </c>
      <c r="G25" s="139"/>
      <c r="H25" s="36">
        <f t="shared" si="0"/>
        <v>348953</v>
      </c>
      <c r="I25" s="39"/>
      <c r="J25" s="221">
        <f t="shared" si="1"/>
        <v>348953</v>
      </c>
    </row>
    <row r="26" spans="1:10" ht="12.75">
      <c r="A26" s="220"/>
      <c r="B26" s="137"/>
      <c r="C26" s="462" t="s">
        <v>398</v>
      </c>
      <c r="D26" s="38">
        <v>24131</v>
      </c>
      <c r="E26" s="38"/>
      <c r="F26" s="40">
        <f t="shared" si="2"/>
        <v>24131</v>
      </c>
      <c r="G26" s="139"/>
      <c r="H26" s="36">
        <f t="shared" si="0"/>
        <v>24131</v>
      </c>
      <c r="I26" s="39"/>
      <c r="J26" s="221">
        <f t="shared" si="1"/>
        <v>24131</v>
      </c>
    </row>
    <row r="27" spans="1:10" ht="12.75">
      <c r="A27" s="220"/>
      <c r="B27" s="137"/>
      <c r="C27" s="462" t="s">
        <v>399</v>
      </c>
      <c r="D27" s="38">
        <v>10961</v>
      </c>
      <c r="E27" s="38"/>
      <c r="F27" s="40">
        <f t="shared" si="2"/>
        <v>10961</v>
      </c>
      <c r="G27" s="139"/>
      <c r="H27" s="36">
        <f t="shared" si="0"/>
        <v>10961</v>
      </c>
      <c r="I27" s="39"/>
      <c r="J27" s="221">
        <f t="shared" si="1"/>
        <v>10961</v>
      </c>
    </row>
    <row r="28" spans="1:10" ht="12.75">
      <c r="A28" s="220"/>
      <c r="B28" s="137"/>
      <c r="C28" s="513"/>
      <c r="D28" s="38"/>
      <c r="E28" s="38"/>
      <c r="F28" s="40">
        <f t="shared" si="2"/>
        <v>0</v>
      </c>
      <c r="G28" s="139"/>
      <c r="H28" s="36">
        <f t="shared" si="0"/>
        <v>0</v>
      </c>
      <c r="I28" s="39"/>
      <c r="J28" s="221">
        <f t="shared" si="1"/>
        <v>0</v>
      </c>
    </row>
    <row r="29" spans="1:10" ht="12.75">
      <c r="A29" s="220"/>
      <c r="B29" s="137"/>
      <c r="C29" s="462"/>
      <c r="D29" s="38"/>
      <c r="E29" s="38"/>
      <c r="F29" s="40">
        <f t="shared" si="2"/>
        <v>0</v>
      </c>
      <c r="G29" s="139"/>
      <c r="H29" s="36">
        <f t="shared" si="0"/>
        <v>0</v>
      </c>
      <c r="I29" s="39"/>
      <c r="J29" s="221">
        <f t="shared" si="1"/>
        <v>0</v>
      </c>
    </row>
    <row r="30" spans="1:10" ht="12.75">
      <c r="A30" s="220"/>
      <c r="B30" s="27"/>
      <c r="C30" s="462"/>
      <c r="D30" s="38"/>
      <c r="E30" s="38"/>
      <c r="F30" s="40">
        <f t="shared" si="2"/>
        <v>0</v>
      </c>
      <c r="G30" s="139"/>
      <c r="H30" s="36">
        <f t="shared" si="0"/>
        <v>0</v>
      </c>
      <c r="I30" s="39"/>
      <c r="J30" s="221">
        <f t="shared" si="1"/>
        <v>0</v>
      </c>
    </row>
    <row r="31" spans="1:11" ht="12.75">
      <c r="A31" s="220"/>
      <c r="B31" s="137"/>
      <c r="C31" s="462"/>
      <c r="D31" s="38"/>
      <c r="E31" s="38"/>
      <c r="F31" s="40">
        <f t="shared" si="2"/>
        <v>0</v>
      </c>
      <c r="G31" s="139"/>
      <c r="H31" s="40">
        <f t="shared" si="0"/>
        <v>0</v>
      </c>
      <c r="I31" s="38"/>
      <c r="J31" s="222">
        <f t="shared" si="1"/>
        <v>0</v>
      </c>
      <c r="K31" s="33"/>
    </row>
    <row r="32" spans="1:11" ht="12.75">
      <c r="A32" s="220"/>
      <c r="B32" s="137"/>
      <c r="C32" s="462"/>
      <c r="D32" s="38"/>
      <c r="E32" s="38"/>
      <c r="F32" s="40">
        <f t="shared" si="2"/>
        <v>0</v>
      </c>
      <c r="G32" s="139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>
      <c r="A33" s="223"/>
      <c r="B33" s="25"/>
      <c r="C33" s="462"/>
      <c r="D33" s="38"/>
      <c r="E33" s="38"/>
      <c r="F33" s="40">
        <f t="shared" si="2"/>
        <v>0</v>
      </c>
      <c r="G33" s="139"/>
      <c r="H33" s="40">
        <f t="shared" si="0"/>
        <v>0</v>
      </c>
      <c r="I33" s="38"/>
      <c r="J33" s="222">
        <f t="shared" si="1"/>
        <v>0</v>
      </c>
      <c r="K33" s="33"/>
    </row>
    <row r="34" spans="1:11" ht="12.75" customHeight="1">
      <c r="A34" s="223"/>
      <c r="B34" s="110"/>
      <c r="C34" s="460"/>
      <c r="D34" s="104"/>
      <c r="E34" s="321"/>
      <c r="F34" s="326">
        <f t="shared" si="2"/>
        <v>0</v>
      </c>
      <c r="G34" s="323"/>
      <c r="H34" s="40">
        <f t="shared" si="0"/>
        <v>0</v>
      </c>
      <c r="I34" s="41"/>
      <c r="J34" s="222">
        <f t="shared" si="1"/>
        <v>0</v>
      </c>
      <c r="K34" s="33"/>
    </row>
    <row r="35" spans="1:10" s="126" customFormat="1" ht="12.75">
      <c r="A35" s="224" t="s">
        <v>80</v>
      </c>
      <c r="B35" s="638" t="s">
        <v>99</v>
      </c>
      <c r="C35" s="639"/>
      <c r="D35" s="129">
        <f>SUM(D19:D34)</f>
        <v>7881218</v>
      </c>
      <c r="E35" s="129">
        <f aca="true" t="shared" si="3" ref="E35:J35">SUM(E19:E34)</f>
        <v>794053</v>
      </c>
      <c r="F35" s="324">
        <f t="shared" si="3"/>
        <v>8675271</v>
      </c>
      <c r="G35" s="129">
        <f t="shared" si="3"/>
        <v>0</v>
      </c>
      <c r="H35" s="129">
        <f t="shared" si="3"/>
        <v>8675271</v>
      </c>
      <c r="I35" s="129">
        <f t="shared" si="3"/>
        <v>0</v>
      </c>
      <c r="J35" s="225">
        <f t="shared" si="3"/>
        <v>8675271</v>
      </c>
    </row>
    <row r="36" spans="1:10" ht="12" customHeight="1">
      <c r="A36" s="226" t="s">
        <v>50</v>
      </c>
      <c r="B36" s="7" t="s">
        <v>214</v>
      </c>
      <c r="C36" s="7"/>
      <c r="D36" s="8"/>
      <c r="E36" s="9"/>
      <c r="F36" s="8"/>
      <c r="G36" s="8"/>
      <c r="H36" s="8"/>
      <c r="I36" s="8"/>
      <c r="J36" s="215"/>
    </row>
    <row r="37" spans="1:10" ht="12.75">
      <c r="A37" s="218" t="s">
        <v>70</v>
      </c>
      <c r="B37" s="441" t="s">
        <v>76</v>
      </c>
      <c r="C37" s="446"/>
      <c r="D37" s="513"/>
      <c r="E37" s="138">
        <v>110714</v>
      </c>
      <c r="F37" s="325">
        <f>SUM(E37:E37)</f>
        <v>110714</v>
      </c>
      <c r="G37" s="29"/>
      <c r="H37" s="28">
        <f aca="true" t="shared" si="4" ref="H37:H49">F37+G37</f>
        <v>110714</v>
      </c>
      <c r="I37" s="29"/>
      <c r="J37" s="227">
        <f aca="true" t="shared" si="5" ref="J37:J49">H37+I37</f>
        <v>110714</v>
      </c>
    </row>
    <row r="38" spans="1:10" ht="12.75">
      <c r="A38" s="220" t="s">
        <v>71</v>
      </c>
      <c r="B38" s="441" t="s">
        <v>77</v>
      </c>
      <c r="C38" s="446"/>
      <c r="D38" s="513"/>
      <c r="E38" s="29">
        <v>25073</v>
      </c>
      <c r="F38" s="40">
        <f>SUM(E38:E38)</f>
        <v>25073</v>
      </c>
      <c r="G38" s="29"/>
      <c r="H38" s="28">
        <f t="shared" si="4"/>
        <v>25073</v>
      </c>
      <c r="I38" s="29"/>
      <c r="J38" s="227">
        <f t="shared" si="5"/>
        <v>25073</v>
      </c>
    </row>
    <row r="39" spans="1:10" ht="12.75">
      <c r="A39" s="220" t="s">
        <v>72</v>
      </c>
      <c r="B39" s="23" t="s">
        <v>78</v>
      </c>
      <c r="C39" s="23"/>
      <c r="D39" s="513"/>
      <c r="E39" s="29">
        <v>254393</v>
      </c>
      <c r="F39" s="40">
        <f>SUM(E39:E39)</f>
        <v>254393</v>
      </c>
      <c r="G39" s="29"/>
      <c r="H39" s="28">
        <f t="shared" si="4"/>
        <v>254393</v>
      </c>
      <c r="I39" s="29"/>
      <c r="J39" s="227">
        <f t="shared" si="5"/>
        <v>254393</v>
      </c>
    </row>
    <row r="40" spans="1:10" ht="12.75">
      <c r="A40" s="220" t="s">
        <v>73</v>
      </c>
      <c r="B40" s="23" t="s">
        <v>79</v>
      </c>
      <c r="C40" s="23"/>
      <c r="D40" s="29"/>
      <c r="E40" s="29">
        <v>6472</v>
      </c>
      <c r="F40" s="40">
        <f aca="true" t="shared" si="6" ref="F40:F48">SUM(D40:E40)</f>
        <v>6472</v>
      </c>
      <c r="G40" s="29"/>
      <c r="H40" s="28">
        <f t="shared" si="4"/>
        <v>6472</v>
      </c>
      <c r="I40" s="29"/>
      <c r="J40" s="227">
        <f t="shared" si="5"/>
        <v>6472</v>
      </c>
    </row>
    <row r="41" spans="1:10" ht="12.75">
      <c r="A41" s="220" t="s">
        <v>80</v>
      </c>
      <c r="B41" s="625" t="s">
        <v>328</v>
      </c>
      <c r="C41" s="626"/>
      <c r="D41" s="29"/>
      <c r="E41" s="29"/>
      <c r="F41" s="40">
        <f t="shared" si="6"/>
        <v>0</v>
      </c>
      <c r="G41" s="29"/>
      <c r="H41" s="28">
        <f t="shared" si="4"/>
        <v>0</v>
      </c>
      <c r="I41" s="29"/>
      <c r="J41" s="227">
        <f t="shared" si="5"/>
        <v>0</v>
      </c>
    </row>
    <row r="42" spans="1:10" ht="12.75">
      <c r="A42" s="220" t="s">
        <v>81</v>
      </c>
      <c r="B42" s="625" t="s">
        <v>217</v>
      </c>
      <c r="C42" s="626"/>
      <c r="D42" s="29">
        <v>69640</v>
      </c>
      <c r="E42" s="29"/>
      <c r="F42" s="40">
        <f t="shared" si="6"/>
        <v>69640</v>
      </c>
      <c r="G42" s="29"/>
      <c r="H42" s="28">
        <f t="shared" si="4"/>
        <v>69640</v>
      </c>
      <c r="I42" s="29"/>
      <c r="J42" s="227">
        <f t="shared" si="5"/>
        <v>69640</v>
      </c>
    </row>
    <row r="43" spans="1:10" ht="12.75">
      <c r="A43" s="220" t="s">
        <v>112</v>
      </c>
      <c r="B43" s="441" t="s">
        <v>329</v>
      </c>
      <c r="C43" s="442"/>
      <c r="D43" s="29"/>
      <c r="E43" s="29"/>
      <c r="F43" s="40">
        <f t="shared" si="6"/>
        <v>0</v>
      </c>
      <c r="G43" s="29"/>
      <c r="H43" s="28">
        <f t="shared" si="4"/>
        <v>0</v>
      </c>
      <c r="I43" s="29"/>
      <c r="J43" s="227">
        <f t="shared" si="5"/>
        <v>0</v>
      </c>
    </row>
    <row r="44" spans="1:10" ht="12.75">
      <c r="A44" s="220" t="s">
        <v>114</v>
      </c>
      <c r="B44" s="625" t="s">
        <v>69</v>
      </c>
      <c r="C44" s="626"/>
      <c r="D44" s="29"/>
      <c r="E44" s="29"/>
      <c r="F44" s="40"/>
      <c r="G44" s="29"/>
      <c r="H44" s="28"/>
      <c r="I44" s="29"/>
      <c r="J44" s="227"/>
    </row>
    <row r="45" spans="1:10" ht="12.75">
      <c r="A45" s="220"/>
      <c r="B45" s="137"/>
      <c r="C45" s="460"/>
      <c r="D45" s="29"/>
      <c r="E45" s="29"/>
      <c r="F45" s="40">
        <f t="shared" si="6"/>
        <v>0</v>
      </c>
      <c r="G45" s="29"/>
      <c r="H45" s="28">
        <f t="shared" si="4"/>
        <v>0</v>
      </c>
      <c r="I45" s="29"/>
      <c r="J45" s="227">
        <f t="shared" si="5"/>
        <v>0</v>
      </c>
    </row>
    <row r="46" spans="1:10" ht="12.75">
      <c r="A46" s="220"/>
      <c r="B46" s="26"/>
      <c r="C46" s="461"/>
      <c r="D46" s="29"/>
      <c r="E46" s="29"/>
      <c r="F46" s="40">
        <f t="shared" si="6"/>
        <v>0</v>
      </c>
      <c r="G46" s="29"/>
      <c r="H46" s="28">
        <f t="shared" si="4"/>
        <v>0</v>
      </c>
      <c r="I46" s="29"/>
      <c r="J46" s="227">
        <f t="shared" si="5"/>
        <v>0</v>
      </c>
    </row>
    <row r="47" spans="1:10" ht="12.75">
      <c r="A47" s="223"/>
      <c r="B47" s="137"/>
      <c r="C47" s="462"/>
      <c r="D47" s="29"/>
      <c r="E47" s="29"/>
      <c r="F47" s="40">
        <f t="shared" si="6"/>
        <v>0</v>
      </c>
      <c r="G47" s="29"/>
      <c r="H47" s="28">
        <f t="shared" si="4"/>
        <v>0</v>
      </c>
      <c r="I47" s="29"/>
      <c r="J47" s="227">
        <f t="shared" si="5"/>
        <v>0</v>
      </c>
    </row>
    <row r="48" spans="1:10" ht="12.75">
      <c r="A48" s="223"/>
      <c r="B48" s="137"/>
      <c r="C48" s="462"/>
      <c r="D48" s="29"/>
      <c r="E48" s="29"/>
      <c r="F48" s="40">
        <f t="shared" si="6"/>
        <v>0</v>
      </c>
      <c r="G48" s="29"/>
      <c r="H48" s="28">
        <f t="shared" si="4"/>
        <v>0</v>
      </c>
      <c r="I48" s="29"/>
      <c r="J48" s="227">
        <f t="shared" si="5"/>
        <v>0</v>
      </c>
    </row>
    <row r="49" spans="1:10" ht="12.75">
      <c r="A49" s="223"/>
      <c r="B49" s="106"/>
      <c r="C49" s="437"/>
      <c r="D49" s="105"/>
      <c r="E49" s="29"/>
      <c r="F49" s="326">
        <f>SUM(D49:E49)</f>
        <v>0</v>
      </c>
      <c r="G49" s="29"/>
      <c r="H49" s="28">
        <f t="shared" si="4"/>
        <v>0</v>
      </c>
      <c r="I49" s="29"/>
      <c r="J49" s="227">
        <f t="shared" si="5"/>
        <v>0</v>
      </c>
    </row>
    <row r="50" spans="1:10" s="126" customFormat="1" ht="12.75">
      <c r="A50" s="228" t="s">
        <v>113</v>
      </c>
      <c r="B50" s="111" t="s">
        <v>100</v>
      </c>
      <c r="C50" s="127"/>
      <c r="D50" s="128">
        <f aca="true" t="shared" si="7" ref="D50:J50">SUM(D37:D49)</f>
        <v>69640</v>
      </c>
      <c r="E50" s="128">
        <f>SUM(E37:E49)</f>
        <v>396652</v>
      </c>
      <c r="F50" s="128">
        <f t="shared" si="7"/>
        <v>466292</v>
      </c>
      <c r="G50" s="128">
        <f t="shared" si="7"/>
        <v>0</v>
      </c>
      <c r="H50" s="128">
        <f t="shared" si="7"/>
        <v>466292</v>
      </c>
      <c r="I50" s="128">
        <f t="shared" si="7"/>
        <v>0</v>
      </c>
      <c r="J50" s="229">
        <f t="shared" si="7"/>
        <v>466292</v>
      </c>
    </row>
    <row r="51" spans="1:10" ht="12.75">
      <c r="A51" s="230"/>
      <c r="B51" s="10"/>
      <c r="C51" s="107"/>
      <c r="D51" s="109"/>
      <c r="E51" s="109"/>
      <c r="F51" s="109"/>
      <c r="G51" s="109"/>
      <c r="H51" s="109"/>
      <c r="I51" s="109"/>
      <c r="J51" s="231"/>
    </row>
    <row r="52" spans="1:10" s="126" customFormat="1" ht="12.75">
      <c r="A52" s="332" t="s">
        <v>82</v>
      </c>
      <c r="B52" s="11" t="s">
        <v>334</v>
      </c>
      <c r="C52" s="11"/>
      <c r="D52" s="129">
        <f>D50+D35</f>
        <v>7950858</v>
      </c>
      <c r="E52" s="129">
        <f aca="true" t="shared" si="8" ref="E52:J52">E50+E35</f>
        <v>1190705</v>
      </c>
      <c r="F52" s="129">
        <f t="shared" si="8"/>
        <v>9141563</v>
      </c>
      <c r="G52" s="129">
        <f t="shared" si="8"/>
        <v>0</v>
      </c>
      <c r="H52" s="129">
        <f t="shared" si="8"/>
        <v>9141563</v>
      </c>
      <c r="I52" s="129">
        <f t="shared" si="8"/>
        <v>0</v>
      </c>
      <c r="J52" s="225">
        <f t="shared" si="8"/>
        <v>9141563</v>
      </c>
    </row>
    <row r="53" spans="1:10" ht="13.5" thickBot="1">
      <c r="A53" s="233"/>
      <c r="B53" s="234"/>
      <c r="C53" s="234"/>
      <c r="D53" s="235"/>
      <c r="E53" s="235"/>
      <c r="F53" s="235"/>
      <c r="G53" s="235"/>
      <c r="H53" s="235"/>
      <c r="I53" s="235"/>
      <c r="J53" s="320"/>
    </row>
    <row r="56" ht="12.75">
      <c r="M56" s="333"/>
    </row>
    <row r="59" ht="12.75">
      <c r="M59" s="333"/>
    </row>
  </sheetData>
  <sheetProtection password="E1AE" sheet="1" formatColumns="0" formatRows="0"/>
  <mergeCells count="20">
    <mergeCell ref="B44:C44"/>
    <mergeCell ref="B35:C35"/>
    <mergeCell ref="C8:H8"/>
    <mergeCell ref="B17:C17"/>
    <mergeCell ref="B16:C16"/>
    <mergeCell ref="A11:J11"/>
    <mergeCell ref="B20:C20"/>
    <mergeCell ref="B21:C21"/>
    <mergeCell ref="B22:C22"/>
    <mergeCell ref="B41:C41"/>
    <mergeCell ref="B42:C42"/>
    <mergeCell ref="A1:J1"/>
    <mergeCell ref="A2:J2"/>
    <mergeCell ref="A3:J3"/>
    <mergeCell ref="A4:J4"/>
    <mergeCell ref="I6:J6"/>
    <mergeCell ref="B19:C19"/>
    <mergeCell ref="B18:C18"/>
    <mergeCell ref="A14:C15"/>
    <mergeCell ref="E6:F6"/>
  </mergeCells>
  <printOptions horizontalCentered="1" verticalCentered="1"/>
  <pageMargins left="0.25" right="0.25" top="0.5" bottom="0.5" header="0.5" footer="0.25"/>
  <pageSetup fitToWidth="0" fitToHeight="1" horizontalDpi="600" verticalDpi="600" orientation="landscape" scale="66" r:id="rId1"/>
  <headerFooter alignWithMargins="0">
    <oddFooter>&amp;LDSS-16 10-24-2016&amp;RPage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0">
      <selection activeCell="E25" sqref="E25"/>
    </sheetView>
  </sheetViews>
  <sheetFormatPr defaultColWidth="9.7109375" defaultRowHeight="12.75"/>
  <cols>
    <col min="1" max="1" width="4.7109375" style="125" customWidth="1"/>
    <col min="2" max="2" width="13.57421875" style="22" customWidth="1"/>
    <col min="3" max="3" width="35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75"/>
      <c r="L1" s="75"/>
      <c r="M1" s="75"/>
      <c r="N1" s="75"/>
      <c r="O1" s="75"/>
    </row>
    <row r="2" spans="1:15" s="18" customFormat="1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75"/>
      <c r="L2" s="75"/>
      <c r="M2" s="75"/>
      <c r="N2" s="75"/>
      <c r="O2" s="75"/>
    </row>
    <row r="3" spans="1:15" s="18" customFormat="1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75"/>
      <c r="L3" s="75"/>
      <c r="M3" s="75"/>
      <c r="N3" s="75"/>
      <c r="O3" s="75"/>
    </row>
    <row r="4" spans="1:15" s="18" customFormat="1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75"/>
      <c r="L4" s="75"/>
      <c r="M4" s="75"/>
      <c r="N4" s="75"/>
      <c r="O4" s="75"/>
    </row>
    <row r="5" spans="1:19" s="18" customFormat="1" ht="13.5" thickBot="1">
      <c r="A5" s="151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152"/>
      <c r="B6" s="77" t="s">
        <v>54</v>
      </c>
      <c r="C6" s="78"/>
      <c r="D6" s="78" t="s">
        <v>6</v>
      </c>
      <c r="E6" s="615">
        <f>'P1 Info &amp; Certification'!L20</f>
        <v>43282</v>
      </c>
      <c r="F6" s="615"/>
      <c r="G6" s="96"/>
      <c r="H6" s="95" t="s">
        <v>7</v>
      </c>
      <c r="I6" s="615">
        <f>'P1 Info &amp; Certification'!N20</f>
        <v>43646</v>
      </c>
      <c r="J6" s="627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238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154"/>
      <c r="B8" s="445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7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7"/>
      <c r="B10" s="19"/>
      <c r="C10" s="19"/>
      <c r="D10" s="19"/>
      <c r="E10" s="20"/>
      <c r="F10" s="19"/>
      <c r="G10" s="21"/>
      <c r="H10" s="19"/>
      <c r="I10" s="19"/>
      <c r="J10" s="17" t="s">
        <v>220</v>
      </c>
    </row>
    <row r="11" spans="1:10" s="18" customFormat="1" ht="19.5" customHeight="1">
      <c r="A11" s="642" t="s">
        <v>290</v>
      </c>
      <c r="B11" s="643"/>
      <c r="C11" s="643"/>
      <c r="D11" s="643"/>
      <c r="E11" s="643"/>
      <c r="F11" s="643"/>
      <c r="G11" s="643"/>
      <c r="H11" s="643"/>
      <c r="I11" s="643"/>
      <c r="J11" s="644"/>
    </row>
    <row r="12" spans="1:10" s="18" customFormat="1" ht="13.5" thickBot="1">
      <c r="A12" s="239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240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632" t="s">
        <v>74</v>
      </c>
      <c r="B14" s="633"/>
      <c r="C14" s="63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632"/>
      <c r="B15" s="633"/>
      <c r="C15" s="63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241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3" t="s">
        <v>84</v>
      </c>
      <c r="B17" s="641" t="s">
        <v>252</v>
      </c>
      <c r="C17" s="641"/>
      <c r="D17" s="8"/>
      <c r="E17" s="9"/>
      <c r="F17" s="8"/>
      <c r="G17" s="8"/>
      <c r="H17" s="8"/>
      <c r="I17" s="8"/>
      <c r="J17" s="215"/>
    </row>
    <row r="18" spans="1:12" ht="12" customHeight="1">
      <c r="A18" s="244" t="s">
        <v>49</v>
      </c>
      <c r="B18" s="630" t="s">
        <v>67</v>
      </c>
      <c r="C18" s="631"/>
      <c r="D18" s="100"/>
      <c r="E18" s="101"/>
      <c r="F18" s="100"/>
      <c r="G18" s="100"/>
      <c r="H18" s="8"/>
      <c r="I18" s="100"/>
      <c r="J18" s="217"/>
      <c r="L18" s="22" t="s">
        <v>2</v>
      </c>
    </row>
    <row r="19" spans="1:10" ht="12.75">
      <c r="A19" s="218" t="s">
        <v>70</v>
      </c>
      <c r="B19" s="628" t="s">
        <v>86</v>
      </c>
      <c r="C19" s="629"/>
      <c r="D19" s="34">
        <v>412383</v>
      </c>
      <c r="E19" s="34"/>
      <c r="F19" s="35">
        <f>SUM(D19:E19)</f>
        <v>412383</v>
      </c>
      <c r="G19" s="34"/>
      <c r="H19" s="36">
        <f aca="true" t="shared" si="0" ref="H19:H34">F19+G19</f>
        <v>412383</v>
      </c>
      <c r="I19" s="37"/>
      <c r="J19" s="219">
        <f aca="true" t="shared" si="1" ref="J19:J34">H19+I19</f>
        <v>412383</v>
      </c>
    </row>
    <row r="20" spans="1:10" ht="12.75">
      <c r="A20" s="220" t="s">
        <v>71</v>
      </c>
      <c r="B20" s="625" t="s">
        <v>87</v>
      </c>
      <c r="C20" s="626"/>
      <c r="D20" s="38">
        <v>172965</v>
      </c>
      <c r="E20" s="38"/>
      <c r="F20" s="40">
        <f aca="true" t="shared" si="2" ref="F20:F33">SUM(D20:E20)</f>
        <v>172965</v>
      </c>
      <c r="G20" s="38"/>
      <c r="H20" s="36">
        <f t="shared" si="0"/>
        <v>172965</v>
      </c>
      <c r="I20" s="39"/>
      <c r="J20" s="221">
        <f t="shared" si="1"/>
        <v>172965</v>
      </c>
    </row>
    <row r="21" spans="1:10" ht="12.75">
      <c r="A21" s="220" t="s">
        <v>72</v>
      </c>
      <c r="B21" s="441" t="s">
        <v>69</v>
      </c>
      <c r="C21" s="442"/>
      <c r="D21" s="38"/>
      <c r="E21" s="38"/>
      <c r="F21" s="40"/>
      <c r="G21" s="38"/>
      <c r="H21" s="36"/>
      <c r="I21" s="39"/>
      <c r="J21" s="221"/>
    </row>
    <row r="22" spans="1:10" ht="12.75">
      <c r="A22" s="220"/>
      <c r="B22" s="137"/>
      <c r="C22" s="460" t="s">
        <v>390</v>
      </c>
      <c r="D22" s="38">
        <v>135122</v>
      </c>
      <c r="E22" s="38"/>
      <c r="F22" s="40">
        <f t="shared" si="2"/>
        <v>135122</v>
      </c>
      <c r="G22" s="38"/>
      <c r="H22" s="36">
        <f t="shared" si="0"/>
        <v>135122</v>
      </c>
      <c r="I22" s="39"/>
      <c r="J22" s="221">
        <f t="shared" si="1"/>
        <v>135122</v>
      </c>
    </row>
    <row r="23" spans="1:10" ht="12.75">
      <c r="A23" s="220"/>
      <c r="B23" s="137"/>
      <c r="C23" s="460" t="s">
        <v>391</v>
      </c>
      <c r="D23" s="38">
        <v>44339</v>
      </c>
      <c r="E23" s="38"/>
      <c r="F23" s="40">
        <f t="shared" si="2"/>
        <v>44339</v>
      </c>
      <c r="G23" s="38"/>
      <c r="H23" s="36">
        <f t="shared" si="0"/>
        <v>44339</v>
      </c>
      <c r="I23" s="39"/>
      <c r="J23" s="221">
        <f t="shared" si="1"/>
        <v>44339</v>
      </c>
    </row>
    <row r="24" spans="1:10" ht="12.75">
      <c r="A24" s="220"/>
      <c r="B24" s="26"/>
      <c r="C24" s="461" t="s">
        <v>392</v>
      </c>
      <c r="D24" s="38">
        <v>143223</v>
      </c>
      <c r="E24" s="38"/>
      <c r="F24" s="40">
        <f t="shared" si="2"/>
        <v>143223</v>
      </c>
      <c r="G24" s="38"/>
      <c r="H24" s="36">
        <f t="shared" si="0"/>
        <v>143223</v>
      </c>
      <c r="I24" s="39"/>
      <c r="J24" s="221">
        <f t="shared" si="1"/>
        <v>143223</v>
      </c>
    </row>
    <row r="25" spans="1:10" ht="12.75">
      <c r="A25" s="220"/>
      <c r="B25" s="137"/>
      <c r="C25" s="462" t="s">
        <v>393</v>
      </c>
      <c r="D25" s="38">
        <v>38925</v>
      </c>
      <c r="E25" s="38"/>
      <c r="F25" s="40">
        <f t="shared" si="2"/>
        <v>38925</v>
      </c>
      <c r="G25" s="38"/>
      <c r="H25" s="36">
        <f t="shared" si="0"/>
        <v>38925</v>
      </c>
      <c r="I25" s="39"/>
      <c r="J25" s="221">
        <f t="shared" si="1"/>
        <v>38925</v>
      </c>
    </row>
    <row r="26" spans="1:10" ht="12.75">
      <c r="A26" s="220"/>
      <c r="B26" s="137"/>
      <c r="C26" s="460"/>
      <c r="D26" s="38"/>
      <c r="E26" s="38"/>
      <c r="F26" s="40">
        <f t="shared" si="2"/>
        <v>0</v>
      </c>
      <c r="G26" s="38"/>
      <c r="H26" s="36">
        <f t="shared" si="0"/>
        <v>0</v>
      </c>
      <c r="I26" s="39"/>
      <c r="J26" s="221">
        <f t="shared" si="1"/>
        <v>0</v>
      </c>
    </row>
    <row r="27" spans="1:10" ht="12.75">
      <c r="A27" s="220"/>
      <c r="B27" s="137"/>
      <c r="C27" s="462"/>
      <c r="D27" s="38"/>
      <c r="E27" s="38"/>
      <c r="F27" s="40">
        <f t="shared" si="2"/>
        <v>0</v>
      </c>
      <c r="G27" s="38"/>
      <c r="H27" s="36">
        <f t="shared" si="0"/>
        <v>0</v>
      </c>
      <c r="I27" s="39"/>
      <c r="J27" s="221">
        <f t="shared" si="1"/>
        <v>0</v>
      </c>
    </row>
    <row r="28" spans="1:10" ht="12.75">
      <c r="A28" s="220"/>
      <c r="B28" s="137"/>
      <c r="C28" s="462"/>
      <c r="D28" s="38"/>
      <c r="E28" s="38"/>
      <c r="F28" s="40">
        <f t="shared" si="2"/>
        <v>0</v>
      </c>
      <c r="G28" s="38"/>
      <c r="H28" s="36">
        <f t="shared" si="0"/>
        <v>0</v>
      </c>
      <c r="I28" s="39"/>
      <c r="J28" s="221">
        <f t="shared" si="1"/>
        <v>0</v>
      </c>
    </row>
    <row r="29" spans="1:10" ht="12.75">
      <c r="A29" s="220"/>
      <c r="B29" s="137"/>
      <c r="C29" s="462"/>
      <c r="D29" s="38"/>
      <c r="E29" s="38"/>
      <c r="F29" s="40">
        <f t="shared" si="2"/>
        <v>0</v>
      </c>
      <c r="G29" s="38"/>
      <c r="H29" s="36">
        <f t="shared" si="0"/>
        <v>0</v>
      </c>
      <c r="I29" s="39"/>
      <c r="J29" s="221">
        <f t="shared" si="1"/>
        <v>0</v>
      </c>
    </row>
    <row r="30" spans="1:10" ht="12.75">
      <c r="A30" s="220"/>
      <c r="B30" s="27"/>
      <c r="C30" s="462"/>
      <c r="D30" s="38"/>
      <c r="E30" s="38"/>
      <c r="F30" s="40">
        <f t="shared" si="2"/>
        <v>0</v>
      </c>
      <c r="G30" s="38"/>
      <c r="H30" s="36">
        <f t="shared" si="0"/>
        <v>0</v>
      </c>
      <c r="I30" s="39"/>
      <c r="J30" s="221">
        <f t="shared" si="1"/>
        <v>0</v>
      </c>
    </row>
    <row r="31" spans="1:11" ht="12.75">
      <c r="A31" s="220"/>
      <c r="B31" s="137"/>
      <c r="C31" s="462"/>
      <c r="D31" s="38"/>
      <c r="E31" s="38"/>
      <c r="F31" s="40">
        <f t="shared" si="2"/>
        <v>0</v>
      </c>
      <c r="G31" s="38"/>
      <c r="H31" s="40">
        <f t="shared" si="0"/>
        <v>0</v>
      </c>
      <c r="I31" s="38"/>
      <c r="J31" s="222">
        <f t="shared" si="1"/>
        <v>0</v>
      </c>
      <c r="K31" s="33"/>
    </row>
    <row r="32" spans="1:11" ht="12.75">
      <c r="A32" s="220"/>
      <c r="B32" s="137"/>
      <c r="C32" s="462"/>
      <c r="D32" s="38"/>
      <c r="E32" s="38"/>
      <c r="F32" s="40">
        <f t="shared" si="2"/>
        <v>0</v>
      </c>
      <c r="G32" s="38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>
      <c r="A33" s="223"/>
      <c r="B33" s="25"/>
      <c r="C33" s="462"/>
      <c r="D33" s="38"/>
      <c r="E33" s="38"/>
      <c r="F33" s="40">
        <f t="shared" si="2"/>
        <v>0</v>
      </c>
      <c r="G33" s="38"/>
      <c r="H33" s="40">
        <f t="shared" si="0"/>
        <v>0</v>
      </c>
      <c r="I33" s="38"/>
      <c r="J33" s="222">
        <f t="shared" si="1"/>
        <v>0</v>
      </c>
      <c r="K33" s="33"/>
    </row>
    <row r="34" spans="1:11" ht="12.75" customHeight="1">
      <c r="A34" s="223"/>
      <c r="B34" s="110"/>
      <c r="C34" s="103"/>
      <c r="D34" s="104"/>
      <c r="E34" s="41"/>
      <c r="F34" s="40">
        <f>SUM(D34:E34)</f>
        <v>0</v>
      </c>
      <c r="G34" s="41"/>
      <c r="H34" s="40">
        <f t="shared" si="0"/>
        <v>0</v>
      </c>
      <c r="I34" s="41"/>
      <c r="J34" s="222">
        <f t="shared" si="1"/>
        <v>0</v>
      </c>
      <c r="K34" s="33"/>
    </row>
    <row r="35" spans="1:10" s="126" customFormat="1" ht="12.75">
      <c r="A35" s="224" t="s">
        <v>73</v>
      </c>
      <c r="B35" s="638" t="s">
        <v>101</v>
      </c>
      <c r="C35" s="639"/>
      <c r="D35" s="129">
        <f aca="true" t="shared" si="3" ref="D35:J35">SUM(D19:D34)</f>
        <v>946957</v>
      </c>
      <c r="E35" s="129">
        <f t="shared" si="3"/>
        <v>0</v>
      </c>
      <c r="F35" s="129">
        <f t="shared" si="3"/>
        <v>946957</v>
      </c>
      <c r="G35" s="129">
        <f t="shared" si="3"/>
        <v>0</v>
      </c>
      <c r="H35" s="129">
        <f t="shared" si="3"/>
        <v>946957</v>
      </c>
      <c r="I35" s="129">
        <f t="shared" si="3"/>
        <v>0</v>
      </c>
      <c r="J35" s="225">
        <f t="shared" si="3"/>
        <v>946957</v>
      </c>
    </row>
    <row r="36" spans="1:10" ht="12" customHeight="1">
      <c r="A36" s="245">
        <v>2</v>
      </c>
      <c r="B36" s="7" t="s">
        <v>221</v>
      </c>
      <c r="C36" s="7"/>
      <c r="D36" s="8"/>
      <c r="E36" s="9"/>
      <c r="F36" s="8"/>
      <c r="G36" s="8"/>
      <c r="H36" s="8"/>
      <c r="I36" s="8"/>
      <c r="J36" s="215"/>
    </row>
    <row r="37" spans="1:10" ht="12.75">
      <c r="A37" s="218" t="s">
        <v>70</v>
      </c>
      <c r="B37" s="444" t="s">
        <v>222</v>
      </c>
      <c r="C37" s="442"/>
      <c r="D37" s="29"/>
      <c r="E37" s="29">
        <v>102983</v>
      </c>
      <c r="F37" s="35">
        <f>SUM(D37:E37)</f>
        <v>102983</v>
      </c>
      <c r="G37" s="29"/>
      <c r="H37" s="28">
        <f aca="true" t="shared" si="4" ref="H37:H46">F37+G37</f>
        <v>102983</v>
      </c>
      <c r="I37" s="29"/>
      <c r="J37" s="227">
        <f aca="true" t="shared" si="5" ref="J37:J46">H37+I37</f>
        <v>102983</v>
      </c>
    </row>
    <row r="38" spans="1:10" ht="12.75">
      <c r="A38" s="220" t="s">
        <v>71</v>
      </c>
      <c r="B38" s="441" t="s">
        <v>77</v>
      </c>
      <c r="C38" s="446"/>
      <c r="D38" s="29"/>
      <c r="E38" s="29"/>
      <c r="F38" s="40">
        <f aca="true" t="shared" si="6" ref="F38:F45">SUM(D38:E38)</f>
        <v>0</v>
      </c>
      <c r="G38" s="29"/>
      <c r="H38" s="28">
        <f t="shared" si="4"/>
        <v>0</v>
      </c>
      <c r="I38" s="29"/>
      <c r="J38" s="227">
        <f t="shared" si="5"/>
        <v>0</v>
      </c>
    </row>
    <row r="39" spans="1:10" ht="12.75">
      <c r="A39" s="220" t="s">
        <v>72</v>
      </c>
      <c r="B39" s="23" t="s">
        <v>88</v>
      </c>
      <c r="C39" s="23"/>
      <c r="D39" s="29"/>
      <c r="E39" s="29"/>
      <c r="F39" s="40">
        <f t="shared" si="6"/>
        <v>0</v>
      </c>
      <c r="G39" s="29"/>
      <c r="H39" s="28">
        <f t="shared" si="4"/>
        <v>0</v>
      </c>
      <c r="I39" s="29"/>
      <c r="J39" s="227">
        <f t="shared" si="5"/>
        <v>0</v>
      </c>
    </row>
    <row r="40" spans="1:10" ht="12.75">
      <c r="A40" s="220" t="s">
        <v>73</v>
      </c>
      <c r="B40" s="23" t="s">
        <v>79</v>
      </c>
      <c r="C40" s="23"/>
      <c r="D40" s="29"/>
      <c r="E40" s="29"/>
      <c r="F40" s="40">
        <f t="shared" si="6"/>
        <v>0</v>
      </c>
      <c r="G40" s="29"/>
      <c r="H40" s="28">
        <f t="shared" si="4"/>
        <v>0</v>
      </c>
      <c r="I40" s="29"/>
      <c r="J40" s="227">
        <f t="shared" si="5"/>
        <v>0</v>
      </c>
    </row>
    <row r="41" spans="1:10" ht="12.75">
      <c r="A41" s="220" t="s">
        <v>80</v>
      </c>
      <c r="B41" s="625" t="s">
        <v>69</v>
      </c>
      <c r="C41" s="626"/>
      <c r="D41" s="29"/>
      <c r="E41" s="29"/>
      <c r="F41" s="40"/>
      <c r="G41" s="29"/>
      <c r="H41" s="28"/>
      <c r="I41" s="29"/>
      <c r="J41" s="227"/>
    </row>
    <row r="42" spans="1:10" ht="12.75">
      <c r="A42" s="220"/>
      <c r="B42" s="137"/>
      <c r="C42" s="460" t="s">
        <v>394</v>
      </c>
      <c r="D42" s="29"/>
      <c r="E42" s="29">
        <v>49141</v>
      </c>
      <c r="F42" s="40">
        <f t="shared" si="6"/>
        <v>49141</v>
      </c>
      <c r="G42" s="29"/>
      <c r="H42" s="28">
        <f t="shared" si="4"/>
        <v>49141</v>
      </c>
      <c r="I42" s="29"/>
      <c r="J42" s="227">
        <f t="shared" si="5"/>
        <v>49141</v>
      </c>
    </row>
    <row r="43" spans="1:10" ht="12.75">
      <c r="A43" s="220"/>
      <c r="B43" s="26"/>
      <c r="C43" s="461"/>
      <c r="D43" s="29"/>
      <c r="E43" s="29"/>
      <c r="F43" s="40">
        <f t="shared" si="6"/>
        <v>0</v>
      </c>
      <c r="G43" s="29"/>
      <c r="H43" s="28">
        <f t="shared" si="4"/>
        <v>0</v>
      </c>
      <c r="I43" s="29"/>
      <c r="J43" s="227">
        <f t="shared" si="5"/>
        <v>0</v>
      </c>
    </row>
    <row r="44" spans="1:10" ht="12.75">
      <c r="A44" s="223"/>
      <c r="B44" s="137"/>
      <c r="C44" s="462"/>
      <c r="D44" s="29"/>
      <c r="E44" s="29"/>
      <c r="F44" s="40">
        <f t="shared" si="6"/>
        <v>0</v>
      </c>
      <c r="G44" s="29"/>
      <c r="H44" s="28">
        <f t="shared" si="4"/>
        <v>0</v>
      </c>
      <c r="I44" s="29"/>
      <c r="J44" s="227">
        <f t="shared" si="5"/>
        <v>0</v>
      </c>
    </row>
    <row r="45" spans="1:10" ht="12.75">
      <c r="A45" s="223"/>
      <c r="B45" s="137"/>
      <c r="C45" s="462"/>
      <c r="D45" s="29"/>
      <c r="E45" s="29"/>
      <c r="F45" s="40">
        <f t="shared" si="6"/>
        <v>0</v>
      </c>
      <c r="G45" s="29"/>
      <c r="H45" s="28">
        <f t="shared" si="4"/>
        <v>0</v>
      </c>
      <c r="I45" s="29"/>
      <c r="J45" s="227">
        <f t="shared" si="5"/>
        <v>0</v>
      </c>
    </row>
    <row r="46" spans="1:10" ht="12.75">
      <c r="A46" s="223"/>
      <c r="B46" s="106"/>
      <c r="C46" s="437"/>
      <c r="D46" s="105"/>
      <c r="E46" s="29"/>
      <c r="F46" s="40">
        <f>SUM(D46:E46)</f>
        <v>0</v>
      </c>
      <c r="G46" s="29"/>
      <c r="H46" s="28">
        <f t="shared" si="4"/>
        <v>0</v>
      </c>
      <c r="I46" s="29"/>
      <c r="J46" s="227">
        <f t="shared" si="5"/>
        <v>0</v>
      </c>
    </row>
    <row r="47" spans="1:10" s="126" customFormat="1" ht="12.75">
      <c r="A47" s="228" t="s">
        <v>81</v>
      </c>
      <c r="B47" s="111" t="s">
        <v>98</v>
      </c>
      <c r="C47" s="127"/>
      <c r="D47" s="128">
        <f aca="true" t="shared" si="7" ref="D47:J47">SUM(D37:D46)</f>
        <v>0</v>
      </c>
      <c r="E47" s="128">
        <f t="shared" si="7"/>
        <v>152124</v>
      </c>
      <c r="F47" s="128">
        <f t="shared" si="7"/>
        <v>152124</v>
      </c>
      <c r="G47" s="128">
        <f t="shared" si="7"/>
        <v>0</v>
      </c>
      <c r="H47" s="128">
        <f t="shared" si="7"/>
        <v>152124</v>
      </c>
      <c r="I47" s="128">
        <f t="shared" si="7"/>
        <v>0</v>
      </c>
      <c r="J47" s="229">
        <f t="shared" si="7"/>
        <v>152124</v>
      </c>
    </row>
    <row r="48" spans="1:10" ht="12.75">
      <c r="A48" s="230"/>
      <c r="B48" s="10"/>
      <c r="C48" s="107"/>
      <c r="D48" s="109"/>
      <c r="E48" s="109"/>
      <c r="F48" s="109"/>
      <c r="G48" s="109"/>
      <c r="H48" s="109"/>
      <c r="I48" s="109"/>
      <c r="J48" s="231"/>
    </row>
    <row r="49" spans="1:10" s="126" customFormat="1" ht="12.75">
      <c r="A49" s="242">
        <v>3</v>
      </c>
      <c r="B49" s="11" t="s">
        <v>336</v>
      </c>
      <c r="C49" s="11"/>
      <c r="D49" s="129">
        <f>D47+D35</f>
        <v>946957</v>
      </c>
      <c r="E49" s="129">
        <f aca="true" t="shared" si="8" ref="E49:J49">E47+E35</f>
        <v>152124</v>
      </c>
      <c r="F49" s="129">
        <f t="shared" si="8"/>
        <v>1099081</v>
      </c>
      <c r="G49" s="129">
        <f t="shared" si="8"/>
        <v>0</v>
      </c>
      <c r="H49" s="129">
        <f t="shared" si="8"/>
        <v>1099081</v>
      </c>
      <c r="I49" s="129">
        <f t="shared" si="8"/>
        <v>0</v>
      </c>
      <c r="J49" s="225">
        <f t="shared" si="8"/>
        <v>1099081</v>
      </c>
    </row>
    <row r="50" spans="1:10" ht="13.5" thickBot="1">
      <c r="A50" s="243"/>
      <c r="B50" s="234"/>
      <c r="C50" s="234"/>
      <c r="D50" s="235"/>
      <c r="E50" s="235"/>
      <c r="F50" s="235"/>
      <c r="G50" s="235"/>
      <c r="H50" s="235"/>
      <c r="I50" s="235"/>
      <c r="J50" s="237"/>
    </row>
  </sheetData>
  <sheetProtection password="E1AE" sheet="1" formatColumns="0" formatRows="0"/>
  <mergeCells count="15">
    <mergeCell ref="B41:C41"/>
    <mergeCell ref="C8:H8"/>
    <mergeCell ref="B17:C17"/>
    <mergeCell ref="A11:J11"/>
    <mergeCell ref="A14:C15"/>
    <mergeCell ref="B18:C18"/>
    <mergeCell ref="B19:C19"/>
    <mergeCell ref="B20:C20"/>
    <mergeCell ref="A1:J1"/>
    <mergeCell ref="A2:J2"/>
    <mergeCell ref="A3:J3"/>
    <mergeCell ref="A4:J4"/>
    <mergeCell ref="I6:J6"/>
    <mergeCell ref="B35:C35"/>
    <mergeCell ref="E6:F6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85" zoomScaleNormal="85" zoomScalePageLayoutView="0" workbookViewId="0" topLeftCell="A7">
      <selection activeCell="L63" sqref="L63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7.8515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75"/>
      <c r="L1" s="75"/>
      <c r="M1" s="75"/>
      <c r="N1" s="75"/>
      <c r="O1" s="75"/>
    </row>
    <row r="2" spans="1:15" s="18" customFormat="1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75"/>
      <c r="L2" s="75"/>
      <c r="M2" s="75"/>
      <c r="N2" s="75"/>
      <c r="O2" s="75"/>
    </row>
    <row r="3" spans="1:15" s="18" customFormat="1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75"/>
      <c r="L3" s="75"/>
      <c r="M3" s="75"/>
      <c r="N3" s="75"/>
      <c r="O3" s="75"/>
    </row>
    <row r="4" spans="1:15" s="18" customFormat="1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615">
        <f>'P1 Info &amp; Certification'!L20</f>
        <v>43282</v>
      </c>
      <c r="F6" s="615"/>
      <c r="G6" s="96"/>
      <c r="H6" s="95" t="s">
        <v>7</v>
      </c>
      <c r="I6" s="615">
        <f>'P1 Info &amp; Certification'!N20</f>
        <v>43646</v>
      </c>
      <c r="J6" s="627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97"/>
      <c r="B8" s="445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223</v>
      </c>
    </row>
    <row r="11" spans="1:10" s="18" customFormat="1" ht="19.5" customHeight="1">
      <c r="A11" s="642" t="s">
        <v>290</v>
      </c>
      <c r="B11" s="643"/>
      <c r="C11" s="643"/>
      <c r="D11" s="643"/>
      <c r="E11" s="643"/>
      <c r="F11" s="643"/>
      <c r="G11" s="643"/>
      <c r="H11" s="643"/>
      <c r="I11" s="643"/>
      <c r="J11" s="644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632" t="s">
        <v>74</v>
      </c>
      <c r="B14" s="633"/>
      <c r="C14" s="63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632"/>
      <c r="B15" s="633"/>
      <c r="C15" s="63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3" t="s">
        <v>91</v>
      </c>
      <c r="B17" s="641" t="s">
        <v>253</v>
      </c>
      <c r="C17" s="641"/>
      <c r="D17" s="8"/>
      <c r="E17" s="9"/>
      <c r="F17" s="8"/>
      <c r="G17" s="8"/>
      <c r="H17" s="8"/>
      <c r="I17" s="8"/>
      <c r="J17" s="215"/>
    </row>
    <row r="18" spans="1:10" ht="12" customHeight="1">
      <c r="A18" s="244" t="s">
        <v>49</v>
      </c>
      <c r="B18" s="630" t="s">
        <v>67</v>
      </c>
      <c r="C18" s="631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628" t="s">
        <v>89</v>
      </c>
      <c r="C19" s="629"/>
      <c r="D19" s="34"/>
      <c r="E19" s="34"/>
      <c r="F19" s="35">
        <f>SUM(D19:E19)</f>
        <v>0</v>
      </c>
      <c r="G19" s="34"/>
      <c r="H19" s="36">
        <f aca="true" t="shared" si="0" ref="H19:H29">F19+G19</f>
        <v>0</v>
      </c>
      <c r="I19" s="37"/>
      <c r="J19" s="219">
        <f aca="true" t="shared" si="1" ref="J19:J29">H19+I19</f>
        <v>0</v>
      </c>
    </row>
    <row r="20" spans="1:10" ht="12.75">
      <c r="A20" s="220" t="s">
        <v>71</v>
      </c>
      <c r="B20" s="625" t="s">
        <v>90</v>
      </c>
      <c r="C20" s="626"/>
      <c r="D20" s="38"/>
      <c r="E20" s="38">
        <v>1797914</v>
      </c>
      <c r="F20" s="36">
        <f>SUM(D20:E20)</f>
        <v>1797914</v>
      </c>
      <c r="G20" s="38"/>
      <c r="H20" s="36">
        <f t="shared" si="0"/>
        <v>1797914</v>
      </c>
      <c r="I20" s="39"/>
      <c r="J20" s="221">
        <f t="shared" si="1"/>
        <v>1797914</v>
      </c>
    </row>
    <row r="21" spans="1:10" ht="12.75">
      <c r="A21" s="220" t="s">
        <v>72</v>
      </c>
      <c r="B21" s="441" t="s">
        <v>69</v>
      </c>
      <c r="C21" s="442"/>
      <c r="D21" s="38"/>
      <c r="E21" s="38"/>
      <c r="F21" s="36"/>
      <c r="G21" s="38"/>
      <c r="H21" s="36"/>
      <c r="I21" s="39"/>
      <c r="J21" s="221"/>
    </row>
    <row r="22" spans="1:10" ht="12.75">
      <c r="A22" s="220"/>
      <c r="B22" s="465"/>
      <c r="C22" s="460"/>
      <c r="D22" s="38"/>
      <c r="E22" s="38"/>
      <c r="F22" s="36">
        <f>SUM(D22:E22)</f>
        <v>0</v>
      </c>
      <c r="G22" s="38"/>
      <c r="H22" s="36">
        <f t="shared" si="0"/>
        <v>0</v>
      </c>
      <c r="I22" s="39"/>
      <c r="J22" s="221">
        <f t="shared" si="1"/>
        <v>0</v>
      </c>
    </row>
    <row r="23" spans="1:10" ht="12.75">
      <c r="A23" s="220"/>
      <c r="B23" s="465"/>
      <c r="C23" s="460"/>
      <c r="D23" s="38"/>
      <c r="E23" s="38"/>
      <c r="F23" s="36">
        <f aca="true" t="shared" si="2" ref="F23:F28">SUM(D23:E23)</f>
        <v>0</v>
      </c>
      <c r="G23" s="38"/>
      <c r="H23" s="36">
        <f t="shared" si="0"/>
        <v>0</v>
      </c>
      <c r="I23" s="39"/>
      <c r="J23" s="221">
        <f t="shared" si="1"/>
        <v>0</v>
      </c>
    </row>
    <row r="24" spans="1:10" ht="12.75">
      <c r="A24" s="220"/>
      <c r="B24" s="466"/>
      <c r="C24" s="461"/>
      <c r="D24" s="38"/>
      <c r="E24" s="38"/>
      <c r="F24" s="36">
        <f t="shared" si="2"/>
        <v>0</v>
      </c>
      <c r="G24" s="38"/>
      <c r="H24" s="36">
        <f t="shared" si="0"/>
        <v>0</v>
      </c>
      <c r="I24" s="39"/>
      <c r="J24" s="221">
        <f t="shared" si="1"/>
        <v>0</v>
      </c>
    </row>
    <row r="25" spans="1:10" ht="12.75">
      <c r="A25" s="220"/>
      <c r="B25" s="465"/>
      <c r="C25" s="462"/>
      <c r="D25" s="38"/>
      <c r="E25" s="38"/>
      <c r="F25" s="36">
        <f t="shared" si="2"/>
        <v>0</v>
      </c>
      <c r="G25" s="38"/>
      <c r="H25" s="36">
        <f t="shared" si="0"/>
        <v>0</v>
      </c>
      <c r="I25" s="39"/>
      <c r="J25" s="221">
        <f t="shared" si="1"/>
        <v>0</v>
      </c>
    </row>
    <row r="26" spans="1:11" ht="12.75">
      <c r="A26" s="220"/>
      <c r="B26" s="465"/>
      <c r="C26" s="462"/>
      <c r="D26" s="38"/>
      <c r="E26" s="38"/>
      <c r="F26" s="36">
        <f t="shared" si="2"/>
        <v>0</v>
      </c>
      <c r="G26" s="38"/>
      <c r="H26" s="40">
        <f t="shared" si="0"/>
        <v>0</v>
      </c>
      <c r="I26" s="38"/>
      <c r="J26" s="222">
        <f t="shared" si="1"/>
        <v>0</v>
      </c>
      <c r="K26" s="33"/>
    </row>
    <row r="27" spans="1:11" ht="12.75">
      <c r="A27" s="220"/>
      <c r="B27" s="465"/>
      <c r="C27" s="462"/>
      <c r="D27" s="38"/>
      <c r="E27" s="38"/>
      <c r="F27" s="36">
        <f t="shared" si="2"/>
        <v>0</v>
      </c>
      <c r="G27" s="38"/>
      <c r="H27" s="40">
        <f t="shared" si="0"/>
        <v>0</v>
      </c>
      <c r="I27" s="38"/>
      <c r="J27" s="222">
        <f t="shared" si="1"/>
        <v>0</v>
      </c>
      <c r="K27" s="33"/>
    </row>
    <row r="28" spans="1:11" ht="12.75" customHeight="1">
      <c r="A28" s="223"/>
      <c r="B28" s="25"/>
      <c r="C28" s="462"/>
      <c r="D28" s="38"/>
      <c r="E28" s="38"/>
      <c r="F28" s="36">
        <f t="shared" si="2"/>
        <v>0</v>
      </c>
      <c r="G28" s="38"/>
      <c r="H28" s="40">
        <f t="shared" si="0"/>
        <v>0</v>
      </c>
      <c r="I28" s="38"/>
      <c r="J28" s="222">
        <f t="shared" si="1"/>
        <v>0</v>
      </c>
      <c r="K28" s="33"/>
    </row>
    <row r="29" spans="1:11" ht="12.75" customHeight="1">
      <c r="A29" s="223"/>
      <c r="B29" s="110"/>
      <c r="C29" s="460"/>
      <c r="D29" s="104"/>
      <c r="E29" s="41"/>
      <c r="F29" s="40">
        <f>SUM(D29:E29)</f>
        <v>0</v>
      </c>
      <c r="G29" s="41"/>
      <c r="H29" s="40">
        <f t="shared" si="0"/>
        <v>0</v>
      </c>
      <c r="I29" s="41"/>
      <c r="J29" s="222">
        <f t="shared" si="1"/>
        <v>0</v>
      </c>
      <c r="K29" s="33"/>
    </row>
    <row r="30" spans="1:10" s="126" customFormat="1" ht="12.75">
      <c r="A30" s="224" t="s">
        <v>73</v>
      </c>
      <c r="B30" s="638" t="s">
        <v>224</v>
      </c>
      <c r="C30" s="639"/>
      <c r="D30" s="129">
        <f aca="true" t="shared" si="3" ref="D30:J30">SUM(D19:D29)</f>
        <v>0</v>
      </c>
      <c r="E30" s="129">
        <f t="shared" si="3"/>
        <v>1797914</v>
      </c>
      <c r="F30" s="129">
        <f t="shared" si="3"/>
        <v>1797914</v>
      </c>
      <c r="G30" s="129">
        <f t="shared" si="3"/>
        <v>0</v>
      </c>
      <c r="H30" s="129">
        <f t="shared" si="3"/>
        <v>1797914</v>
      </c>
      <c r="I30" s="129">
        <f t="shared" si="3"/>
        <v>0</v>
      </c>
      <c r="J30" s="225">
        <f t="shared" si="3"/>
        <v>1797914</v>
      </c>
    </row>
    <row r="31" spans="1:10" ht="12" customHeight="1">
      <c r="A31" s="335" t="s">
        <v>50</v>
      </c>
      <c r="B31" s="7" t="s">
        <v>225</v>
      </c>
      <c r="C31" s="7"/>
      <c r="D31" s="8"/>
      <c r="E31" s="9"/>
      <c r="F31" s="8"/>
      <c r="G31" s="8"/>
      <c r="H31" s="8"/>
      <c r="I31" s="8"/>
      <c r="J31" s="215"/>
    </row>
    <row r="32" spans="1:10" ht="12.75">
      <c r="A32" s="218" t="s">
        <v>70</v>
      </c>
      <c r="B32" s="446" t="s">
        <v>76</v>
      </c>
      <c r="C32" s="442"/>
      <c r="D32" s="29"/>
      <c r="E32" s="29"/>
      <c r="F32" s="35">
        <f>SUM(D32:E32)</f>
        <v>0</v>
      </c>
      <c r="G32" s="29"/>
      <c r="H32" s="28">
        <f aca="true" t="shared" si="4" ref="H32:H41">F32+G32</f>
        <v>0</v>
      </c>
      <c r="I32" s="29"/>
      <c r="J32" s="227">
        <f aca="true" t="shared" si="5" ref="J32:J41">H32+I32</f>
        <v>0</v>
      </c>
    </row>
    <row r="33" spans="1:10" ht="12.75">
      <c r="A33" s="220" t="s">
        <v>71</v>
      </c>
      <c r="B33" s="441" t="s">
        <v>77</v>
      </c>
      <c r="C33" s="446"/>
      <c r="D33" s="29"/>
      <c r="E33" s="29"/>
      <c r="F33" s="36">
        <f aca="true" t="shared" si="6" ref="F33:F40">SUM(D33:E33)</f>
        <v>0</v>
      </c>
      <c r="G33" s="29"/>
      <c r="H33" s="28">
        <f t="shared" si="4"/>
        <v>0</v>
      </c>
      <c r="I33" s="29"/>
      <c r="J33" s="227">
        <f t="shared" si="5"/>
        <v>0</v>
      </c>
    </row>
    <row r="34" spans="1:10" ht="12.75">
      <c r="A34" s="220" t="s">
        <v>72</v>
      </c>
      <c r="B34" s="23" t="s">
        <v>216</v>
      </c>
      <c r="C34" s="23"/>
      <c r="D34" s="29"/>
      <c r="E34" s="29"/>
      <c r="F34" s="36">
        <f t="shared" si="6"/>
        <v>0</v>
      </c>
      <c r="G34" s="29"/>
      <c r="H34" s="28">
        <f t="shared" si="4"/>
        <v>0</v>
      </c>
      <c r="I34" s="29"/>
      <c r="J34" s="227">
        <f t="shared" si="5"/>
        <v>0</v>
      </c>
    </row>
    <row r="35" spans="1:10" ht="12.75">
      <c r="A35" s="220" t="s">
        <v>73</v>
      </c>
      <c r="B35" s="23" t="s">
        <v>79</v>
      </c>
      <c r="C35" s="23"/>
      <c r="D35" s="29"/>
      <c r="E35" s="29"/>
      <c r="F35" s="36">
        <f t="shared" si="6"/>
        <v>0</v>
      </c>
      <c r="G35" s="29"/>
      <c r="H35" s="28">
        <f t="shared" si="4"/>
        <v>0</v>
      </c>
      <c r="I35" s="29"/>
      <c r="J35" s="227">
        <f t="shared" si="5"/>
        <v>0</v>
      </c>
    </row>
    <row r="36" spans="1:10" ht="12.75">
      <c r="A36" s="220" t="s">
        <v>80</v>
      </c>
      <c r="B36" s="625" t="s">
        <v>69</v>
      </c>
      <c r="C36" s="626"/>
      <c r="D36" s="29"/>
      <c r="E36" s="29"/>
      <c r="F36" s="36"/>
      <c r="G36" s="29"/>
      <c r="H36" s="28"/>
      <c r="I36" s="29"/>
      <c r="J36" s="227"/>
    </row>
    <row r="37" spans="1:10" ht="12.75">
      <c r="A37" s="220"/>
      <c r="B37" s="465"/>
      <c r="C37" s="460" t="s">
        <v>395</v>
      </c>
      <c r="D37" s="29"/>
      <c r="E37" s="29">
        <v>633132</v>
      </c>
      <c r="F37" s="36">
        <f t="shared" si="6"/>
        <v>633132</v>
      </c>
      <c r="G37" s="29"/>
      <c r="H37" s="28">
        <f t="shared" si="4"/>
        <v>633132</v>
      </c>
      <c r="I37" s="29"/>
      <c r="J37" s="227">
        <f t="shared" si="5"/>
        <v>633132</v>
      </c>
    </row>
    <row r="38" spans="1:10" ht="12.75">
      <c r="A38" s="220"/>
      <c r="B38" s="466"/>
      <c r="C38" s="461"/>
      <c r="D38" s="29"/>
      <c r="E38" s="29"/>
      <c r="F38" s="36">
        <f t="shared" si="6"/>
        <v>0</v>
      </c>
      <c r="G38" s="29"/>
      <c r="H38" s="28">
        <f t="shared" si="4"/>
        <v>0</v>
      </c>
      <c r="I38" s="29"/>
      <c r="J38" s="227">
        <f t="shared" si="5"/>
        <v>0</v>
      </c>
    </row>
    <row r="39" spans="1:10" ht="12.75">
      <c r="A39" s="223"/>
      <c r="B39" s="465"/>
      <c r="C39" s="462"/>
      <c r="D39" s="29"/>
      <c r="E39" s="29"/>
      <c r="F39" s="36">
        <f t="shared" si="6"/>
        <v>0</v>
      </c>
      <c r="G39" s="29"/>
      <c r="H39" s="28">
        <f t="shared" si="4"/>
        <v>0</v>
      </c>
      <c r="I39" s="29"/>
      <c r="J39" s="227">
        <f t="shared" si="5"/>
        <v>0</v>
      </c>
    </row>
    <row r="40" spans="1:10" ht="12.75">
      <c r="A40" s="223"/>
      <c r="B40" s="465"/>
      <c r="C40" s="462"/>
      <c r="D40" s="29"/>
      <c r="E40" s="29"/>
      <c r="F40" s="36">
        <f t="shared" si="6"/>
        <v>0</v>
      </c>
      <c r="G40" s="29"/>
      <c r="H40" s="28">
        <f t="shared" si="4"/>
        <v>0</v>
      </c>
      <c r="I40" s="29"/>
      <c r="J40" s="227">
        <f t="shared" si="5"/>
        <v>0</v>
      </c>
    </row>
    <row r="41" spans="1:10" ht="12.75">
      <c r="A41" s="223"/>
      <c r="B41" s="106"/>
      <c r="C41" s="437"/>
      <c r="D41" s="105"/>
      <c r="E41" s="29"/>
      <c r="F41" s="40">
        <f>SUM(D41:E41)</f>
        <v>0</v>
      </c>
      <c r="G41" s="29"/>
      <c r="H41" s="28">
        <f t="shared" si="4"/>
        <v>0</v>
      </c>
      <c r="I41" s="29"/>
      <c r="J41" s="227">
        <f t="shared" si="5"/>
        <v>0</v>
      </c>
    </row>
    <row r="42" spans="1:10" s="126" customFormat="1" ht="12.75">
      <c r="A42" s="228" t="s">
        <v>81</v>
      </c>
      <c r="B42" s="111" t="s">
        <v>226</v>
      </c>
      <c r="C42" s="127"/>
      <c r="D42" s="128">
        <f aca="true" t="shared" si="7" ref="D42:J42">SUM(D32:D41)</f>
        <v>0</v>
      </c>
      <c r="E42" s="128">
        <f t="shared" si="7"/>
        <v>633132</v>
      </c>
      <c r="F42" s="128">
        <f t="shared" si="7"/>
        <v>633132</v>
      </c>
      <c r="G42" s="128">
        <f t="shared" si="7"/>
        <v>0</v>
      </c>
      <c r="H42" s="128">
        <f t="shared" si="7"/>
        <v>633132</v>
      </c>
      <c r="I42" s="128">
        <f t="shared" si="7"/>
        <v>0</v>
      </c>
      <c r="J42" s="229">
        <f t="shared" si="7"/>
        <v>633132</v>
      </c>
    </row>
    <row r="43" spans="1:10" ht="12.75">
      <c r="A43" s="230"/>
      <c r="B43" s="10"/>
      <c r="C43" s="107"/>
      <c r="D43" s="109"/>
      <c r="E43" s="109"/>
      <c r="F43" s="109"/>
      <c r="G43" s="109"/>
      <c r="H43" s="109"/>
      <c r="I43" s="109"/>
      <c r="J43" s="231"/>
    </row>
    <row r="44" spans="1:10" ht="12.75">
      <c r="A44" s="232" t="s">
        <v>82</v>
      </c>
      <c r="B44" s="130" t="s">
        <v>335</v>
      </c>
      <c r="C44" s="130"/>
      <c r="D44" s="131">
        <f>D42+D30</f>
        <v>0</v>
      </c>
      <c r="E44" s="131">
        <f aca="true" t="shared" si="8" ref="E44:J44">E42+E30</f>
        <v>2431046</v>
      </c>
      <c r="F44" s="131">
        <f t="shared" si="8"/>
        <v>2431046</v>
      </c>
      <c r="G44" s="131">
        <f t="shared" si="8"/>
        <v>0</v>
      </c>
      <c r="H44" s="131">
        <f t="shared" si="8"/>
        <v>2431046</v>
      </c>
      <c r="I44" s="131">
        <f t="shared" si="8"/>
        <v>0</v>
      </c>
      <c r="J44" s="246">
        <f t="shared" si="8"/>
        <v>2431046</v>
      </c>
    </row>
    <row r="45" spans="1:10" s="126" customFormat="1" ht="24" customHeight="1" thickBot="1">
      <c r="A45" s="247" t="s">
        <v>92</v>
      </c>
      <c r="B45" s="646" t="s">
        <v>337</v>
      </c>
      <c r="C45" s="646"/>
      <c r="D45" s="331">
        <f>D44+'P4 Form A-2 - Dental'!D49+'P3 Form A-1 Health Care'!D52</f>
        <v>8897815</v>
      </c>
      <c r="E45" s="331">
        <f>E44+'P4 Form A-2 - Dental'!E49+'P3 Form A-1 Health Care'!E52</f>
        <v>3773875</v>
      </c>
      <c r="F45" s="331">
        <f>F44+'P4 Form A-2 - Dental'!F49+'P3 Form A-1 Health Care'!F52</f>
        <v>12671690</v>
      </c>
      <c r="G45" s="331">
        <f>G44+'P4 Form A-2 - Dental'!G49+'P3 Form A-1 Health Care'!G52</f>
        <v>0</v>
      </c>
      <c r="H45" s="331">
        <f>H44+'P4 Form A-2 - Dental'!H49+'P3 Form A-1 Health Care'!H52</f>
        <v>12671690</v>
      </c>
      <c r="I45" s="331">
        <f>I44+'P4 Form A-2 - Dental'!I49+'P3 Form A-1 Health Care'!I52</f>
        <v>0</v>
      </c>
      <c r="J45" s="331">
        <f>J44+'P4 Form A-2 - Dental'!J49+'P3 Form A-1 Health Care'!J52</f>
        <v>12671690</v>
      </c>
    </row>
    <row r="46" spans="1:10" ht="14.25" thickBot="1" thickTop="1">
      <c r="A46" s="248"/>
      <c r="B46" s="249"/>
      <c r="C46" s="249"/>
      <c r="D46" s="249"/>
      <c r="E46" s="250"/>
      <c r="F46" s="249"/>
      <c r="G46" s="249"/>
      <c r="H46" s="249"/>
      <c r="I46" s="249"/>
      <c r="J46" s="236"/>
    </row>
    <row r="47" ht="12.75">
      <c r="A47" s="125"/>
    </row>
    <row r="48" ht="12.75">
      <c r="A48" s="125"/>
    </row>
  </sheetData>
  <sheetProtection password="E1AE" sheet="1" formatColumns="0" formatRows="0"/>
  <mergeCells count="16">
    <mergeCell ref="B30:C30"/>
    <mergeCell ref="B36:C36"/>
    <mergeCell ref="B45:C45"/>
    <mergeCell ref="A11:J11"/>
    <mergeCell ref="A14:C15"/>
    <mergeCell ref="B17:C17"/>
    <mergeCell ref="B18:C18"/>
    <mergeCell ref="B19:C19"/>
    <mergeCell ref="B20:C20"/>
    <mergeCell ref="A1:J1"/>
    <mergeCell ref="A2:J2"/>
    <mergeCell ref="A3:J3"/>
    <mergeCell ref="A4:J4"/>
    <mergeCell ref="I6:J6"/>
    <mergeCell ref="C8:H8"/>
    <mergeCell ref="E6:F6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T9" sqref="T9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0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75"/>
      <c r="L1" s="75"/>
      <c r="M1" s="75"/>
      <c r="N1" s="75"/>
      <c r="O1" s="75"/>
    </row>
    <row r="2" spans="1:15" s="18" customFormat="1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75"/>
      <c r="L2" s="75"/>
      <c r="M2" s="75"/>
      <c r="N2" s="75"/>
      <c r="O2" s="75"/>
    </row>
    <row r="3" spans="1:15" s="18" customFormat="1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75"/>
      <c r="L3" s="75"/>
      <c r="M3" s="75"/>
      <c r="N3" s="75"/>
      <c r="O3" s="75"/>
    </row>
    <row r="4" spans="1:15" s="18" customFormat="1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430"/>
      <c r="L5" s="430"/>
      <c r="M5" s="430"/>
      <c r="N5" s="430"/>
      <c r="O5" s="430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615">
        <f>'P1 Info &amp; Certification'!L20</f>
        <v>43282</v>
      </c>
      <c r="F6" s="615"/>
      <c r="G6" s="96"/>
      <c r="H6" s="95" t="s">
        <v>7</v>
      </c>
      <c r="I6" s="615">
        <f>'P1 Info &amp; Certification'!N20</f>
        <v>43646</v>
      </c>
      <c r="J6" s="627"/>
      <c r="K6" s="432"/>
      <c r="L6" s="433"/>
      <c r="M6" s="92"/>
      <c r="N6" s="92"/>
      <c r="O6" s="433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97"/>
      <c r="B8" s="445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342</v>
      </c>
    </row>
    <row r="11" spans="1:10" s="18" customFormat="1" ht="19.5" customHeight="1">
      <c r="A11" s="642" t="s">
        <v>290</v>
      </c>
      <c r="B11" s="643"/>
      <c r="C11" s="643"/>
      <c r="D11" s="643"/>
      <c r="E11" s="643"/>
      <c r="F11" s="643"/>
      <c r="G11" s="643"/>
      <c r="H11" s="643"/>
      <c r="I11" s="643"/>
      <c r="J11" s="644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632" t="s">
        <v>74</v>
      </c>
      <c r="B14" s="633"/>
      <c r="C14" s="63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632"/>
      <c r="B15" s="633"/>
      <c r="C15" s="63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0" ht="12" customHeight="1">
      <c r="A17" s="213" t="s">
        <v>75</v>
      </c>
      <c r="B17" s="641" t="s">
        <v>332</v>
      </c>
      <c r="C17" s="641"/>
      <c r="D17" s="8"/>
      <c r="E17" s="9"/>
      <c r="F17" s="8"/>
      <c r="G17" s="8"/>
      <c r="H17" s="8"/>
      <c r="I17" s="8"/>
      <c r="J17" s="215"/>
    </row>
    <row r="18" spans="1:10" ht="12" customHeight="1">
      <c r="A18" s="244" t="s">
        <v>49</v>
      </c>
      <c r="B18" s="630" t="s">
        <v>93</v>
      </c>
      <c r="C18" s="631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628" t="s">
        <v>94</v>
      </c>
      <c r="C19" s="629"/>
      <c r="D19" s="34"/>
      <c r="E19" s="34"/>
      <c r="F19" s="35">
        <f aca="true" t="shared" si="0" ref="F19:F25">SUM(D19:E19)</f>
        <v>0</v>
      </c>
      <c r="G19" s="34"/>
      <c r="H19" s="36">
        <f aca="true" t="shared" si="1" ref="H19:H24">F19+G19</f>
        <v>0</v>
      </c>
      <c r="I19" s="37"/>
      <c r="J19" s="219">
        <f aca="true" t="shared" si="2" ref="J19:J24">H19+I19</f>
        <v>0</v>
      </c>
    </row>
    <row r="20" spans="1:10" ht="12.75">
      <c r="A20" s="220" t="s">
        <v>71</v>
      </c>
      <c r="B20" s="625" t="s">
        <v>217</v>
      </c>
      <c r="C20" s="626"/>
      <c r="D20" s="38"/>
      <c r="E20" s="38"/>
      <c r="F20" s="36">
        <f t="shared" si="0"/>
        <v>0</v>
      </c>
      <c r="G20" s="38"/>
      <c r="H20" s="36">
        <f t="shared" si="1"/>
        <v>0</v>
      </c>
      <c r="I20" s="39"/>
      <c r="J20" s="221">
        <f t="shared" si="2"/>
        <v>0</v>
      </c>
    </row>
    <row r="21" spans="1:10" ht="12.75">
      <c r="A21" s="220" t="s">
        <v>72</v>
      </c>
      <c r="B21" s="441" t="s">
        <v>330</v>
      </c>
      <c r="C21" s="442"/>
      <c r="D21" s="38">
        <v>222342</v>
      </c>
      <c r="E21" s="38">
        <v>564011</v>
      </c>
      <c r="F21" s="36">
        <f t="shared" si="0"/>
        <v>786353</v>
      </c>
      <c r="G21" s="38"/>
      <c r="H21" s="36">
        <f t="shared" si="1"/>
        <v>786353</v>
      </c>
      <c r="I21" s="39"/>
      <c r="J21" s="221">
        <f t="shared" si="2"/>
        <v>786353</v>
      </c>
    </row>
    <row r="22" spans="1:10" ht="12.75">
      <c r="A22" s="220" t="s">
        <v>73</v>
      </c>
      <c r="B22" s="441" t="s">
        <v>95</v>
      </c>
      <c r="C22" s="442"/>
      <c r="D22" s="38"/>
      <c r="E22" s="38"/>
      <c r="F22" s="36">
        <f t="shared" si="0"/>
        <v>0</v>
      </c>
      <c r="G22" s="38"/>
      <c r="H22" s="36">
        <f t="shared" si="1"/>
        <v>0</v>
      </c>
      <c r="I22" s="39"/>
      <c r="J22" s="221">
        <f t="shared" si="2"/>
        <v>0</v>
      </c>
    </row>
    <row r="23" spans="1:10" ht="12.75">
      <c r="A23" s="220" t="s">
        <v>80</v>
      </c>
      <c r="B23" s="441" t="s">
        <v>96</v>
      </c>
      <c r="C23" s="442"/>
      <c r="D23" s="38"/>
      <c r="E23" s="38"/>
      <c r="F23" s="36">
        <f t="shared" si="0"/>
        <v>0</v>
      </c>
      <c r="G23" s="38"/>
      <c r="H23" s="36">
        <f t="shared" si="1"/>
        <v>0</v>
      </c>
      <c r="I23" s="39"/>
      <c r="J23" s="221">
        <f t="shared" si="2"/>
        <v>0</v>
      </c>
    </row>
    <row r="24" spans="1:10" ht="12.75">
      <c r="A24" s="220" t="s">
        <v>81</v>
      </c>
      <c r="B24" s="441" t="s">
        <v>331</v>
      </c>
      <c r="C24" s="442"/>
      <c r="D24" s="38"/>
      <c r="E24" s="38"/>
      <c r="F24" s="36">
        <f t="shared" si="0"/>
        <v>0</v>
      </c>
      <c r="G24" s="38"/>
      <c r="H24" s="36">
        <f t="shared" si="1"/>
        <v>0</v>
      </c>
      <c r="I24" s="39"/>
      <c r="J24" s="221">
        <f t="shared" si="2"/>
        <v>0</v>
      </c>
    </row>
    <row r="25" spans="1:10" ht="12.75">
      <c r="A25" s="220" t="s">
        <v>112</v>
      </c>
      <c r="B25" s="441" t="s">
        <v>97</v>
      </c>
      <c r="C25" s="442"/>
      <c r="D25" s="38"/>
      <c r="E25" s="38"/>
      <c r="F25" s="36">
        <f t="shared" si="0"/>
        <v>0</v>
      </c>
      <c r="G25" s="38"/>
      <c r="H25" s="36">
        <f>F25+G25</f>
        <v>0</v>
      </c>
      <c r="I25" s="39"/>
      <c r="J25" s="221">
        <f>H25+I25</f>
        <v>0</v>
      </c>
    </row>
    <row r="26" spans="1:10" ht="12.75">
      <c r="A26" s="220" t="s">
        <v>114</v>
      </c>
      <c r="B26" s="441" t="s">
        <v>69</v>
      </c>
      <c r="C26" s="442"/>
      <c r="D26" s="38"/>
      <c r="E26" s="38"/>
      <c r="F26" s="36"/>
      <c r="G26" s="38"/>
      <c r="H26" s="36"/>
      <c r="I26" s="39"/>
      <c r="J26" s="221"/>
    </row>
    <row r="27" spans="1:10" ht="12.75">
      <c r="A27" s="220"/>
      <c r="B27" s="511"/>
      <c r="C27" s="460" t="s">
        <v>453</v>
      </c>
      <c r="D27" s="38"/>
      <c r="E27" s="38">
        <v>361723</v>
      </c>
      <c r="F27" s="36">
        <f aca="true" t="shared" si="3" ref="F27:F34">SUM(D27:E27)</f>
        <v>361723</v>
      </c>
      <c r="G27" s="38"/>
      <c r="H27" s="36">
        <f aca="true" t="shared" si="4" ref="H27:H35">F27+G27</f>
        <v>361723</v>
      </c>
      <c r="I27" s="39"/>
      <c r="J27" s="221">
        <f aca="true" t="shared" si="5" ref="J27:J35">H27+I27</f>
        <v>361723</v>
      </c>
    </row>
    <row r="28" spans="1:10" ht="12.75">
      <c r="A28" s="220"/>
      <c r="B28" s="465"/>
      <c r="C28" s="460"/>
      <c r="D28" s="38"/>
      <c r="E28" s="38"/>
      <c r="F28" s="36">
        <f t="shared" si="3"/>
        <v>0</v>
      </c>
      <c r="G28" s="38"/>
      <c r="H28" s="36">
        <f t="shared" si="4"/>
        <v>0</v>
      </c>
      <c r="I28" s="39"/>
      <c r="J28" s="221">
        <f t="shared" si="5"/>
        <v>0</v>
      </c>
    </row>
    <row r="29" spans="1:10" ht="12.75">
      <c r="A29" s="220"/>
      <c r="B29" s="465"/>
      <c r="C29" s="460"/>
      <c r="D29" s="38"/>
      <c r="E29" s="38"/>
      <c r="F29" s="36">
        <f t="shared" si="3"/>
        <v>0</v>
      </c>
      <c r="G29" s="38"/>
      <c r="H29" s="36">
        <f t="shared" si="4"/>
        <v>0</v>
      </c>
      <c r="I29" s="39"/>
      <c r="J29" s="221">
        <f t="shared" si="5"/>
        <v>0</v>
      </c>
    </row>
    <row r="30" spans="1:10" ht="12.75">
      <c r="A30" s="220"/>
      <c r="B30" s="466"/>
      <c r="C30" s="461"/>
      <c r="D30" s="38"/>
      <c r="E30" s="38"/>
      <c r="F30" s="36">
        <f t="shared" si="3"/>
        <v>0</v>
      </c>
      <c r="G30" s="38"/>
      <c r="H30" s="36">
        <f t="shared" si="4"/>
        <v>0</v>
      </c>
      <c r="I30" s="39"/>
      <c r="J30" s="221">
        <f t="shared" si="5"/>
        <v>0</v>
      </c>
    </row>
    <row r="31" spans="1:10" ht="12.75">
      <c r="A31" s="220"/>
      <c r="B31" s="465"/>
      <c r="C31" s="462"/>
      <c r="D31" s="38"/>
      <c r="E31" s="38"/>
      <c r="F31" s="36">
        <f t="shared" si="3"/>
        <v>0</v>
      </c>
      <c r="G31" s="38"/>
      <c r="H31" s="36">
        <f t="shared" si="4"/>
        <v>0</v>
      </c>
      <c r="I31" s="39"/>
      <c r="J31" s="221">
        <f t="shared" si="5"/>
        <v>0</v>
      </c>
    </row>
    <row r="32" spans="1:11" ht="12.75">
      <c r="A32" s="220"/>
      <c r="B32" s="465"/>
      <c r="C32" s="462"/>
      <c r="D32" s="38"/>
      <c r="E32" s="38"/>
      <c r="F32" s="36">
        <f t="shared" si="3"/>
        <v>0</v>
      </c>
      <c r="G32" s="38"/>
      <c r="H32" s="40">
        <f t="shared" si="4"/>
        <v>0</v>
      </c>
      <c r="I32" s="38"/>
      <c r="J32" s="222">
        <f t="shared" si="5"/>
        <v>0</v>
      </c>
      <c r="K32" s="33"/>
    </row>
    <row r="33" spans="1:11" ht="12.75">
      <c r="A33" s="220"/>
      <c r="B33" s="465"/>
      <c r="C33" s="462"/>
      <c r="D33" s="38"/>
      <c r="E33" s="38"/>
      <c r="F33" s="36">
        <f t="shared" si="3"/>
        <v>0</v>
      </c>
      <c r="G33" s="38"/>
      <c r="H33" s="40">
        <f t="shared" si="4"/>
        <v>0</v>
      </c>
      <c r="I33" s="38"/>
      <c r="J33" s="222">
        <f t="shared" si="5"/>
        <v>0</v>
      </c>
      <c r="K33" s="33"/>
    </row>
    <row r="34" spans="1:11" ht="12.75" customHeight="1">
      <c r="A34" s="223"/>
      <c r="B34" s="25"/>
      <c r="C34" s="462"/>
      <c r="D34" s="38"/>
      <c r="E34" s="38"/>
      <c r="F34" s="36">
        <f t="shared" si="3"/>
        <v>0</v>
      </c>
      <c r="G34" s="38"/>
      <c r="H34" s="40">
        <f t="shared" si="4"/>
        <v>0</v>
      </c>
      <c r="I34" s="38"/>
      <c r="J34" s="222">
        <f t="shared" si="5"/>
        <v>0</v>
      </c>
      <c r="K34" s="33"/>
    </row>
    <row r="35" spans="1:11" ht="12.75" customHeight="1">
      <c r="A35" s="223"/>
      <c r="B35" s="110"/>
      <c r="C35" s="460"/>
      <c r="D35" s="104"/>
      <c r="E35" s="41"/>
      <c r="F35" s="40">
        <f>SUM(D35:E35)</f>
        <v>0</v>
      </c>
      <c r="G35" s="41"/>
      <c r="H35" s="40">
        <f t="shared" si="4"/>
        <v>0</v>
      </c>
      <c r="I35" s="41"/>
      <c r="J35" s="222">
        <f t="shared" si="5"/>
        <v>0</v>
      </c>
      <c r="K35" s="33"/>
    </row>
    <row r="36" spans="1:10" s="126" customFormat="1" ht="12.75">
      <c r="A36" s="224" t="s">
        <v>113</v>
      </c>
      <c r="B36" s="638" t="s">
        <v>333</v>
      </c>
      <c r="C36" s="639"/>
      <c r="D36" s="129">
        <f aca="true" t="shared" si="6" ref="D36:J36">SUM(D19:D35)</f>
        <v>222342</v>
      </c>
      <c r="E36" s="129">
        <f t="shared" si="6"/>
        <v>925734</v>
      </c>
      <c r="F36" s="129">
        <f t="shared" si="6"/>
        <v>1148076</v>
      </c>
      <c r="G36" s="129">
        <f t="shared" si="6"/>
        <v>0</v>
      </c>
      <c r="H36" s="129">
        <f t="shared" si="6"/>
        <v>1148076</v>
      </c>
      <c r="I36" s="129">
        <f t="shared" si="6"/>
        <v>0</v>
      </c>
      <c r="J36" s="225">
        <f t="shared" si="6"/>
        <v>1148076</v>
      </c>
    </row>
    <row r="37" spans="1:10" ht="25.5" customHeight="1" thickBot="1">
      <c r="A37" s="257" t="s">
        <v>102</v>
      </c>
      <c r="B37" s="647" t="s">
        <v>344</v>
      </c>
      <c r="C37" s="648"/>
      <c r="D37" s="327">
        <f>D36+'P5 Form A-3 - Mental Health'!D45</f>
        <v>9120157</v>
      </c>
      <c r="E37" s="327">
        <f>E36+'P5 Form A-3 - Mental Health'!E45</f>
        <v>4699609</v>
      </c>
      <c r="F37" s="327">
        <f>F36+'P5 Form A-3 - Mental Health'!F45</f>
        <v>13819766</v>
      </c>
      <c r="G37" s="327">
        <f>G36+'P5 Form A-3 - Mental Health'!G45</f>
        <v>0</v>
      </c>
      <c r="H37" s="327">
        <f>H36+'P5 Form A-3 - Mental Health'!H45</f>
        <v>13819766</v>
      </c>
      <c r="I37" s="327">
        <f>I36+'P5 Form A-3 - Mental Health'!I45</f>
        <v>0</v>
      </c>
      <c r="J37" s="328">
        <f>J36+'P5 Form A-3 - Mental Health'!J45</f>
        <v>13819766</v>
      </c>
    </row>
    <row r="38" spans="1:10" ht="14.25" thickBot="1" thickTop="1">
      <c r="A38" s="262"/>
      <c r="B38" s="263"/>
      <c r="C38" s="263"/>
      <c r="D38" s="264"/>
      <c r="E38" s="264"/>
      <c r="F38" s="265"/>
      <c r="G38" s="264"/>
      <c r="H38" s="265"/>
      <c r="I38" s="264"/>
      <c r="J38" s="266"/>
    </row>
    <row r="39" spans="1:10" ht="12.75">
      <c r="A39" s="134"/>
      <c r="B39" s="431"/>
      <c r="C39" s="431"/>
      <c r="D39" s="135"/>
      <c r="E39" s="135"/>
      <c r="F39" s="136"/>
      <c r="G39" s="135"/>
      <c r="H39" s="136"/>
      <c r="I39" s="135"/>
      <c r="J39" s="136"/>
    </row>
    <row r="54" s="126" customFormat="1" ht="12.75"/>
  </sheetData>
  <sheetProtection password="E1AE" sheet="1" formatColumns="0" formatRows="0"/>
  <mergeCells count="15">
    <mergeCell ref="A1:J1"/>
    <mergeCell ref="A2:J2"/>
    <mergeCell ref="A3:J3"/>
    <mergeCell ref="A4:J4"/>
    <mergeCell ref="E6:F6"/>
    <mergeCell ref="I6:J6"/>
    <mergeCell ref="B20:C20"/>
    <mergeCell ref="B36:C36"/>
    <mergeCell ref="B37:C37"/>
    <mergeCell ref="C8:H8"/>
    <mergeCell ref="A11:J11"/>
    <mergeCell ref="A14:C15"/>
    <mergeCell ref="B17:C17"/>
    <mergeCell ref="B18:C18"/>
    <mergeCell ref="B19:C19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90" zoomScaleNormal="90" zoomScalePageLayoutView="0" workbookViewId="0" topLeftCell="A7">
      <selection activeCell="Q61" sqref="Q61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0.140625" style="22" customWidth="1"/>
    <col min="4" max="4" width="13.00390625" style="22" customWidth="1"/>
    <col min="5" max="5" width="12.421875" style="31" customWidth="1"/>
    <col min="6" max="6" width="12.8515625" style="22" bestFit="1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612"/>
      <c r="K1" s="75"/>
      <c r="L1" s="75"/>
      <c r="M1" s="75"/>
      <c r="N1" s="75"/>
      <c r="O1" s="75"/>
    </row>
    <row r="2" spans="1:15" s="18" customFormat="1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612"/>
      <c r="K2" s="75"/>
      <c r="L2" s="75"/>
      <c r="M2" s="75"/>
      <c r="N2" s="75"/>
      <c r="O2" s="75"/>
    </row>
    <row r="3" spans="1:15" s="18" customFormat="1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612"/>
      <c r="K3" s="75"/>
      <c r="L3" s="75"/>
      <c r="M3" s="75"/>
      <c r="N3" s="75"/>
      <c r="O3" s="75"/>
    </row>
    <row r="4" spans="1:15" s="18" customFormat="1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612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615">
        <f>'P1 Info &amp; Certification'!L20</f>
        <v>43282</v>
      </c>
      <c r="F6" s="615"/>
      <c r="G6" s="96"/>
      <c r="H6" s="95" t="s">
        <v>7</v>
      </c>
      <c r="I6" s="615">
        <f>'P1 Info &amp; Certification'!N20</f>
        <v>43646</v>
      </c>
      <c r="J6" s="627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18" customHeight="1" thickBot="1">
      <c r="A8" s="97"/>
      <c r="B8" s="445" t="s">
        <v>59</v>
      </c>
      <c r="C8" s="645" t="str">
        <f>'P1 Info &amp; Certification'!E12</f>
        <v>Charter Oak Health Center, Inc.</v>
      </c>
      <c r="D8" s="645"/>
      <c r="E8" s="645"/>
      <c r="F8" s="645"/>
      <c r="G8" s="645"/>
      <c r="H8" s="645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343</v>
      </c>
    </row>
    <row r="11" spans="1:10" s="18" customFormat="1" ht="19.5" customHeight="1">
      <c r="A11" s="642" t="s">
        <v>290</v>
      </c>
      <c r="B11" s="643"/>
      <c r="C11" s="643"/>
      <c r="D11" s="643"/>
      <c r="E11" s="643"/>
      <c r="F11" s="643"/>
      <c r="G11" s="643"/>
      <c r="H11" s="643"/>
      <c r="I11" s="643"/>
      <c r="J11" s="644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632" t="s">
        <v>74</v>
      </c>
      <c r="B14" s="633"/>
      <c r="C14" s="634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632"/>
      <c r="B15" s="633"/>
      <c r="C15" s="634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0" ht="12" customHeight="1">
      <c r="A17" s="213" t="s">
        <v>103</v>
      </c>
      <c r="B17" s="641" t="s">
        <v>104</v>
      </c>
      <c r="C17" s="641"/>
      <c r="D17" s="132"/>
      <c r="E17" s="133"/>
      <c r="F17" s="132"/>
      <c r="G17" s="132"/>
      <c r="H17" s="132"/>
      <c r="I17" s="132"/>
      <c r="J17" s="254"/>
    </row>
    <row r="18" spans="1:10" ht="12" customHeight="1">
      <c r="A18" s="218" t="s">
        <v>70</v>
      </c>
      <c r="B18" s="441" t="s">
        <v>105</v>
      </c>
      <c r="C18" s="446"/>
      <c r="D18" s="138"/>
      <c r="E18" s="29"/>
      <c r="F18" s="28">
        <f>SUM(D18:E18)</f>
        <v>0</v>
      </c>
      <c r="G18" s="29"/>
      <c r="H18" s="28">
        <f aca="true" t="shared" si="0" ref="H18:H24">F18+G18</f>
        <v>0</v>
      </c>
      <c r="I18" s="29"/>
      <c r="J18" s="227">
        <f aca="true" t="shared" si="1" ref="J18:J24">H18+I18</f>
        <v>0</v>
      </c>
    </row>
    <row r="19" spans="1:10" ht="12" customHeight="1">
      <c r="A19" s="220" t="s">
        <v>71</v>
      </c>
      <c r="B19" s="625" t="s">
        <v>106</v>
      </c>
      <c r="C19" s="649"/>
      <c r="D19" s="29"/>
      <c r="E19" s="29">
        <v>15371</v>
      </c>
      <c r="F19" s="28">
        <f>SUM(D19:E19)</f>
        <v>15371</v>
      </c>
      <c r="G19" s="29"/>
      <c r="H19" s="28">
        <f t="shared" si="0"/>
        <v>15371</v>
      </c>
      <c r="I19" s="29"/>
      <c r="J19" s="227">
        <f t="shared" si="1"/>
        <v>15371</v>
      </c>
    </row>
    <row r="20" spans="1:10" ht="12" customHeight="1">
      <c r="A20" s="220" t="s">
        <v>72</v>
      </c>
      <c r="B20" s="446" t="s">
        <v>107</v>
      </c>
      <c r="C20" s="446"/>
      <c r="D20" s="29"/>
      <c r="E20" s="29"/>
      <c r="F20" s="28">
        <f aca="true" t="shared" si="2" ref="F20:F29">SUM(D20:E20)</f>
        <v>0</v>
      </c>
      <c r="G20" s="29"/>
      <c r="H20" s="28">
        <f t="shared" si="0"/>
        <v>0</v>
      </c>
      <c r="I20" s="29"/>
      <c r="J20" s="227">
        <f t="shared" si="1"/>
        <v>0</v>
      </c>
    </row>
    <row r="21" spans="1:10" ht="12" customHeight="1">
      <c r="A21" s="220" t="s">
        <v>73</v>
      </c>
      <c r="B21" s="26" t="s">
        <v>108</v>
      </c>
      <c r="C21" s="26"/>
      <c r="D21" s="29"/>
      <c r="E21" s="29"/>
      <c r="F21" s="28">
        <f t="shared" si="2"/>
        <v>0</v>
      </c>
      <c r="G21" s="29"/>
      <c r="H21" s="28">
        <f t="shared" si="0"/>
        <v>0</v>
      </c>
      <c r="I21" s="29"/>
      <c r="J21" s="227">
        <f t="shared" si="1"/>
        <v>0</v>
      </c>
    </row>
    <row r="22" spans="1:10" ht="12" customHeight="1">
      <c r="A22" s="220" t="s">
        <v>80</v>
      </c>
      <c r="B22" s="26" t="s">
        <v>109</v>
      </c>
      <c r="C22" s="26"/>
      <c r="D22" s="29"/>
      <c r="E22" s="29">
        <v>906216</v>
      </c>
      <c r="F22" s="28">
        <f t="shared" si="2"/>
        <v>906216</v>
      </c>
      <c r="G22" s="29"/>
      <c r="H22" s="28">
        <f t="shared" si="0"/>
        <v>906216</v>
      </c>
      <c r="I22" s="29"/>
      <c r="J22" s="227">
        <f t="shared" si="1"/>
        <v>906216</v>
      </c>
    </row>
    <row r="23" spans="1:10" ht="12" customHeight="1">
      <c r="A23" s="220" t="s">
        <v>81</v>
      </c>
      <c r="B23" s="26" t="s">
        <v>110</v>
      </c>
      <c r="C23" s="26"/>
      <c r="D23" s="29"/>
      <c r="E23" s="29"/>
      <c r="F23" s="28">
        <f t="shared" si="2"/>
        <v>0</v>
      </c>
      <c r="G23" s="29"/>
      <c r="H23" s="28">
        <f t="shared" si="0"/>
        <v>0</v>
      </c>
      <c r="I23" s="29"/>
      <c r="J23" s="227">
        <f t="shared" si="1"/>
        <v>0</v>
      </c>
    </row>
    <row r="24" spans="1:10" ht="12" customHeight="1">
      <c r="A24" s="220" t="s">
        <v>112</v>
      </c>
      <c r="B24" s="26" t="s">
        <v>111</v>
      </c>
      <c r="C24" s="26"/>
      <c r="D24" s="29"/>
      <c r="E24" s="29">
        <v>1384699</v>
      </c>
      <c r="F24" s="28">
        <f t="shared" si="2"/>
        <v>1384699</v>
      </c>
      <c r="G24" s="29"/>
      <c r="H24" s="28">
        <f t="shared" si="0"/>
        <v>1384699</v>
      </c>
      <c r="I24" s="29"/>
      <c r="J24" s="227">
        <f t="shared" si="1"/>
        <v>1384699</v>
      </c>
    </row>
    <row r="25" spans="1:10" ht="12" customHeight="1">
      <c r="A25" s="220" t="s">
        <v>114</v>
      </c>
      <c r="B25" s="26" t="s">
        <v>44</v>
      </c>
      <c r="C25" s="26"/>
      <c r="D25" s="29"/>
      <c r="E25" s="29"/>
      <c r="F25" s="28"/>
      <c r="G25" s="29"/>
      <c r="H25" s="28"/>
      <c r="I25" s="29"/>
      <c r="J25" s="227"/>
    </row>
    <row r="26" spans="1:10" ht="12" customHeight="1">
      <c r="A26" s="220"/>
      <c r="B26" s="466"/>
      <c r="C26" s="470"/>
      <c r="D26" s="29"/>
      <c r="E26" s="29"/>
      <c r="F26" s="28">
        <f t="shared" si="2"/>
        <v>0</v>
      </c>
      <c r="G26" s="29"/>
      <c r="H26" s="28">
        <f>F26+G26</f>
        <v>0</v>
      </c>
      <c r="I26" s="29"/>
      <c r="J26" s="227">
        <f>H26+I26</f>
        <v>0</v>
      </c>
    </row>
    <row r="27" spans="1:10" ht="12" customHeight="1">
      <c r="A27" s="220"/>
      <c r="B27" s="466"/>
      <c r="C27" s="461"/>
      <c r="D27" s="29"/>
      <c r="E27" s="29"/>
      <c r="F27" s="28">
        <f t="shared" si="2"/>
        <v>0</v>
      </c>
      <c r="G27" s="29"/>
      <c r="H27" s="28">
        <f>F27+G27</f>
        <v>0</v>
      </c>
      <c r="I27" s="29"/>
      <c r="J27" s="227">
        <f>H27+I27</f>
        <v>0</v>
      </c>
    </row>
    <row r="28" spans="1:10" ht="12" customHeight="1">
      <c r="A28" s="223"/>
      <c r="B28" s="465"/>
      <c r="C28" s="462"/>
      <c r="D28" s="29"/>
      <c r="E28" s="29"/>
      <c r="F28" s="28">
        <f t="shared" si="2"/>
        <v>0</v>
      </c>
      <c r="G28" s="29"/>
      <c r="H28" s="28">
        <f>F28+G28</f>
        <v>0</v>
      </c>
      <c r="I28" s="29"/>
      <c r="J28" s="227">
        <f>H28+I28</f>
        <v>0</v>
      </c>
    </row>
    <row r="29" spans="1:10" ht="12" customHeight="1">
      <c r="A29" s="223"/>
      <c r="B29" s="465"/>
      <c r="C29" s="462"/>
      <c r="D29" s="29"/>
      <c r="E29" s="29"/>
      <c r="F29" s="28">
        <f t="shared" si="2"/>
        <v>0</v>
      </c>
      <c r="G29" s="29"/>
      <c r="H29" s="28">
        <f>F29+G29</f>
        <v>0</v>
      </c>
      <c r="I29" s="29"/>
      <c r="J29" s="227">
        <f>H29+I29</f>
        <v>0</v>
      </c>
    </row>
    <row r="30" spans="1:10" ht="12" customHeight="1">
      <c r="A30" s="223"/>
      <c r="B30" s="106"/>
      <c r="C30" s="108"/>
      <c r="D30" s="105"/>
      <c r="E30" s="29"/>
      <c r="F30" s="28">
        <f>SUM(D30:E30)</f>
        <v>0</v>
      </c>
      <c r="G30" s="29"/>
      <c r="H30" s="28">
        <f>F30+G30</f>
        <v>0</v>
      </c>
      <c r="I30" s="29"/>
      <c r="J30" s="227">
        <f>H30+I30</f>
        <v>0</v>
      </c>
    </row>
    <row r="31" spans="1:10" ht="12" customHeight="1">
      <c r="A31" s="228" t="s">
        <v>113</v>
      </c>
      <c r="B31" s="111" t="s">
        <v>227</v>
      </c>
      <c r="C31" s="127"/>
      <c r="D31" s="128">
        <f aca="true" t="shared" si="3" ref="D31:J31">SUM(D17:D30)</f>
        <v>0</v>
      </c>
      <c r="E31" s="128">
        <f t="shared" si="3"/>
        <v>2306286</v>
      </c>
      <c r="F31" s="128">
        <f t="shared" si="3"/>
        <v>2306286</v>
      </c>
      <c r="G31" s="128">
        <f t="shared" si="3"/>
        <v>0</v>
      </c>
      <c r="H31" s="128">
        <f t="shared" si="3"/>
        <v>2306286</v>
      </c>
      <c r="I31" s="128">
        <f t="shared" si="3"/>
        <v>0</v>
      </c>
      <c r="J31" s="229">
        <f t="shared" si="3"/>
        <v>2306286</v>
      </c>
    </row>
    <row r="32" spans="1:10" ht="12" customHeight="1">
      <c r="A32" s="255"/>
      <c r="B32" s="189"/>
      <c r="C32" s="189"/>
      <c r="D32" s="190"/>
      <c r="E32" s="191"/>
      <c r="F32" s="190"/>
      <c r="G32" s="190"/>
      <c r="H32" s="192"/>
      <c r="I32" s="190"/>
      <c r="J32" s="256"/>
    </row>
    <row r="33" spans="1:10" ht="12" customHeight="1">
      <c r="A33" s="244" t="s">
        <v>115</v>
      </c>
      <c r="B33" s="641" t="s">
        <v>116</v>
      </c>
      <c r="C33" s="641"/>
      <c r="D33" s="100"/>
      <c r="E33" s="101"/>
      <c r="F33" s="8"/>
      <c r="G33" s="100"/>
      <c r="H33" s="8"/>
      <c r="I33" s="100"/>
      <c r="J33" s="217"/>
    </row>
    <row r="34" spans="1:10" ht="12.75">
      <c r="A34" s="218" t="s">
        <v>70</v>
      </c>
      <c r="B34" s="628" t="s">
        <v>117</v>
      </c>
      <c r="C34" s="629"/>
      <c r="D34" s="34">
        <v>1494124</v>
      </c>
      <c r="E34" s="34"/>
      <c r="F34" s="28">
        <f>SUM(D34:E34)</f>
        <v>1494124</v>
      </c>
      <c r="G34" s="34"/>
      <c r="H34" s="36">
        <f aca="true" t="shared" si="4" ref="H34:H47">F34+G34</f>
        <v>1494124</v>
      </c>
      <c r="I34" s="37"/>
      <c r="J34" s="219">
        <f aca="true" t="shared" si="5" ref="J34:J48">H34+I34</f>
        <v>1494124</v>
      </c>
    </row>
    <row r="35" spans="1:10" ht="12.75">
      <c r="A35" s="220" t="s">
        <v>71</v>
      </c>
      <c r="B35" s="625" t="s">
        <v>118</v>
      </c>
      <c r="C35" s="626"/>
      <c r="D35" s="38"/>
      <c r="E35" s="38">
        <v>19217</v>
      </c>
      <c r="F35" s="28">
        <f>SUM(D35:E35)</f>
        <v>19217</v>
      </c>
      <c r="G35" s="38"/>
      <c r="H35" s="36">
        <f t="shared" si="4"/>
        <v>19217</v>
      </c>
      <c r="I35" s="39"/>
      <c r="J35" s="221">
        <f t="shared" si="5"/>
        <v>19217</v>
      </c>
    </row>
    <row r="36" spans="1:10" ht="12.75">
      <c r="A36" s="220" t="s">
        <v>72</v>
      </c>
      <c r="B36" s="441" t="s">
        <v>119</v>
      </c>
      <c r="C36" s="442"/>
      <c r="D36" s="38"/>
      <c r="E36" s="38">
        <v>49594</v>
      </c>
      <c r="F36" s="28">
        <f aca="true" t="shared" si="6" ref="F36:F47">SUM(D36:E36)</f>
        <v>49594</v>
      </c>
      <c r="G36" s="38"/>
      <c r="H36" s="36">
        <f t="shared" si="4"/>
        <v>49594</v>
      </c>
      <c r="I36" s="39"/>
      <c r="J36" s="221">
        <f t="shared" si="5"/>
        <v>49594</v>
      </c>
    </row>
    <row r="37" spans="1:10" ht="12.75">
      <c r="A37" s="220" t="s">
        <v>73</v>
      </c>
      <c r="B37" s="441" t="s">
        <v>120</v>
      </c>
      <c r="C37" s="442"/>
      <c r="D37" s="38"/>
      <c r="E37" s="38">
        <v>89933</v>
      </c>
      <c r="F37" s="28">
        <f t="shared" si="6"/>
        <v>89933</v>
      </c>
      <c r="G37" s="38"/>
      <c r="H37" s="36">
        <f t="shared" si="4"/>
        <v>89933</v>
      </c>
      <c r="I37" s="39"/>
      <c r="J37" s="221">
        <f t="shared" si="5"/>
        <v>89933</v>
      </c>
    </row>
    <row r="38" spans="1:10" ht="12.75">
      <c r="A38" s="220" t="s">
        <v>80</v>
      </c>
      <c r="B38" s="441" t="s">
        <v>121</v>
      </c>
      <c r="C38" s="442"/>
      <c r="D38" s="38"/>
      <c r="E38" s="38">
        <v>63500</v>
      </c>
      <c r="F38" s="28">
        <f t="shared" si="6"/>
        <v>63500</v>
      </c>
      <c r="G38" s="38"/>
      <c r="H38" s="36">
        <f t="shared" si="4"/>
        <v>63500</v>
      </c>
      <c r="I38" s="39"/>
      <c r="J38" s="221">
        <f t="shared" si="5"/>
        <v>63500</v>
      </c>
    </row>
    <row r="39" spans="1:10" ht="12.75">
      <c r="A39" s="220" t="s">
        <v>81</v>
      </c>
      <c r="B39" s="441" t="s">
        <v>106</v>
      </c>
      <c r="C39" s="442"/>
      <c r="D39" s="38"/>
      <c r="E39" s="38">
        <v>64513</v>
      </c>
      <c r="F39" s="28">
        <f t="shared" si="6"/>
        <v>64513</v>
      </c>
      <c r="G39" s="38"/>
      <c r="H39" s="36">
        <f>F39+G39</f>
        <v>64513</v>
      </c>
      <c r="I39" s="39"/>
      <c r="J39" s="221">
        <f>H39+I39</f>
        <v>64513</v>
      </c>
    </row>
    <row r="40" spans="1:10" ht="12.75">
      <c r="A40" s="220" t="s">
        <v>112</v>
      </c>
      <c r="B40" s="441" t="s">
        <v>122</v>
      </c>
      <c r="C40" s="442"/>
      <c r="D40" s="139"/>
      <c r="E40" s="38">
        <v>137470</v>
      </c>
      <c r="F40" s="28">
        <f t="shared" si="6"/>
        <v>137470</v>
      </c>
      <c r="G40" s="38"/>
      <c r="H40" s="36">
        <f t="shared" si="4"/>
        <v>137470</v>
      </c>
      <c r="I40" s="39"/>
      <c r="J40" s="221">
        <f t="shared" si="5"/>
        <v>137470</v>
      </c>
    </row>
    <row r="41" spans="1:10" ht="12.75">
      <c r="A41" s="220" t="s">
        <v>114</v>
      </c>
      <c r="B41" s="446" t="s">
        <v>359</v>
      </c>
      <c r="C41" s="442"/>
      <c r="D41" s="139"/>
      <c r="E41" s="38">
        <v>28549</v>
      </c>
      <c r="F41" s="28">
        <f t="shared" si="6"/>
        <v>28549</v>
      </c>
      <c r="G41" s="38"/>
      <c r="H41" s="36">
        <f t="shared" si="4"/>
        <v>28549</v>
      </c>
      <c r="I41" s="39"/>
      <c r="J41" s="221">
        <f t="shared" si="5"/>
        <v>28549</v>
      </c>
    </row>
    <row r="42" spans="1:10" ht="12.75">
      <c r="A42" s="220" t="s">
        <v>113</v>
      </c>
      <c r="B42" s="446" t="s">
        <v>123</v>
      </c>
      <c r="C42" s="442"/>
      <c r="D42" s="139"/>
      <c r="E42" s="38"/>
      <c r="F42" s="28">
        <f t="shared" si="6"/>
        <v>0</v>
      </c>
      <c r="G42" s="38"/>
      <c r="H42" s="36">
        <f t="shared" si="4"/>
        <v>0</v>
      </c>
      <c r="I42" s="39"/>
      <c r="J42" s="221">
        <f t="shared" si="5"/>
        <v>0</v>
      </c>
    </row>
    <row r="43" spans="1:10" ht="12.75">
      <c r="A43" s="220" t="s">
        <v>124</v>
      </c>
      <c r="B43" s="26" t="s">
        <v>44</v>
      </c>
      <c r="C43" s="442"/>
      <c r="D43" s="139"/>
      <c r="E43" s="38"/>
      <c r="F43" s="28"/>
      <c r="G43" s="38"/>
      <c r="H43" s="36"/>
      <c r="I43" s="39"/>
      <c r="J43" s="221"/>
    </row>
    <row r="44" spans="1:10" ht="12.75">
      <c r="A44" s="220"/>
      <c r="B44" s="465"/>
      <c r="C44" s="460" t="s">
        <v>396</v>
      </c>
      <c r="D44" s="38"/>
      <c r="E44" s="38">
        <v>885238</v>
      </c>
      <c r="F44" s="28">
        <f t="shared" si="6"/>
        <v>885238</v>
      </c>
      <c r="G44" s="38"/>
      <c r="H44" s="36">
        <f t="shared" si="4"/>
        <v>885238</v>
      </c>
      <c r="I44" s="39"/>
      <c r="J44" s="221">
        <f t="shared" si="5"/>
        <v>885238</v>
      </c>
    </row>
    <row r="45" spans="1:11" ht="12.75">
      <c r="A45" s="220"/>
      <c r="B45" s="465"/>
      <c r="C45" s="462" t="s">
        <v>397</v>
      </c>
      <c r="D45" s="38"/>
      <c r="E45" s="38">
        <v>1727631</v>
      </c>
      <c r="F45" s="28">
        <f t="shared" si="6"/>
        <v>1727631</v>
      </c>
      <c r="G45" s="38"/>
      <c r="H45" s="40">
        <f t="shared" si="4"/>
        <v>1727631</v>
      </c>
      <c r="I45" s="38"/>
      <c r="J45" s="222">
        <f t="shared" si="5"/>
        <v>1727631</v>
      </c>
      <c r="K45" s="33"/>
    </row>
    <row r="46" spans="1:11" ht="12.75">
      <c r="A46" s="220"/>
      <c r="B46" s="465"/>
      <c r="C46" s="462" t="s">
        <v>400</v>
      </c>
      <c r="D46" s="38"/>
      <c r="E46" s="38">
        <v>87949</v>
      </c>
      <c r="F46" s="28">
        <f t="shared" si="6"/>
        <v>87949</v>
      </c>
      <c r="G46" s="38"/>
      <c r="H46" s="40">
        <f>F46+G46</f>
        <v>87949</v>
      </c>
      <c r="I46" s="38"/>
      <c r="J46" s="222">
        <f>H46+I46</f>
        <v>87949</v>
      </c>
      <c r="K46" s="33"/>
    </row>
    <row r="47" spans="1:11" ht="12.75">
      <c r="A47" s="220"/>
      <c r="B47" s="465"/>
      <c r="C47" s="462" t="s">
        <v>401</v>
      </c>
      <c r="D47" s="38"/>
      <c r="E47" s="38">
        <v>816000</v>
      </c>
      <c r="F47" s="28">
        <f t="shared" si="6"/>
        <v>816000</v>
      </c>
      <c r="G47" s="38"/>
      <c r="H47" s="40">
        <f t="shared" si="4"/>
        <v>816000</v>
      </c>
      <c r="I47" s="38"/>
      <c r="J47" s="222">
        <f t="shared" si="5"/>
        <v>816000</v>
      </c>
      <c r="K47" s="33"/>
    </row>
    <row r="48" spans="1:11" ht="12.75" customHeight="1">
      <c r="A48" s="223"/>
      <c r="B48" s="110"/>
      <c r="C48" s="460" t="s">
        <v>402</v>
      </c>
      <c r="D48" s="104"/>
      <c r="E48" s="41">
        <v>35674</v>
      </c>
      <c r="F48" s="28">
        <f>SUM(D48:E48)</f>
        <v>35674</v>
      </c>
      <c r="G48" s="41"/>
      <c r="H48" s="40">
        <f>F48+G48</f>
        <v>35674</v>
      </c>
      <c r="I48" s="41"/>
      <c r="J48" s="222">
        <f t="shared" si="5"/>
        <v>35674</v>
      </c>
      <c r="K48" s="33"/>
    </row>
    <row r="49" spans="1:10" s="126" customFormat="1" ht="12.75">
      <c r="A49" s="224" t="s">
        <v>125</v>
      </c>
      <c r="B49" s="638" t="s">
        <v>228</v>
      </c>
      <c r="C49" s="639"/>
      <c r="D49" s="129">
        <f aca="true" t="shared" si="7" ref="D49:J49">SUM(D34:D48)</f>
        <v>1494124</v>
      </c>
      <c r="E49" s="129">
        <f t="shared" si="7"/>
        <v>4005268</v>
      </c>
      <c r="F49" s="129">
        <f t="shared" si="7"/>
        <v>5499392</v>
      </c>
      <c r="G49" s="129">
        <f t="shared" si="7"/>
        <v>0</v>
      </c>
      <c r="H49" s="129">
        <f t="shared" si="7"/>
        <v>5499392</v>
      </c>
      <c r="I49" s="129">
        <f t="shared" si="7"/>
        <v>0</v>
      </c>
      <c r="J49" s="225">
        <f t="shared" si="7"/>
        <v>5499392</v>
      </c>
    </row>
    <row r="50" spans="1:10" ht="15.75" customHeight="1" thickBot="1">
      <c r="A50" s="257" t="s">
        <v>126</v>
      </c>
      <c r="B50" s="647" t="s">
        <v>338</v>
      </c>
      <c r="C50" s="648"/>
      <c r="D50" s="327">
        <f>D49+D31</f>
        <v>1494124</v>
      </c>
      <c r="E50" s="327">
        <f aca="true" t="shared" si="8" ref="E50:J50">E49+E31</f>
        <v>6311554</v>
      </c>
      <c r="F50" s="327">
        <f t="shared" si="8"/>
        <v>7805678</v>
      </c>
      <c r="G50" s="327">
        <f t="shared" si="8"/>
        <v>0</v>
      </c>
      <c r="H50" s="327">
        <f t="shared" si="8"/>
        <v>7805678</v>
      </c>
      <c r="I50" s="327">
        <f t="shared" si="8"/>
        <v>0</v>
      </c>
      <c r="J50" s="328">
        <f t="shared" si="8"/>
        <v>7805678</v>
      </c>
    </row>
    <row r="51" spans="1:10" ht="13.5" thickTop="1">
      <c r="A51" s="258"/>
      <c r="B51" s="446"/>
      <c r="C51" s="446"/>
      <c r="D51" s="467"/>
      <c r="E51" s="467"/>
      <c r="F51" s="329"/>
      <c r="G51" s="467"/>
      <c r="H51" s="329"/>
      <c r="I51" s="467"/>
      <c r="J51" s="330"/>
    </row>
    <row r="52" spans="1:10" ht="19.5" customHeight="1" thickBot="1">
      <c r="A52" s="259" t="s">
        <v>127</v>
      </c>
      <c r="B52" s="647" t="s">
        <v>339</v>
      </c>
      <c r="C52" s="648"/>
      <c r="D52" s="327">
        <f>D50+'P6 Form A-4 - Non-Allow Other'!D37</f>
        <v>10614281</v>
      </c>
      <c r="E52" s="327">
        <f>E50+'P6 Form A-4 - Non-Allow Other'!E37</f>
        <v>11011163</v>
      </c>
      <c r="F52" s="327">
        <f>F50+'P6 Form A-4 - Non-Allow Other'!F37</f>
        <v>21625444</v>
      </c>
      <c r="G52" s="327">
        <f>G50+'P6 Form A-4 - Non-Allow Other'!G37</f>
        <v>0</v>
      </c>
      <c r="H52" s="327">
        <f>H50+'P6 Form A-4 - Non-Allow Other'!H37</f>
        <v>21625444</v>
      </c>
      <c r="I52" s="327">
        <f>I50+'P6 Form A-4 - Non-Allow Other'!I37</f>
        <v>0</v>
      </c>
      <c r="J52" s="328">
        <f>J50+'P6 Form A-4 - Non-Allow Other'!J37</f>
        <v>21625444</v>
      </c>
    </row>
    <row r="53" spans="1:11" ht="13.5" thickTop="1">
      <c r="A53" s="260"/>
      <c r="B53" s="650"/>
      <c r="C53" s="650"/>
      <c r="D53" s="140"/>
      <c r="E53" s="141"/>
      <c r="F53" s="140"/>
      <c r="G53" s="140"/>
      <c r="H53" s="140"/>
      <c r="I53" s="140"/>
      <c r="J53" s="261"/>
      <c r="K53" s="142"/>
    </row>
    <row r="54" spans="1:10" ht="15.75" thickBot="1">
      <c r="A54" s="262"/>
      <c r="B54" s="468" t="s">
        <v>340</v>
      </c>
      <c r="C54" s="263"/>
      <c r="D54" s="469"/>
      <c r="E54" s="469"/>
      <c r="F54" s="265"/>
      <c r="G54" s="469"/>
      <c r="H54" s="265"/>
      <c r="I54" s="469"/>
      <c r="J54" s="266"/>
    </row>
    <row r="55" spans="1:10" ht="12.75">
      <c r="A55" s="134"/>
      <c r="B55" s="649"/>
      <c r="C55" s="649"/>
      <c r="D55" s="135"/>
      <c r="E55" s="135"/>
      <c r="F55" s="136"/>
      <c r="G55" s="135"/>
      <c r="H55" s="136"/>
      <c r="I55" s="135"/>
      <c r="J55" s="136"/>
    </row>
    <row r="56" spans="1:10" ht="12.75">
      <c r="A56" s="134"/>
      <c r="B56" s="24"/>
      <c r="C56" s="24"/>
      <c r="D56" s="135"/>
      <c r="E56" s="135"/>
      <c r="F56" s="136"/>
      <c r="G56" s="135"/>
      <c r="H56" s="136"/>
      <c r="I56" s="135"/>
      <c r="J56" s="136"/>
    </row>
  </sheetData>
  <sheetProtection password="E1AE" sheet="1" formatColumns="0" formatRows="0"/>
  <mergeCells count="19">
    <mergeCell ref="B49:C49"/>
    <mergeCell ref="B50:C50"/>
    <mergeCell ref="B53:C53"/>
    <mergeCell ref="B55:C55"/>
    <mergeCell ref="B52:C52"/>
    <mergeCell ref="A11:J11"/>
    <mergeCell ref="A14:C15"/>
    <mergeCell ref="B33:C33"/>
    <mergeCell ref="B34:C34"/>
    <mergeCell ref="B35:C35"/>
    <mergeCell ref="B19:C19"/>
    <mergeCell ref="B17:C17"/>
    <mergeCell ref="A1:J1"/>
    <mergeCell ref="A2:J2"/>
    <mergeCell ref="A3:J3"/>
    <mergeCell ref="A4:J4"/>
    <mergeCell ref="I6:J6"/>
    <mergeCell ref="C8:H8"/>
    <mergeCell ref="E6:F6"/>
  </mergeCells>
  <printOptions horizontalCentered="1" verticalCentered="1"/>
  <pageMargins left="0.25" right="0.25" top="0.25" bottom="0.5" header="0.5" footer="0.25"/>
  <pageSetup fitToHeight="1" fitToWidth="1" horizontalDpi="600" verticalDpi="600" orientation="landscape" scale="70" r:id="rId1"/>
  <headerFooter alignWithMargins="0">
    <oddFooter>&amp;LDSS-16 10-24-2016&amp;RPage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="70" zoomScaleNormal="70" zoomScalePageLayoutView="0" workbookViewId="0" topLeftCell="A4">
      <selection activeCell="B19" sqref="B19:D28"/>
    </sheetView>
  </sheetViews>
  <sheetFormatPr defaultColWidth="9.140625" defaultRowHeight="12.75"/>
  <cols>
    <col min="1" max="1" width="3.57421875" style="155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8" ht="12.75">
      <c r="A1" s="612" t="s">
        <v>45</v>
      </c>
      <c r="B1" s="612"/>
      <c r="C1" s="612"/>
      <c r="D1" s="612"/>
      <c r="E1" s="612"/>
      <c r="F1" s="612"/>
      <c r="G1" s="612"/>
      <c r="H1" s="612"/>
      <c r="I1" s="612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612" t="s">
        <v>46</v>
      </c>
      <c r="B2" s="612"/>
      <c r="C2" s="612"/>
      <c r="D2" s="612"/>
      <c r="E2" s="612"/>
      <c r="F2" s="612"/>
      <c r="G2" s="612"/>
      <c r="H2" s="612"/>
      <c r="I2" s="612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612" t="s">
        <v>47</v>
      </c>
      <c r="B3" s="612"/>
      <c r="C3" s="612"/>
      <c r="D3" s="612"/>
      <c r="E3" s="612"/>
      <c r="F3" s="612"/>
      <c r="G3" s="612"/>
      <c r="H3" s="612"/>
      <c r="I3" s="612"/>
      <c r="J3" s="75"/>
      <c r="K3" s="75"/>
      <c r="L3" s="75"/>
      <c r="M3" s="75"/>
      <c r="N3" s="75"/>
      <c r="O3" s="75"/>
      <c r="P3" s="75"/>
      <c r="Q3" s="75"/>
      <c r="R3" s="75"/>
    </row>
    <row r="4" spans="1:18" ht="12.75">
      <c r="A4" s="612" t="s">
        <v>48</v>
      </c>
      <c r="B4" s="612"/>
      <c r="C4" s="612"/>
      <c r="D4" s="612"/>
      <c r="E4" s="612"/>
      <c r="F4" s="612"/>
      <c r="G4" s="612"/>
      <c r="H4" s="612"/>
      <c r="I4" s="612"/>
      <c r="J4" s="75"/>
      <c r="K4" s="75"/>
      <c r="L4" s="75"/>
      <c r="M4" s="75"/>
      <c r="N4" s="75"/>
      <c r="O4" s="75"/>
      <c r="P4" s="75"/>
      <c r="Q4" s="75"/>
      <c r="R4" s="75"/>
    </row>
    <row r="5" spans="1:18" ht="13.5" thickBot="1">
      <c r="A5" s="151"/>
      <c r="B5" s="12"/>
      <c r="C5" s="12"/>
      <c r="D5" s="12"/>
      <c r="E5" s="12"/>
      <c r="F5" s="440"/>
      <c r="G5" s="440"/>
      <c r="H5" s="440"/>
      <c r="I5" s="440"/>
      <c r="J5" s="85"/>
      <c r="K5" s="85"/>
      <c r="L5" s="85"/>
      <c r="M5" s="85"/>
      <c r="N5" s="85"/>
      <c r="O5" s="85"/>
      <c r="P5" s="85"/>
      <c r="Q5" s="85"/>
      <c r="R5" s="85"/>
    </row>
    <row r="6" spans="1:1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43282</v>
      </c>
      <c r="G6" s="148"/>
      <c r="H6" s="95" t="str">
        <f>'P1 Info &amp; Certification'!M20</f>
        <v>To</v>
      </c>
      <c r="I6" s="443">
        <f>'P1 Info &amp; Certification'!N20</f>
        <v>43646</v>
      </c>
      <c r="J6" s="147"/>
      <c r="K6" s="89"/>
      <c r="L6" s="13"/>
      <c r="M6" s="88"/>
      <c r="N6" s="32"/>
      <c r="O6" s="147"/>
      <c r="P6" s="147"/>
      <c r="Q6" s="32"/>
      <c r="R6" s="146"/>
      <c r="S6" s="146"/>
    </row>
    <row r="7" spans="1:19" ht="12.75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>
      <c r="A8" s="154"/>
      <c r="B8" s="84" t="s">
        <v>59</v>
      </c>
      <c r="C8" s="616" t="str">
        <f>'P1 Info &amp; Certification'!E12</f>
        <v>Charter Oak Health Center, Inc.</v>
      </c>
      <c r="D8" s="616"/>
      <c r="E8" s="616"/>
      <c r="F8" s="616"/>
      <c r="G8" s="616"/>
      <c r="H8" s="616"/>
      <c r="I8" s="464"/>
      <c r="J8" s="145"/>
      <c r="K8" s="145"/>
      <c r="L8" s="145"/>
      <c r="M8" s="145"/>
      <c r="N8" s="145"/>
      <c r="O8" s="145"/>
      <c r="P8" s="145"/>
      <c r="Q8" s="145"/>
      <c r="R8" s="146"/>
      <c r="S8" s="146"/>
    </row>
    <row r="9" spans="1:19" ht="12.75">
      <c r="A9" s="471"/>
      <c r="B9" s="472"/>
      <c r="C9" s="472"/>
      <c r="D9" s="472"/>
      <c r="E9" s="472"/>
      <c r="F9" s="472"/>
      <c r="G9" s="472"/>
      <c r="H9" s="472"/>
      <c r="I9" s="472"/>
      <c r="J9" s="43"/>
      <c r="K9" s="43"/>
      <c r="L9" s="43"/>
      <c r="M9" s="43"/>
      <c r="N9" s="43"/>
      <c r="O9" s="43"/>
      <c r="P9" s="43"/>
      <c r="Q9" s="43"/>
      <c r="R9" s="146"/>
      <c r="S9" s="146"/>
    </row>
    <row r="10" spans="1:9" ht="12.75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274</v>
      </c>
    </row>
    <row r="12" spans="1:9" ht="28.5" customHeight="1">
      <c r="A12" s="672" t="s">
        <v>273</v>
      </c>
      <c r="B12" s="673"/>
      <c r="C12" s="673"/>
      <c r="D12" s="673"/>
      <c r="E12" s="674"/>
      <c r="F12" s="674"/>
      <c r="G12" s="674"/>
      <c r="H12" s="673"/>
      <c r="I12" s="675"/>
    </row>
    <row r="13" spans="1:9" ht="12.75">
      <c r="A13" s="657" t="s">
        <v>267</v>
      </c>
      <c r="B13" s="658"/>
      <c r="C13" s="658"/>
      <c r="D13" s="658"/>
      <c r="E13" s="369"/>
      <c r="F13" s="366"/>
      <c r="G13" s="413"/>
      <c r="H13" s="676" t="s">
        <v>271</v>
      </c>
      <c r="I13" s="677"/>
    </row>
    <row r="14" spans="1:9" ht="12.75">
      <c r="A14" s="659"/>
      <c r="B14" s="660"/>
      <c r="C14" s="660"/>
      <c r="D14" s="660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661"/>
      <c r="B15" s="662"/>
      <c r="C15" s="662"/>
      <c r="D15" s="662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678" t="s">
        <v>268</v>
      </c>
      <c r="C17" s="679"/>
      <c r="D17" s="679"/>
      <c r="E17" s="372" t="s">
        <v>269</v>
      </c>
      <c r="F17" s="411">
        <v>125000</v>
      </c>
      <c r="G17" s="365">
        <v>1500</v>
      </c>
      <c r="H17" s="337">
        <v>1040</v>
      </c>
      <c r="I17" s="341">
        <f>H17/2080</f>
        <v>0.5</v>
      </c>
    </row>
    <row r="18" spans="1:9" ht="19.5" customHeight="1">
      <c r="A18" s="207" t="s">
        <v>83</v>
      </c>
      <c r="B18" s="671" t="s">
        <v>229</v>
      </c>
      <c r="C18" s="662"/>
      <c r="D18" s="662"/>
      <c r="E18" s="371"/>
      <c r="F18" s="412"/>
      <c r="G18" s="338"/>
      <c r="H18" s="339"/>
      <c r="I18" s="342"/>
    </row>
    <row r="19" spans="1:9" ht="19.5" customHeight="1">
      <c r="A19" s="474" t="s">
        <v>49</v>
      </c>
      <c r="B19" s="663" t="s">
        <v>457</v>
      </c>
      <c r="C19" s="664"/>
      <c r="D19" s="665"/>
      <c r="E19" s="475" t="s">
        <v>403</v>
      </c>
      <c r="F19" s="394">
        <v>3780</v>
      </c>
      <c r="G19" s="476">
        <v>13</v>
      </c>
      <c r="H19" s="394">
        <v>62</v>
      </c>
      <c r="I19" s="373">
        <f>ROUND(H19/2080,2)</f>
        <v>0.03</v>
      </c>
    </row>
    <row r="20" spans="1:9" ht="19.5" customHeight="1">
      <c r="A20" s="474" t="s">
        <v>50</v>
      </c>
      <c r="B20" s="663" t="s">
        <v>466</v>
      </c>
      <c r="C20" s="664"/>
      <c r="D20" s="665"/>
      <c r="E20" s="475" t="s">
        <v>403</v>
      </c>
      <c r="F20" s="394">
        <v>160752</v>
      </c>
      <c r="G20" s="477">
        <v>2297</v>
      </c>
      <c r="H20" s="394">
        <v>1664</v>
      </c>
      <c r="I20" s="373">
        <f aca="true" t="shared" si="0" ref="I20:I28">ROUND(H20/2080,2)</f>
        <v>0.8</v>
      </c>
    </row>
    <row r="21" spans="1:9" ht="19.5" customHeight="1">
      <c r="A21" s="474" t="s">
        <v>82</v>
      </c>
      <c r="B21" s="663" t="s">
        <v>467</v>
      </c>
      <c r="C21" s="664"/>
      <c r="D21" s="665"/>
      <c r="E21" s="475" t="s">
        <v>404</v>
      </c>
      <c r="F21" s="394">
        <v>49828</v>
      </c>
      <c r="G21" s="476">
        <v>1065</v>
      </c>
      <c r="H21" s="394">
        <v>657</v>
      </c>
      <c r="I21" s="373">
        <f t="shared" si="0"/>
        <v>0.32</v>
      </c>
    </row>
    <row r="22" spans="1:9" ht="19.5" customHeight="1">
      <c r="A22" s="474" t="s">
        <v>51</v>
      </c>
      <c r="B22" s="663" t="s">
        <v>468</v>
      </c>
      <c r="C22" s="664"/>
      <c r="D22" s="665"/>
      <c r="E22" s="475" t="s">
        <v>405</v>
      </c>
      <c r="F22" s="394">
        <v>200967</v>
      </c>
      <c r="G22" s="477">
        <v>2195</v>
      </c>
      <c r="H22" s="394">
        <v>2092</v>
      </c>
      <c r="I22" s="373">
        <f t="shared" si="0"/>
        <v>1.01</v>
      </c>
    </row>
    <row r="23" spans="1:9" ht="19.5" customHeight="1">
      <c r="A23" s="474" t="s">
        <v>156</v>
      </c>
      <c r="B23" s="663" t="s">
        <v>469</v>
      </c>
      <c r="C23" s="664"/>
      <c r="D23" s="665"/>
      <c r="E23" s="475" t="s">
        <v>405</v>
      </c>
      <c r="F23" s="394">
        <v>49282</v>
      </c>
      <c r="G23" s="477">
        <v>380</v>
      </c>
      <c r="H23" s="394">
        <v>574</v>
      </c>
      <c r="I23" s="373">
        <f t="shared" si="0"/>
        <v>0.28</v>
      </c>
    </row>
    <row r="24" spans="1:9" ht="19.5" customHeight="1">
      <c r="A24" s="474" t="s">
        <v>55</v>
      </c>
      <c r="B24" s="663" t="s">
        <v>470</v>
      </c>
      <c r="C24" s="664"/>
      <c r="D24" s="665"/>
      <c r="E24" s="475" t="s">
        <v>405</v>
      </c>
      <c r="F24" s="394">
        <v>194789</v>
      </c>
      <c r="G24" s="477">
        <v>2156</v>
      </c>
      <c r="H24" s="394">
        <v>2080</v>
      </c>
      <c r="I24" s="373">
        <f t="shared" si="0"/>
        <v>1</v>
      </c>
    </row>
    <row r="25" spans="1:9" ht="19.5" customHeight="1">
      <c r="A25" s="474" t="s">
        <v>56</v>
      </c>
      <c r="B25" s="663" t="s">
        <v>471</v>
      </c>
      <c r="C25" s="664"/>
      <c r="D25" s="665"/>
      <c r="E25" s="475" t="s">
        <v>405</v>
      </c>
      <c r="F25" s="394">
        <v>98783</v>
      </c>
      <c r="G25" s="477">
        <v>457</v>
      </c>
      <c r="H25" s="394">
        <v>1122</v>
      </c>
      <c r="I25" s="373">
        <f t="shared" si="0"/>
        <v>0.54</v>
      </c>
    </row>
    <row r="26" spans="1:9" ht="19.5" customHeight="1">
      <c r="A26" s="474" t="s">
        <v>161</v>
      </c>
      <c r="B26" s="663" t="s">
        <v>472</v>
      </c>
      <c r="C26" s="664"/>
      <c r="D26" s="665"/>
      <c r="E26" s="475" t="s">
        <v>406</v>
      </c>
      <c r="F26" s="394">
        <v>62649</v>
      </c>
      <c r="G26" s="477">
        <v>847</v>
      </c>
      <c r="H26" s="394">
        <v>672</v>
      </c>
      <c r="I26" s="373">
        <f t="shared" si="0"/>
        <v>0.32</v>
      </c>
    </row>
    <row r="27" spans="1:9" ht="19.5" customHeight="1">
      <c r="A27" s="474" t="s">
        <v>162</v>
      </c>
      <c r="B27" s="663" t="s">
        <v>473</v>
      </c>
      <c r="C27" s="664"/>
      <c r="D27" s="665"/>
      <c r="E27" s="475" t="s">
        <v>404</v>
      </c>
      <c r="F27" s="394">
        <v>161072</v>
      </c>
      <c r="G27" s="477">
        <v>2802</v>
      </c>
      <c r="H27" s="394">
        <v>2598</v>
      </c>
      <c r="I27" s="373">
        <f t="shared" si="0"/>
        <v>1.25</v>
      </c>
    </row>
    <row r="28" spans="1:9" ht="19.5" customHeight="1">
      <c r="A28" s="474" t="s">
        <v>163</v>
      </c>
      <c r="B28" s="663" t="s">
        <v>474</v>
      </c>
      <c r="C28" s="664"/>
      <c r="D28" s="665"/>
      <c r="E28" s="475" t="s">
        <v>404</v>
      </c>
      <c r="F28" s="394">
        <v>85162</v>
      </c>
      <c r="G28" s="477">
        <v>1373</v>
      </c>
      <c r="H28" s="394">
        <v>825</v>
      </c>
      <c r="I28" s="373">
        <f t="shared" si="0"/>
        <v>0.4</v>
      </c>
    </row>
    <row r="29" spans="1:9" ht="24.75" customHeight="1" thickBot="1">
      <c r="A29" s="253"/>
      <c r="B29" s="666" t="s">
        <v>255</v>
      </c>
      <c r="C29" s="667"/>
      <c r="D29" s="668"/>
      <c r="E29" s="397"/>
      <c r="F29" s="473">
        <f>SUM(F19:F28)</f>
        <v>1067064</v>
      </c>
      <c r="G29" s="473">
        <f>SUM(G19:G28)</f>
        <v>13585</v>
      </c>
      <c r="H29" s="473">
        <f>SUM(H19:H28)</f>
        <v>12346</v>
      </c>
      <c r="I29" s="395">
        <f>SUM(I19:I28)</f>
        <v>5.950000000000001</v>
      </c>
    </row>
    <row r="30" spans="1:10" ht="19.5" customHeight="1" thickTop="1">
      <c r="A30" s="253"/>
      <c r="B30" s="669"/>
      <c r="C30" s="669"/>
      <c r="D30" s="669"/>
      <c r="E30" s="454"/>
      <c r="F30" s="295"/>
      <c r="G30" s="294"/>
      <c r="H30" s="295"/>
      <c r="I30" s="396"/>
      <c r="J30" s="146"/>
    </row>
    <row r="31" spans="1:9" ht="19.5" customHeight="1">
      <c r="A31" s="389" t="s">
        <v>84</v>
      </c>
      <c r="B31" s="670" t="s">
        <v>206</v>
      </c>
      <c r="C31" s="670"/>
      <c r="D31" s="670"/>
      <c r="E31" s="455"/>
      <c r="F31" s="338"/>
      <c r="G31" s="338"/>
      <c r="H31" s="390"/>
      <c r="I31" s="391"/>
    </row>
    <row r="32" spans="1:9" ht="19.5" customHeight="1">
      <c r="A32" s="474" t="s">
        <v>49</v>
      </c>
      <c r="B32" s="651" t="s">
        <v>458</v>
      </c>
      <c r="C32" s="652"/>
      <c r="D32" s="653"/>
      <c r="E32" s="479" t="s">
        <v>404</v>
      </c>
      <c r="F32" s="392">
        <v>101309</v>
      </c>
      <c r="G32" s="480">
        <v>2354</v>
      </c>
      <c r="H32" s="392">
        <v>2084</v>
      </c>
      <c r="I32" s="393">
        <f>ROUND(H32/2080,2)</f>
        <v>1</v>
      </c>
    </row>
    <row r="33" spans="1:9" ht="19.5" customHeight="1">
      <c r="A33" s="474" t="s">
        <v>50</v>
      </c>
      <c r="B33" s="651" t="s">
        <v>459</v>
      </c>
      <c r="C33" s="652"/>
      <c r="D33" s="653"/>
      <c r="E33" s="475" t="s">
        <v>404</v>
      </c>
      <c r="F33" s="394">
        <v>91659</v>
      </c>
      <c r="G33" s="477">
        <v>1996</v>
      </c>
      <c r="H33" s="394">
        <v>2248</v>
      </c>
      <c r="I33" s="393">
        <f>ROUND(H33/2080,2)</f>
        <v>1.08</v>
      </c>
    </row>
    <row r="34" spans="1:9" ht="19.5" customHeight="1">
      <c r="A34" s="474" t="s">
        <v>82</v>
      </c>
      <c r="B34" s="651" t="s">
        <v>460</v>
      </c>
      <c r="C34" s="652"/>
      <c r="D34" s="653"/>
      <c r="E34" s="475" t="s">
        <v>404</v>
      </c>
      <c r="F34" s="394">
        <v>4955</v>
      </c>
      <c r="G34" s="477">
        <v>111</v>
      </c>
      <c r="H34" s="394">
        <v>97</v>
      </c>
      <c r="I34" s="393">
        <f>ROUND(H34/2080,2)</f>
        <v>0.05</v>
      </c>
    </row>
    <row r="35" spans="1:9" ht="19.5" customHeight="1">
      <c r="A35" s="474" t="s">
        <v>51</v>
      </c>
      <c r="B35" s="651"/>
      <c r="C35" s="652"/>
      <c r="D35" s="653"/>
      <c r="E35" s="475"/>
      <c r="F35" s="394"/>
      <c r="G35" s="477"/>
      <c r="H35" s="394"/>
      <c r="I35" s="393">
        <f>ROUND(H35/2080,2)</f>
        <v>0</v>
      </c>
    </row>
    <row r="36" spans="1:9" ht="19.5" customHeight="1">
      <c r="A36" s="474" t="s">
        <v>156</v>
      </c>
      <c r="B36" s="651"/>
      <c r="C36" s="652"/>
      <c r="D36" s="653"/>
      <c r="E36" s="475"/>
      <c r="F36" s="394"/>
      <c r="G36" s="477"/>
      <c r="H36" s="394"/>
      <c r="I36" s="393">
        <f>ROUND(H36/2080,2)</f>
        <v>0</v>
      </c>
    </row>
    <row r="37" spans="1:9" ht="24.75" customHeight="1" thickBot="1">
      <c r="A37" s="293"/>
      <c r="B37" s="654" t="s">
        <v>256</v>
      </c>
      <c r="C37" s="655"/>
      <c r="D37" s="656"/>
      <c r="E37" s="453"/>
      <c r="F37" s="473">
        <f>SUM(F32:F36)</f>
        <v>197923</v>
      </c>
      <c r="G37" s="473">
        <f>SUM(G32:G36)</f>
        <v>4461</v>
      </c>
      <c r="H37" s="473">
        <f>SUM(H32:H36)</f>
        <v>4429</v>
      </c>
      <c r="I37" s="395">
        <f>SUM(I32:I36)</f>
        <v>2.13</v>
      </c>
    </row>
    <row r="38" ht="13.5" thickTop="1"/>
  </sheetData>
  <sheetProtection password="E1AE" sheet="1" formatColumns="0" formatRows="0"/>
  <mergeCells count="29">
    <mergeCell ref="A1:I1"/>
    <mergeCell ref="A2:I2"/>
    <mergeCell ref="A3:I3"/>
    <mergeCell ref="A4:I4"/>
    <mergeCell ref="C8:H8"/>
    <mergeCell ref="B17:D17"/>
    <mergeCell ref="B18:D18"/>
    <mergeCell ref="B19:D19"/>
    <mergeCell ref="B20:D20"/>
    <mergeCell ref="B21:D21"/>
    <mergeCell ref="A12:I12"/>
    <mergeCell ref="H13:I13"/>
    <mergeCell ref="B33:D33"/>
    <mergeCell ref="B22:D22"/>
    <mergeCell ref="B23:D23"/>
    <mergeCell ref="B24:D24"/>
    <mergeCell ref="B25:D25"/>
    <mergeCell ref="B26:D26"/>
    <mergeCell ref="B27:D27"/>
    <mergeCell ref="B34:D34"/>
    <mergeCell ref="B37:D37"/>
    <mergeCell ref="A13:D15"/>
    <mergeCell ref="B35:D35"/>
    <mergeCell ref="B36:D36"/>
    <mergeCell ref="B28:D28"/>
    <mergeCell ref="B29:D29"/>
    <mergeCell ref="B30:D30"/>
    <mergeCell ref="B31:D31"/>
    <mergeCell ref="B32:D32"/>
  </mergeCells>
  <printOptions horizontalCentered="1" verticalCentered="1"/>
  <pageMargins left="0.25" right="0.25" top="0.25" bottom="0.25" header="0.5" footer="0.25"/>
  <pageSetup horizontalDpi="600" verticalDpi="600" orientation="landscape" scale="80" r:id="rId1"/>
  <headerFooter alignWithMargins="0">
    <oddFooter>&amp;LDSS-16 10-24-2016&amp;RPage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7">
      <selection activeCell="B19" sqref="B19:C23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14.57421875" style="14" customWidth="1"/>
    <col min="4" max="4" width="25.00390625" style="14" customWidth="1"/>
    <col min="5" max="5" width="21.00390625" style="14" customWidth="1"/>
    <col min="6" max="6" width="20.57421875" style="14" customWidth="1"/>
    <col min="7" max="7" width="23.00390625" style="14" customWidth="1"/>
    <col min="8" max="8" width="31.421875" style="14" customWidth="1"/>
    <col min="9" max="16384" width="9.140625" style="14" customWidth="1"/>
  </cols>
  <sheetData>
    <row r="1" spans="1:8" ht="12.75">
      <c r="A1" s="612" t="s">
        <v>45</v>
      </c>
      <c r="B1" s="612"/>
      <c r="C1" s="612"/>
      <c r="D1" s="612"/>
      <c r="E1" s="612"/>
      <c r="F1" s="612"/>
      <c r="G1" s="612"/>
      <c r="H1" s="612"/>
    </row>
    <row r="2" spans="1:8" ht="12.75">
      <c r="A2" s="612" t="s">
        <v>46</v>
      </c>
      <c r="B2" s="612"/>
      <c r="C2" s="612"/>
      <c r="D2" s="612"/>
      <c r="E2" s="612"/>
      <c r="F2" s="612"/>
      <c r="G2" s="612"/>
      <c r="H2" s="612"/>
    </row>
    <row r="3" spans="1:8" ht="12.75">
      <c r="A3" s="612" t="s">
        <v>47</v>
      </c>
      <c r="B3" s="612"/>
      <c r="C3" s="612"/>
      <c r="D3" s="612"/>
      <c r="E3" s="612"/>
      <c r="F3" s="612"/>
      <c r="G3" s="612"/>
      <c r="H3" s="612"/>
    </row>
    <row r="4" spans="1:8" ht="12.75">
      <c r="A4" s="612" t="s">
        <v>48</v>
      </c>
      <c r="B4" s="612"/>
      <c r="C4" s="612"/>
      <c r="D4" s="612"/>
      <c r="E4" s="612"/>
      <c r="F4" s="612"/>
      <c r="G4" s="612"/>
      <c r="H4" s="612"/>
    </row>
    <row r="5" spans="1:8" ht="13.5" thickBot="1">
      <c r="A5" s="151"/>
      <c r="B5" s="12"/>
      <c r="C5" s="12"/>
      <c r="D5" s="12"/>
      <c r="E5" s="515"/>
      <c r="F5" s="515"/>
      <c r="G5" s="515"/>
      <c r="H5" s="515"/>
    </row>
    <row r="6" spans="1:8" ht="21.75" customHeight="1">
      <c r="A6" s="152"/>
      <c r="B6" s="77" t="s">
        <v>54</v>
      </c>
      <c r="C6" s="202"/>
      <c r="D6" s="78" t="s">
        <v>6</v>
      </c>
      <c r="E6" s="94">
        <f>'P1 Info &amp; Certification'!L20</f>
        <v>43282</v>
      </c>
      <c r="F6" s="148"/>
      <c r="G6" s="95" t="str">
        <f>'P1 Info &amp; Certification'!M20</f>
        <v>To</v>
      </c>
      <c r="H6" s="516">
        <f>'P1 Info &amp; Certification'!N20</f>
        <v>43646</v>
      </c>
    </row>
    <row r="7" spans="1:8" ht="12.75">
      <c r="A7" s="153"/>
      <c r="B7" s="527"/>
      <c r="C7" s="527"/>
      <c r="D7" s="527"/>
      <c r="E7" s="13"/>
      <c r="F7" s="13"/>
      <c r="G7" s="13"/>
      <c r="H7" s="81"/>
    </row>
    <row r="8" spans="1:8" ht="22.5" customHeight="1" thickBot="1">
      <c r="A8" s="154"/>
      <c r="B8" s="84" t="s">
        <v>59</v>
      </c>
      <c r="C8" s="616"/>
      <c r="D8" s="616"/>
      <c r="E8" s="616"/>
      <c r="F8" s="616"/>
      <c r="G8" s="616"/>
      <c r="H8" s="464"/>
    </row>
    <row r="9" spans="1:8" ht="12.75">
      <c r="A9" s="471"/>
      <c r="B9" s="514"/>
      <c r="C9" s="514"/>
      <c r="D9" s="514"/>
      <c r="E9" s="514"/>
      <c r="F9" s="514"/>
      <c r="G9" s="514"/>
      <c r="H9" s="514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274</v>
      </c>
    </row>
    <row r="12" spans="1:8" ht="28.5" customHeight="1">
      <c r="A12" s="672" t="s">
        <v>273</v>
      </c>
      <c r="B12" s="673"/>
      <c r="C12" s="673"/>
      <c r="D12" s="674"/>
      <c r="E12" s="674"/>
      <c r="F12" s="674"/>
      <c r="G12" s="673"/>
      <c r="H12" s="675"/>
    </row>
    <row r="13" spans="1:8" ht="12.75">
      <c r="A13" s="657" t="s">
        <v>267</v>
      </c>
      <c r="B13" s="658"/>
      <c r="C13" s="658"/>
      <c r="D13" s="369"/>
      <c r="E13" s="366"/>
      <c r="F13" s="413"/>
      <c r="G13" s="676" t="s">
        <v>271</v>
      </c>
      <c r="H13" s="677"/>
    </row>
    <row r="14" spans="1:8" ht="12.75">
      <c r="A14" s="659"/>
      <c r="B14" s="660"/>
      <c r="C14" s="660"/>
      <c r="D14" s="370"/>
      <c r="E14" s="364"/>
      <c r="F14" s="414"/>
      <c r="G14" s="169" t="s">
        <v>272</v>
      </c>
      <c r="H14" s="204" t="s">
        <v>203</v>
      </c>
    </row>
    <row r="15" spans="1:8" ht="12.75" customHeight="1">
      <c r="A15" s="661"/>
      <c r="B15" s="662"/>
      <c r="C15" s="662"/>
      <c r="D15" s="371" t="s">
        <v>270</v>
      </c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20"/>
      <c r="B16" s="517"/>
      <c r="C16" s="517"/>
      <c r="D16" s="416" t="s">
        <v>60</v>
      </c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678" t="s">
        <v>268</v>
      </c>
      <c r="C17" s="682"/>
      <c r="D17" s="372" t="s">
        <v>269</v>
      </c>
      <c r="E17" s="411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680" t="s">
        <v>229</v>
      </c>
      <c r="C18" s="681"/>
      <c r="D18" s="371"/>
      <c r="E18" s="412"/>
      <c r="F18" s="338"/>
      <c r="G18" s="339"/>
      <c r="H18" s="342"/>
    </row>
    <row r="19" spans="1:8" ht="19.5" customHeight="1">
      <c r="A19" s="474" t="s">
        <v>49</v>
      </c>
      <c r="B19" s="663" t="s">
        <v>461</v>
      </c>
      <c r="C19" s="665"/>
      <c r="D19" s="518" t="s">
        <v>407</v>
      </c>
      <c r="E19" s="394">
        <v>32571</v>
      </c>
      <c r="F19" s="476">
        <v>334</v>
      </c>
      <c r="G19" s="394">
        <v>406</v>
      </c>
      <c r="H19" s="373">
        <f>ROUND(G19/2080,2)</f>
        <v>0.2</v>
      </c>
    </row>
    <row r="20" spans="1:8" ht="19.5" customHeight="1">
      <c r="A20" s="474" t="s">
        <v>50</v>
      </c>
      <c r="B20" s="663" t="s">
        <v>462</v>
      </c>
      <c r="C20" s="665"/>
      <c r="D20" s="518" t="s">
        <v>404</v>
      </c>
      <c r="E20" s="394">
        <v>86218</v>
      </c>
      <c r="F20" s="477">
        <v>1127</v>
      </c>
      <c r="G20" s="394">
        <v>1015</v>
      </c>
      <c r="H20" s="373">
        <f aca="true" t="shared" si="0" ref="H20:H28">ROUND(G20/2080,2)</f>
        <v>0.49</v>
      </c>
    </row>
    <row r="21" spans="1:8" ht="19.5" customHeight="1">
      <c r="A21" s="474" t="s">
        <v>82</v>
      </c>
      <c r="B21" s="663" t="s">
        <v>463</v>
      </c>
      <c r="C21" s="665"/>
      <c r="D21" s="518" t="s">
        <v>404</v>
      </c>
      <c r="E21" s="394">
        <v>160797</v>
      </c>
      <c r="F21" s="476">
        <v>2458</v>
      </c>
      <c r="G21" s="394">
        <v>1769</v>
      </c>
      <c r="H21" s="373">
        <f t="shared" si="0"/>
        <v>0.85</v>
      </c>
    </row>
    <row r="22" spans="1:8" ht="19.5" customHeight="1">
      <c r="A22" s="474" t="s">
        <v>51</v>
      </c>
      <c r="B22" s="663" t="s">
        <v>464</v>
      </c>
      <c r="C22" s="665"/>
      <c r="D22" s="518" t="s">
        <v>408</v>
      </c>
      <c r="E22" s="394">
        <v>161540</v>
      </c>
      <c r="F22" s="477">
        <v>2477</v>
      </c>
      <c r="G22" s="394">
        <v>2080</v>
      </c>
      <c r="H22" s="373">
        <f t="shared" si="0"/>
        <v>1</v>
      </c>
    </row>
    <row r="23" spans="1:8" ht="19.5" customHeight="1">
      <c r="A23" s="474" t="s">
        <v>156</v>
      </c>
      <c r="B23" s="663" t="s">
        <v>465</v>
      </c>
      <c r="C23" s="665"/>
      <c r="D23" s="518" t="s">
        <v>408</v>
      </c>
      <c r="E23" s="394">
        <v>65045</v>
      </c>
      <c r="F23" s="477">
        <v>1116</v>
      </c>
      <c r="G23" s="394">
        <v>858</v>
      </c>
      <c r="H23" s="373">
        <f t="shared" si="0"/>
        <v>0.41</v>
      </c>
    </row>
    <row r="24" spans="1:8" ht="19.5" customHeight="1">
      <c r="A24" s="474" t="s">
        <v>55</v>
      </c>
      <c r="B24" s="663"/>
      <c r="C24" s="665"/>
      <c r="D24" s="518"/>
      <c r="E24" s="394"/>
      <c r="F24" s="477"/>
      <c r="G24" s="394"/>
      <c r="H24" s="373">
        <f t="shared" si="0"/>
        <v>0</v>
      </c>
    </row>
    <row r="25" spans="1:8" ht="19.5" customHeight="1">
      <c r="A25" s="474" t="s">
        <v>56</v>
      </c>
      <c r="B25" s="663"/>
      <c r="C25" s="665"/>
      <c r="D25" s="518"/>
      <c r="E25" s="394"/>
      <c r="F25" s="477"/>
      <c r="G25" s="394"/>
      <c r="H25" s="373">
        <f t="shared" si="0"/>
        <v>0</v>
      </c>
    </row>
    <row r="26" spans="1:8" ht="19.5" customHeight="1">
      <c r="A26" s="474" t="s">
        <v>161</v>
      </c>
      <c r="B26" s="663"/>
      <c r="C26" s="665"/>
      <c r="D26" s="518"/>
      <c r="E26" s="394"/>
      <c r="F26" s="477"/>
      <c r="G26" s="394"/>
      <c r="H26" s="373">
        <f t="shared" si="0"/>
        <v>0</v>
      </c>
    </row>
    <row r="27" spans="1:8" ht="19.5" customHeight="1">
      <c r="A27" s="474" t="s">
        <v>162</v>
      </c>
      <c r="B27" s="663"/>
      <c r="C27" s="665"/>
      <c r="D27" s="518"/>
      <c r="E27" s="394"/>
      <c r="F27" s="477"/>
      <c r="G27" s="394"/>
      <c r="H27" s="373">
        <f t="shared" si="0"/>
        <v>0</v>
      </c>
    </row>
    <row r="28" spans="1:8" ht="19.5" customHeight="1">
      <c r="A28" s="474" t="s">
        <v>163</v>
      </c>
      <c r="B28" s="663"/>
      <c r="C28" s="665"/>
      <c r="D28" s="518"/>
      <c r="E28" s="394"/>
      <c r="F28" s="477"/>
      <c r="G28" s="394"/>
      <c r="H28" s="373">
        <f t="shared" si="0"/>
        <v>0</v>
      </c>
    </row>
    <row r="29" spans="1:8" ht="24.75" customHeight="1" thickBot="1">
      <c r="A29" s="253"/>
      <c r="B29" s="666" t="s">
        <v>255</v>
      </c>
      <c r="C29" s="668"/>
      <c r="D29" s="397"/>
      <c r="E29" s="473">
        <f>SUM(E19:E28)</f>
        <v>506171</v>
      </c>
      <c r="F29" s="473">
        <f>SUM(F19:F28)</f>
        <v>7512</v>
      </c>
      <c r="G29" s="473">
        <f>SUM(G19:G28)</f>
        <v>6128</v>
      </c>
      <c r="H29" s="395">
        <f>SUM(H19:H28)</f>
        <v>2.95</v>
      </c>
    </row>
    <row r="30" spans="1:8" ht="19.5" customHeight="1" thickTop="1">
      <c r="A30" s="253"/>
      <c r="B30" s="683"/>
      <c r="C30" s="683"/>
      <c r="D30" s="522"/>
      <c r="E30" s="295"/>
      <c r="F30" s="294"/>
      <c r="G30" s="295"/>
      <c r="H30" s="396"/>
    </row>
    <row r="31" spans="1:8" ht="19.5" customHeight="1">
      <c r="A31" s="389" t="s">
        <v>84</v>
      </c>
      <c r="B31" s="680" t="s">
        <v>206</v>
      </c>
      <c r="C31" s="681"/>
      <c r="D31" s="523"/>
      <c r="E31" s="338"/>
      <c r="F31" s="338"/>
      <c r="G31" s="390"/>
      <c r="H31" s="391"/>
    </row>
    <row r="32" spans="1:8" ht="19.5" customHeight="1">
      <c r="A32" s="474" t="s">
        <v>49</v>
      </c>
      <c r="B32" s="651"/>
      <c r="C32" s="653"/>
      <c r="D32" s="479"/>
      <c r="E32" s="392"/>
      <c r="F32" s="480"/>
      <c r="G32" s="392"/>
      <c r="H32" s="393">
        <f>ROUND(G32/2080,2)</f>
        <v>0</v>
      </c>
    </row>
    <row r="33" spans="1:8" ht="19.5" customHeight="1">
      <c r="A33" s="474" t="s">
        <v>50</v>
      </c>
      <c r="B33" s="651"/>
      <c r="C33" s="653"/>
      <c r="D33" s="518"/>
      <c r="E33" s="394"/>
      <c r="F33" s="477"/>
      <c r="G33" s="394"/>
      <c r="H33" s="393">
        <f>ROUND(G33/2080,2)</f>
        <v>0</v>
      </c>
    </row>
    <row r="34" spans="1:8" ht="24.75" customHeight="1" thickBot="1">
      <c r="A34" s="293"/>
      <c r="B34" s="654" t="s">
        <v>256</v>
      </c>
      <c r="C34" s="656"/>
      <c r="D34" s="521"/>
      <c r="E34" s="473">
        <f>SUM(E32:E33)</f>
        <v>0</v>
      </c>
      <c r="F34" s="473">
        <f>SUM(F32:F33)</f>
        <v>0</v>
      </c>
      <c r="G34" s="473">
        <f>SUM(G32:G33)</f>
        <v>0</v>
      </c>
      <c r="H34" s="473">
        <f>SUM(H32:H33)</f>
        <v>0</v>
      </c>
    </row>
    <row r="35" ht="13.5" thickTop="1"/>
  </sheetData>
  <sheetProtection/>
  <mergeCells count="26">
    <mergeCell ref="B33:C33"/>
    <mergeCell ref="B34:C34"/>
    <mergeCell ref="B20:C20"/>
    <mergeCell ref="B19:C19"/>
    <mergeCell ref="B18:C18"/>
    <mergeCell ref="B17:C17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13:C15"/>
    <mergeCell ref="G13:H13"/>
    <mergeCell ref="A1:H1"/>
    <mergeCell ref="A2:H2"/>
    <mergeCell ref="A3:H3"/>
    <mergeCell ref="A4:H4"/>
    <mergeCell ref="C8:G8"/>
    <mergeCell ref="A12:H12"/>
  </mergeCells>
  <printOptions/>
  <pageMargins left="0.7" right="0.7" top="0.75" bottom="0.75" header="0.3" footer="0.3"/>
  <pageSetup fitToHeight="0" fitToWidth="1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Myers &amp; Stauffer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 &amp; Stauffer</dc:creator>
  <cp:keywords/>
  <dc:description/>
  <cp:lastModifiedBy>cliff turner</cp:lastModifiedBy>
  <cp:lastPrinted>2020-01-30T14:24:46Z</cp:lastPrinted>
  <dcterms:created xsi:type="dcterms:W3CDTF">1999-03-01T21:20:18Z</dcterms:created>
  <dcterms:modified xsi:type="dcterms:W3CDTF">2022-02-18T20:57:09Z</dcterms:modified>
  <cp:category/>
  <cp:version/>
  <cp:contentType/>
  <cp:contentStatus/>
</cp:coreProperties>
</file>