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40" windowHeight="4520" activeTab="0"/>
  </bookViews>
  <sheets>
    <sheet name="Rates" sheetId="1" r:id="rId1"/>
  </sheets>
  <definedNames>
    <definedName name="_xlfn._FV" hidden="1">#NAME?</definedName>
    <definedName name="_xlnm.Print_Area" localSheetId="0">'Rates'!$A$1:$R$73</definedName>
  </definedNames>
  <calcPr fullCalcOnLoad="1"/>
</workbook>
</file>

<file path=xl/sharedStrings.xml><?xml version="1.0" encoding="utf-8"?>
<sst xmlns="http://schemas.openxmlformats.org/spreadsheetml/2006/main" count="94" uniqueCount="61">
  <si>
    <t>MEDICAL</t>
  </si>
  <si>
    <t>DENTAL</t>
  </si>
  <si>
    <t xml:space="preserve">FQHC RATES </t>
  </si>
  <si>
    <t>TOTAL/AVG MEDICAL</t>
  </si>
  <si>
    <t>TOTAL/AVG DENTAL</t>
  </si>
  <si>
    <t>MENTAL HEALTH/SUBSTANCE ABUSE</t>
  </si>
  <si>
    <t>TOTAL/AVG MENTAL HEALTH</t>
  </si>
  <si>
    <t>Rate</t>
  </si>
  <si>
    <t>Intercommunity, Inc</t>
  </si>
  <si>
    <t>Connecticut Institute for Communities, Inc.</t>
  </si>
  <si>
    <t>Norwalk Community Health Center</t>
  </si>
  <si>
    <t>First Choice Health Center</t>
  </si>
  <si>
    <t>Optimus Health Care</t>
  </si>
  <si>
    <t>Cornell Scott-Hill Health Corporation</t>
  </si>
  <si>
    <t>Staywell Health Center</t>
  </si>
  <si>
    <t>Generations Family Health Center</t>
  </si>
  <si>
    <t>Southwest Community Health Center, Inc</t>
  </si>
  <si>
    <t>Charter Oak Health Center</t>
  </si>
  <si>
    <t>Community Health Services</t>
  </si>
  <si>
    <t>Community Health Center</t>
  </si>
  <si>
    <t>Community Health &amp; Wellness Torrington</t>
  </si>
  <si>
    <t>Family Center Greenwich</t>
  </si>
  <si>
    <t xml:space="preserve">Fair Haven Community Health </t>
  </si>
  <si>
    <t>United Community</t>
  </si>
  <si>
    <t>Wheeler Clinic</t>
  </si>
  <si>
    <t>Northwest Community (Pascoag, RI) Dental</t>
  </si>
  <si>
    <t>Northwest Community (Pascoag, RI) Medical</t>
  </si>
  <si>
    <t>Wood River Health Services (Hope Valley, RI) Dental</t>
  </si>
  <si>
    <t>Wood River Health Services (Hope Valley, RI) Medical</t>
  </si>
  <si>
    <t>Community Health Programs (Great Barrington, MA) Medical</t>
  </si>
  <si>
    <t>1/1/19 - 12/31/19</t>
  </si>
  <si>
    <t>1/1/20 - 12/31/20</t>
  </si>
  <si>
    <t>Rate Period</t>
  </si>
  <si>
    <t>Index</t>
  </si>
  <si>
    <t>Provider Number</t>
  </si>
  <si>
    <t>Date Effective 10/1/2007</t>
  </si>
  <si>
    <t>Date Effective 10/1/2008</t>
  </si>
  <si>
    <t>Date Effective 10/1/2009</t>
  </si>
  <si>
    <t>Date Effective 10/1/2010</t>
  </si>
  <si>
    <t>Date Effective 10/1/2011</t>
  </si>
  <si>
    <t>Date Effective 10/1/2012</t>
  </si>
  <si>
    <t>Date Effective 10/1/2013</t>
  </si>
  <si>
    <t>Date Effective 10/1/2014</t>
  </si>
  <si>
    <t>Date Effective 10/1/2015</t>
  </si>
  <si>
    <t>Date Effective 10/1/2016</t>
  </si>
  <si>
    <t>Date Effective 10/1/2017</t>
  </si>
  <si>
    <t>Date Effective 10/1/2018</t>
  </si>
  <si>
    <t>Date Effective 10/1/2019</t>
  </si>
  <si>
    <t>Date Effective 10/1/2020</t>
  </si>
  <si>
    <t>Date Effective 10/1/2021</t>
  </si>
  <si>
    <t>Community Health Programs (Great Barrington, MA) Dental</t>
  </si>
  <si>
    <t>Date Effective 10/1/2022</t>
  </si>
  <si>
    <t>Out of State Providers</t>
  </si>
  <si>
    <t>1/1/22 - 12/31/22</t>
  </si>
  <si>
    <t>1/1/21 - 12/31/21</t>
  </si>
  <si>
    <t>1/1/23 - 12/31/23</t>
  </si>
  <si>
    <t>Wood River Health Services (Hope Valley, RI) BH</t>
  </si>
  <si>
    <t>Date Effective 10/1/2023</t>
  </si>
  <si>
    <t>IHS Providers</t>
  </si>
  <si>
    <t xml:space="preserve">Mashanpequot Medical </t>
  </si>
  <si>
    <t xml:space="preserve">Narragansett Indian Health Center (Charlestown, RI)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</si>
</sst>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[$-409]h:mm:ss\ AM/PM"/>
    <numFmt numFmtId="174" formatCode="_(&quot;$&quot;* #,##0.000_);_(&quot;$&quot;* \(#,##0.000\);_(&quot;$&quot;* &quot;-&quot;???_);_(@_)"/>
    <numFmt numFmtId="175" formatCode="0.0%"/>
    <numFmt numFmtId="176" formatCode="000000000"/>
    <numFmt numFmtId="177" formatCode="_(&quot;$&quot;* #,##0.0_);_(&quot;$&quot;* \(#,##0.0\);_(&quot;$&quot;* &quot;-&quot;??_);_(@_)"/>
    <numFmt numFmtId="178" formatCode="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b/>
      <u val="single"/>
      <sz val="10.5"/>
      <name val="Calibri"/>
      <family val="2"/>
    </font>
    <font>
      <b/>
      <sz val="12"/>
      <name val="Calibri"/>
      <family val="2"/>
    </font>
    <font>
      <i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44" fontId="7" fillId="0" borderId="10" xfId="44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10" fontId="10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7" fillId="0" borderId="0" xfId="44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14" fontId="7" fillId="0" borderId="10" xfId="44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44" fontId="7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0" fontId="7" fillId="0" borderId="10" xfId="0" applyFont="1" applyFill="1" applyBorder="1" applyAlignment="1" quotePrefix="1">
      <alignment horizontal="center"/>
    </xf>
    <xf numFmtId="44" fontId="7" fillId="0" borderId="11" xfId="44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4" fontId="7" fillId="0" borderId="15" xfId="44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S57" sqref="S57"/>
    </sheetView>
  </sheetViews>
  <sheetFormatPr defaultColWidth="9.140625" defaultRowHeight="12.75"/>
  <cols>
    <col min="1" max="1" width="63.28125" style="4" customWidth="1"/>
    <col min="2" max="2" width="12.8515625" style="19" customWidth="1"/>
    <col min="3" max="3" width="14.28125" style="4" hidden="1" customWidth="1"/>
    <col min="4" max="5" width="13.00390625" style="4" hidden="1" customWidth="1"/>
    <col min="6" max="6" width="12.57421875" style="4" hidden="1" customWidth="1"/>
    <col min="7" max="7" width="12.00390625" style="4" hidden="1" customWidth="1"/>
    <col min="8" max="10" width="12.57421875" style="4" hidden="1" customWidth="1"/>
    <col min="11" max="11" width="12.28125" style="4" hidden="1" customWidth="1"/>
    <col min="12" max="12" width="12.57421875" style="4" hidden="1" customWidth="1"/>
    <col min="13" max="13" width="12.28125" style="4" hidden="1" customWidth="1"/>
    <col min="14" max="15" width="12.57421875" style="4" hidden="1" customWidth="1"/>
    <col min="16" max="16" width="16.421875" style="4" customWidth="1"/>
    <col min="17" max="17" width="12.57421875" style="4" bestFit="1" customWidth="1"/>
    <col min="18" max="18" width="12.57421875" style="4" customWidth="1"/>
    <col min="19" max="19" width="12.140625" style="4" bestFit="1" customWidth="1"/>
    <col min="20" max="16384" width="9.140625" style="4" customWidth="1"/>
  </cols>
  <sheetData>
    <row r="1" spans="1:19" s="12" customFormat="1" ht="15" customHeight="1">
      <c r="A1" s="8" t="s">
        <v>2</v>
      </c>
      <c r="B1" s="9" t="s">
        <v>33</v>
      </c>
      <c r="C1" s="10">
        <v>0.021</v>
      </c>
      <c r="D1" s="10">
        <v>0.018</v>
      </c>
      <c r="E1" s="10">
        <v>0.016</v>
      </c>
      <c r="F1" s="10">
        <v>0.012</v>
      </c>
      <c r="G1" s="10">
        <v>0.004</v>
      </c>
      <c r="H1" s="10">
        <v>0.006</v>
      </c>
      <c r="I1" s="10">
        <v>0.008</v>
      </c>
      <c r="J1" s="10">
        <v>0.008</v>
      </c>
      <c r="K1" s="10">
        <v>0.008</v>
      </c>
      <c r="L1" s="10">
        <v>0.011</v>
      </c>
      <c r="M1" s="10">
        <v>0.012</v>
      </c>
      <c r="N1" s="10">
        <v>0.014</v>
      </c>
      <c r="O1" s="10">
        <v>0.015</v>
      </c>
      <c r="P1" s="11">
        <v>0.019</v>
      </c>
      <c r="Q1" s="11">
        <v>0.014</v>
      </c>
      <c r="R1" s="11">
        <v>0.021</v>
      </c>
      <c r="S1" s="11">
        <v>0.038</v>
      </c>
    </row>
    <row r="2" spans="1:19" s="15" customFormat="1" ht="42.75" customHeight="1">
      <c r="A2" s="12" t="s">
        <v>0</v>
      </c>
      <c r="B2" s="13" t="s">
        <v>34</v>
      </c>
      <c r="C2" s="14" t="s">
        <v>35</v>
      </c>
      <c r="D2" s="14" t="s">
        <v>36</v>
      </c>
      <c r="E2" s="14" t="s">
        <v>37</v>
      </c>
      <c r="F2" s="14" t="s">
        <v>38</v>
      </c>
      <c r="G2" s="14" t="s">
        <v>39</v>
      </c>
      <c r="H2" s="14" t="s">
        <v>40</v>
      </c>
      <c r="I2" s="14" t="s">
        <v>41</v>
      </c>
      <c r="J2" s="14" t="s">
        <v>42</v>
      </c>
      <c r="K2" s="14" t="s">
        <v>43</v>
      </c>
      <c r="L2" s="14" t="s">
        <v>44</v>
      </c>
      <c r="M2" s="14" t="s">
        <v>45</v>
      </c>
      <c r="N2" s="14" t="s">
        <v>46</v>
      </c>
      <c r="O2" s="14" t="s">
        <v>47</v>
      </c>
      <c r="P2" s="14" t="s">
        <v>48</v>
      </c>
      <c r="Q2" s="14" t="s">
        <v>49</v>
      </c>
      <c r="R2" s="14" t="s">
        <v>51</v>
      </c>
      <c r="S2" s="14" t="s">
        <v>57</v>
      </c>
    </row>
    <row r="3" spans="1:19" ht="13.5">
      <c r="A3" s="2" t="s">
        <v>17</v>
      </c>
      <c r="B3" s="3">
        <v>4236007</v>
      </c>
      <c r="C3" s="1">
        <v>131.63</v>
      </c>
      <c r="D3" s="1">
        <f>C3*1.018</f>
        <v>133.99934</v>
      </c>
      <c r="E3" s="1">
        <f>D3*1.016</f>
        <v>136.14332944</v>
      </c>
      <c r="F3" s="1">
        <f aca="true" t="shared" si="0" ref="F3:F9">E3*1.012</f>
        <v>137.77704939328</v>
      </c>
      <c r="G3" s="1">
        <f aca="true" t="shared" si="1" ref="G3:G9">F3*1.004</f>
        <v>138.32815759085312</v>
      </c>
      <c r="H3" s="1">
        <f>G3*1.006</f>
        <v>139.15812653639824</v>
      </c>
      <c r="I3" s="1">
        <f aca="true" t="shared" si="2" ref="I3:K9">H3*1.008</f>
        <v>140.27139154868942</v>
      </c>
      <c r="J3" s="1">
        <f t="shared" si="2"/>
        <v>141.39356268107895</v>
      </c>
      <c r="K3" s="1">
        <f t="shared" si="2"/>
        <v>142.52471118252757</v>
      </c>
      <c r="L3" s="1">
        <f aca="true" t="shared" si="3" ref="L3:L19">K3*1.011</f>
        <v>144.09248300553537</v>
      </c>
      <c r="M3" s="1">
        <f aca="true" t="shared" si="4" ref="M3:M19">L3*1.012</f>
        <v>145.8215928016018</v>
      </c>
      <c r="N3" s="1">
        <f aca="true" t="shared" si="5" ref="N3:N19">M3*1.014</f>
        <v>147.86309510082424</v>
      </c>
      <c r="O3" s="1">
        <f aca="true" t="shared" si="6" ref="O3:O19">N3*1.015</f>
        <v>150.0810415273366</v>
      </c>
      <c r="P3" s="1">
        <f aca="true" t="shared" si="7" ref="P3:P19">O3*1.019</f>
        <v>152.93258131635596</v>
      </c>
      <c r="Q3" s="1">
        <f>P3*1.014</f>
        <v>155.07363745478494</v>
      </c>
      <c r="R3" s="1">
        <f>Q3*1.021</f>
        <v>158.3301838413354</v>
      </c>
      <c r="S3" s="1">
        <f>R3*1.038</f>
        <v>164.34673082730617</v>
      </c>
    </row>
    <row r="4" spans="1:19" ht="13.5">
      <c r="A4" s="2" t="s">
        <v>20</v>
      </c>
      <c r="B4" s="3">
        <v>4247872</v>
      </c>
      <c r="C4" s="1">
        <v>130.39</v>
      </c>
      <c r="D4" s="1">
        <f>C4*1.018</f>
        <v>132.73702</v>
      </c>
      <c r="E4" s="1">
        <f>D4*1.016</f>
        <v>134.86081232</v>
      </c>
      <c r="F4" s="1">
        <f t="shared" si="0"/>
        <v>136.47914206784</v>
      </c>
      <c r="G4" s="1">
        <f t="shared" si="1"/>
        <v>137.02505863611137</v>
      </c>
      <c r="H4" s="1">
        <f>G4*1.006</f>
        <v>137.84720898792804</v>
      </c>
      <c r="I4" s="1">
        <f t="shared" si="2"/>
        <v>138.94998665983147</v>
      </c>
      <c r="J4" s="1">
        <f t="shared" si="2"/>
        <v>140.06158655311012</v>
      </c>
      <c r="K4" s="1">
        <f t="shared" si="2"/>
        <v>141.182079245535</v>
      </c>
      <c r="L4" s="1">
        <f t="shared" si="3"/>
        <v>142.73508211723586</v>
      </c>
      <c r="M4" s="1">
        <f t="shared" si="4"/>
        <v>144.4479031026427</v>
      </c>
      <c r="N4" s="1">
        <f t="shared" si="5"/>
        <v>146.4701737460797</v>
      </c>
      <c r="O4" s="1">
        <f t="shared" si="6"/>
        <v>148.6672263522709</v>
      </c>
      <c r="P4" s="1">
        <f t="shared" si="7"/>
        <v>151.49190365296403</v>
      </c>
      <c r="Q4" s="1">
        <f aca="true" t="shared" si="8" ref="Q4:Q19">P4*1.014</f>
        <v>153.61279030410552</v>
      </c>
      <c r="R4" s="1">
        <f aca="true" t="shared" si="9" ref="R4:R19">Q4*1.021</f>
        <v>156.8386589004917</v>
      </c>
      <c r="S4" s="1">
        <f aca="true" t="shared" si="10" ref="S4:S19">R4*1.038</f>
        <v>162.7985279387104</v>
      </c>
    </row>
    <row r="5" spans="1:19" ht="13.5">
      <c r="A5" s="2" t="s">
        <v>19</v>
      </c>
      <c r="B5" s="3">
        <v>4236346</v>
      </c>
      <c r="C5" s="1">
        <v>143</v>
      </c>
      <c r="D5" s="1">
        <f>C5*1.018</f>
        <v>145.574</v>
      </c>
      <c r="E5" s="1">
        <f>D5*1.016</f>
        <v>147.903184</v>
      </c>
      <c r="F5" s="1">
        <f t="shared" si="0"/>
        <v>149.67802220800002</v>
      </c>
      <c r="G5" s="1">
        <f t="shared" si="1"/>
        <v>150.27673429683202</v>
      </c>
      <c r="H5" s="1">
        <f>G5*1.006</f>
        <v>151.17839470261302</v>
      </c>
      <c r="I5" s="1">
        <f t="shared" si="2"/>
        <v>152.3878218602339</v>
      </c>
      <c r="J5" s="1">
        <f t="shared" si="2"/>
        <v>153.6069244351158</v>
      </c>
      <c r="K5" s="1">
        <f t="shared" si="2"/>
        <v>154.83577983059672</v>
      </c>
      <c r="L5" s="1">
        <f t="shared" si="3"/>
        <v>156.53897340873326</v>
      </c>
      <c r="M5" s="1">
        <f t="shared" si="4"/>
        <v>158.41744108963806</v>
      </c>
      <c r="N5" s="1">
        <f t="shared" si="5"/>
        <v>160.63528526489299</v>
      </c>
      <c r="O5" s="1">
        <f t="shared" si="6"/>
        <v>163.04481454386635</v>
      </c>
      <c r="P5" s="1">
        <f t="shared" si="7"/>
        <v>166.14266602019978</v>
      </c>
      <c r="Q5" s="1">
        <f t="shared" si="8"/>
        <v>168.4686633444826</v>
      </c>
      <c r="R5" s="1">
        <f>(Q5*1.021)+12.04</f>
        <v>184.0465052747167</v>
      </c>
      <c r="S5" s="1">
        <f t="shared" si="10"/>
        <v>191.04027247515594</v>
      </c>
    </row>
    <row r="6" spans="1:19" ht="13.5">
      <c r="A6" s="2" t="s">
        <v>18</v>
      </c>
      <c r="B6" s="3">
        <v>4235570</v>
      </c>
      <c r="C6" s="1">
        <v>136.5</v>
      </c>
      <c r="D6" s="1">
        <v>142</v>
      </c>
      <c r="E6" s="1">
        <f>D6*1.016</f>
        <v>144.272</v>
      </c>
      <c r="F6" s="1">
        <f t="shared" si="0"/>
        <v>146.003264</v>
      </c>
      <c r="G6" s="1">
        <f t="shared" si="1"/>
        <v>146.587277056</v>
      </c>
      <c r="H6" s="1">
        <f>G6*1.006</f>
        <v>147.466800718336</v>
      </c>
      <c r="I6" s="1">
        <f t="shared" si="2"/>
        <v>148.6465351240827</v>
      </c>
      <c r="J6" s="1">
        <f t="shared" si="2"/>
        <v>149.83570740507537</v>
      </c>
      <c r="K6" s="1">
        <f t="shared" si="2"/>
        <v>151.03439306431596</v>
      </c>
      <c r="L6" s="1">
        <f t="shared" si="3"/>
        <v>152.69577138802342</v>
      </c>
      <c r="M6" s="1">
        <f t="shared" si="4"/>
        <v>154.5281206446797</v>
      </c>
      <c r="N6" s="1">
        <f t="shared" si="5"/>
        <v>156.69151433370521</v>
      </c>
      <c r="O6" s="1">
        <f t="shared" si="6"/>
        <v>159.04188704871078</v>
      </c>
      <c r="P6" s="1">
        <f t="shared" si="7"/>
        <v>162.06368290263626</v>
      </c>
      <c r="Q6" s="1">
        <f t="shared" si="8"/>
        <v>164.33257446327318</v>
      </c>
      <c r="R6" s="1">
        <f t="shared" si="9"/>
        <v>167.7835585270019</v>
      </c>
      <c r="S6" s="1">
        <f t="shared" si="10"/>
        <v>174.159333751028</v>
      </c>
    </row>
    <row r="7" spans="1:19" ht="13.5">
      <c r="A7" s="2" t="s">
        <v>9</v>
      </c>
      <c r="B7" s="3">
        <v>8004668</v>
      </c>
      <c r="C7" s="1"/>
      <c r="D7" s="1"/>
      <c r="E7" s="1">
        <v>145.03</v>
      </c>
      <c r="F7" s="1">
        <f t="shared" si="0"/>
        <v>146.77036</v>
      </c>
      <c r="G7" s="1">
        <f t="shared" si="1"/>
        <v>147.35744144</v>
      </c>
      <c r="H7" s="1">
        <f>G7*1.006</f>
        <v>148.24158608864</v>
      </c>
      <c r="I7" s="1">
        <f t="shared" si="2"/>
        <v>149.42751877734912</v>
      </c>
      <c r="J7" s="1">
        <f t="shared" si="2"/>
        <v>150.6229389275679</v>
      </c>
      <c r="K7" s="1">
        <f t="shared" si="2"/>
        <v>151.82792243898845</v>
      </c>
      <c r="L7" s="1">
        <f t="shared" si="3"/>
        <v>153.4980295858173</v>
      </c>
      <c r="M7" s="1">
        <f t="shared" si="4"/>
        <v>155.3400059408471</v>
      </c>
      <c r="N7" s="1">
        <f t="shared" si="5"/>
        <v>157.51476602401897</v>
      </c>
      <c r="O7" s="1">
        <f t="shared" si="6"/>
        <v>159.87748751437923</v>
      </c>
      <c r="P7" s="1">
        <f t="shared" si="7"/>
        <v>162.9151597771524</v>
      </c>
      <c r="Q7" s="1">
        <f t="shared" si="8"/>
        <v>165.19597201403255</v>
      </c>
      <c r="R7" s="1">
        <f t="shared" si="9"/>
        <v>168.6650874263272</v>
      </c>
      <c r="S7" s="1">
        <f t="shared" si="10"/>
        <v>175.07436074852765</v>
      </c>
    </row>
    <row r="8" spans="1:24" ht="13.5">
      <c r="A8" s="2" t="s">
        <v>13</v>
      </c>
      <c r="B8" s="3">
        <v>4235900</v>
      </c>
      <c r="C8" s="1">
        <v>121.95</v>
      </c>
      <c r="D8" s="1">
        <f>C8*1.018</f>
        <v>124.1451</v>
      </c>
      <c r="E8" s="1">
        <f>D8*1.016</f>
        <v>126.1314216</v>
      </c>
      <c r="F8" s="1">
        <f t="shared" si="0"/>
        <v>127.6449986592</v>
      </c>
      <c r="G8" s="1">
        <f t="shared" si="1"/>
        <v>128.1555786538368</v>
      </c>
      <c r="H8" s="1">
        <v>135</v>
      </c>
      <c r="I8" s="1">
        <f t="shared" si="2"/>
        <v>136.08</v>
      </c>
      <c r="J8" s="1">
        <f t="shared" si="2"/>
        <v>137.16864</v>
      </c>
      <c r="K8" s="1">
        <f t="shared" si="2"/>
        <v>138.26598912</v>
      </c>
      <c r="L8" s="1">
        <f t="shared" si="3"/>
        <v>139.78691500032</v>
      </c>
      <c r="M8" s="1">
        <f t="shared" si="4"/>
        <v>141.46435798032383</v>
      </c>
      <c r="N8" s="1">
        <f t="shared" si="5"/>
        <v>143.44485899204835</v>
      </c>
      <c r="O8" s="1">
        <f t="shared" si="6"/>
        <v>145.59653187692908</v>
      </c>
      <c r="P8" s="1">
        <f t="shared" si="7"/>
        <v>148.3628659825907</v>
      </c>
      <c r="Q8" s="1">
        <f t="shared" si="8"/>
        <v>150.43994610634698</v>
      </c>
      <c r="R8" s="1">
        <f t="shared" si="9"/>
        <v>153.59918497458025</v>
      </c>
      <c r="S8" s="1">
        <f t="shared" si="10"/>
        <v>159.4359540036143</v>
      </c>
      <c r="U8" s="31"/>
      <c r="V8" s="31"/>
      <c r="W8" s="31"/>
      <c r="X8" s="31"/>
    </row>
    <row r="9" spans="1:25" ht="13.5">
      <c r="A9" s="2" t="s">
        <v>22</v>
      </c>
      <c r="B9" s="3">
        <v>4235736</v>
      </c>
      <c r="C9" s="1">
        <v>131.72</v>
      </c>
      <c r="D9" s="1">
        <f>C9*1.018</f>
        <v>134.09096</v>
      </c>
      <c r="E9" s="1">
        <f>D9*1.016</f>
        <v>136.23641536</v>
      </c>
      <c r="F9" s="1">
        <f t="shared" si="0"/>
        <v>137.87125234432</v>
      </c>
      <c r="G9" s="1">
        <f t="shared" si="1"/>
        <v>138.42273735369727</v>
      </c>
      <c r="H9" s="1">
        <f>G9*1.006</f>
        <v>139.25327377781946</v>
      </c>
      <c r="I9" s="1">
        <f t="shared" si="2"/>
        <v>140.367299968042</v>
      </c>
      <c r="J9" s="1">
        <f t="shared" si="2"/>
        <v>141.49023836778633</v>
      </c>
      <c r="K9" s="1">
        <f t="shared" si="2"/>
        <v>142.62216027472863</v>
      </c>
      <c r="L9" s="1">
        <f t="shared" si="3"/>
        <v>144.19100403775062</v>
      </c>
      <c r="M9" s="1">
        <f t="shared" si="4"/>
        <v>145.92129608620363</v>
      </c>
      <c r="N9" s="1">
        <f t="shared" si="5"/>
        <v>147.9641942314105</v>
      </c>
      <c r="O9" s="1">
        <f>(N9+2.53+16)*(1+O1)</f>
        <v>168.99160714488164</v>
      </c>
      <c r="P9" s="1">
        <f t="shared" si="7"/>
        <v>172.20244768063438</v>
      </c>
      <c r="Q9" s="1">
        <f t="shared" si="8"/>
        <v>174.61328194816326</v>
      </c>
      <c r="R9" s="1">
        <f t="shared" si="9"/>
        <v>178.28016086907468</v>
      </c>
      <c r="S9" s="1">
        <f t="shared" si="10"/>
        <v>185.05480698209954</v>
      </c>
      <c r="T9" s="30"/>
      <c r="U9" s="30"/>
      <c r="V9" s="30"/>
      <c r="W9" s="30"/>
      <c r="X9" s="30"/>
      <c r="Y9" s="30"/>
    </row>
    <row r="10" spans="1:25" ht="13.5">
      <c r="A10" s="2" t="s">
        <v>21</v>
      </c>
      <c r="B10" s="3">
        <v>8066994</v>
      </c>
      <c r="C10" s="1"/>
      <c r="D10" s="1"/>
      <c r="E10" s="1"/>
      <c r="F10" s="1"/>
      <c r="G10" s="1"/>
      <c r="H10" s="1"/>
      <c r="I10" s="1"/>
      <c r="J10" s="1"/>
      <c r="K10" s="1">
        <v>152.98</v>
      </c>
      <c r="L10" s="1">
        <f t="shared" si="3"/>
        <v>154.66277999999997</v>
      </c>
      <c r="M10" s="1">
        <f t="shared" si="4"/>
        <v>156.51873335999997</v>
      </c>
      <c r="N10" s="1">
        <f t="shared" si="5"/>
        <v>158.70999562703997</v>
      </c>
      <c r="O10" s="1">
        <f t="shared" si="6"/>
        <v>161.09064556144557</v>
      </c>
      <c r="P10" s="1">
        <f t="shared" si="7"/>
        <v>164.151367827113</v>
      </c>
      <c r="Q10" s="1">
        <f t="shared" si="8"/>
        <v>166.44948697669258</v>
      </c>
      <c r="R10" s="1">
        <f t="shared" si="9"/>
        <v>169.94492620320312</v>
      </c>
      <c r="S10" s="1">
        <f t="shared" si="10"/>
        <v>176.40283339892486</v>
      </c>
      <c r="T10" s="30"/>
      <c r="U10" s="30"/>
      <c r="V10" s="30"/>
      <c r="W10" s="30"/>
      <c r="X10" s="30"/>
      <c r="Y10" s="30"/>
    </row>
    <row r="11" spans="1:24" ht="13.5">
      <c r="A11" s="2" t="s">
        <v>11</v>
      </c>
      <c r="B11" s="3">
        <v>4236164</v>
      </c>
      <c r="C11" s="1">
        <v>130.3</v>
      </c>
      <c r="D11" s="1">
        <f>C11*1.018</f>
        <v>132.64540000000002</v>
      </c>
      <c r="E11" s="1">
        <f>D11*1.016</f>
        <v>134.76772640000002</v>
      </c>
      <c r="F11" s="1">
        <f>E11*1.012</f>
        <v>136.3849391168</v>
      </c>
      <c r="G11" s="1">
        <f>F11*1.004</f>
        <v>136.93047887326722</v>
      </c>
      <c r="H11" s="1">
        <f>G11*1.006</f>
        <v>137.75206174650683</v>
      </c>
      <c r="I11" s="1">
        <f aca="true" t="shared" si="11" ref="I11:K12">H11*1.008</f>
        <v>138.85407824047888</v>
      </c>
      <c r="J11" s="1">
        <f t="shared" si="11"/>
        <v>139.9649108664027</v>
      </c>
      <c r="K11" s="1">
        <f t="shared" si="11"/>
        <v>141.08463015333393</v>
      </c>
      <c r="L11" s="1">
        <f t="shared" si="3"/>
        <v>142.6365610850206</v>
      </c>
      <c r="M11" s="1">
        <f t="shared" si="4"/>
        <v>144.34819981804083</v>
      </c>
      <c r="N11" s="1">
        <f t="shared" si="5"/>
        <v>146.3690746154934</v>
      </c>
      <c r="O11" s="1">
        <f t="shared" si="6"/>
        <v>148.5646107347258</v>
      </c>
      <c r="P11" s="1">
        <f t="shared" si="7"/>
        <v>151.38733833868557</v>
      </c>
      <c r="Q11" s="1">
        <f t="shared" si="8"/>
        <v>153.50676107542716</v>
      </c>
      <c r="R11" s="1">
        <f t="shared" si="9"/>
        <v>156.73040305801112</v>
      </c>
      <c r="S11" s="1">
        <f t="shared" si="10"/>
        <v>162.68615837421555</v>
      </c>
      <c r="X11" s="30"/>
    </row>
    <row r="12" spans="1:19" ht="13.5">
      <c r="A12" s="2" t="s">
        <v>15</v>
      </c>
      <c r="B12" s="3">
        <v>4235695</v>
      </c>
      <c r="C12" s="1">
        <v>130.86</v>
      </c>
      <c r="D12" s="1">
        <v>142</v>
      </c>
      <c r="E12" s="1">
        <f>D12*1.016</f>
        <v>144.272</v>
      </c>
      <c r="F12" s="1">
        <f>E12*1.012</f>
        <v>146.003264</v>
      </c>
      <c r="G12" s="1">
        <f>F12*1.004</f>
        <v>146.587277056</v>
      </c>
      <c r="H12" s="1">
        <v>147.95</v>
      </c>
      <c r="I12" s="1">
        <f t="shared" si="11"/>
        <v>149.1336</v>
      </c>
      <c r="J12" s="1">
        <f t="shared" si="11"/>
        <v>150.3266688</v>
      </c>
      <c r="K12" s="1">
        <f t="shared" si="11"/>
        <v>151.5292821504</v>
      </c>
      <c r="L12" s="1">
        <f t="shared" si="3"/>
        <v>153.1961042540544</v>
      </c>
      <c r="M12" s="1">
        <f t="shared" si="4"/>
        <v>155.03445750510306</v>
      </c>
      <c r="N12" s="1">
        <f t="shared" si="5"/>
        <v>157.20493991017452</v>
      </c>
      <c r="O12" s="1">
        <f t="shared" si="6"/>
        <v>159.5630140088271</v>
      </c>
      <c r="P12" s="1">
        <f t="shared" si="7"/>
        <v>162.5947112749948</v>
      </c>
      <c r="Q12" s="1">
        <f t="shared" si="8"/>
        <v>164.87103723284474</v>
      </c>
      <c r="R12" s="1">
        <f t="shared" si="9"/>
        <v>168.33332901473446</v>
      </c>
      <c r="S12" s="1">
        <f t="shared" si="10"/>
        <v>174.72999551729438</v>
      </c>
    </row>
    <row r="13" spans="1:19" ht="13.5">
      <c r="A13" s="2" t="s">
        <v>8</v>
      </c>
      <c r="B13" s="3">
        <v>8047966</v>
      </c>
      <c r="C13" s="1"/>
      <c r="D13" s="1"/>
      <c r="E13" s="1"/>
      <c r="F13" s="1"/>
      <c r="G13" s="1"/>
      <c r="H13" s="1"/>
      <c r="I13" s="1"/>
      <c r="J13" s="1">
        <v>145</v>
      </c>
      <c r="K13" s="1">
        <f aca="true" t="shared" si="12" ref="K13:K18">J13*1.008</f>
        <v>146.16</v>
      </c>
      <c r="L13" s="1">
        <f t="shared" si="3"/>
        <v>147.76775999999998</v>
      </c>
      <c r="M13" s="1">
        <f t="shared" si="4"/>
        <v>149.54097312</v>
      </c>
      <c r="N13" s="1">
        <f t="shared" si="5"/>
        <v>151.63454674368</v>
      </c>
      <c r="O13" s="1">
        <f t="shared" si="6"/>
        <v>153.9090649448352</v>
      </c>
      <c r="P13" s="1">
        <f t="shared" si="7"/>
        <v>156.83333717878705</v>
      </c>
      <c r="Q13" s="1">
        <f t="shared" si="8"/>
        <v>159.02900389929007</v>
      </c>
      <c r="R13" s="1">
        <f t="shared" si="9"/>
        <v>162.36861298117515</v>
      </c>
      <c r="S13" s="1">
        <f t="shared" si="10"/>
        <v>168.53862027445982</v>
      </c>
    </row>
    <row r="14" spans="1:19" ht="13.5">
      <c r="A14" s="2" t="s">
        <v>10</v>
      </c>
      <c r="B14" s="3">
        <v>4236172</v>
      </c>
      <c r="C14" s="1">
        <v>137.71</v>
      </c>
      <c r="D14" s="1">
        <f>C14*1.018</f>
        <v>140.18878</v>
      </c>
      <c r="E14" s="1">
        <f>D14*1.016</f>
        <v>142.43180048000002</v>
      </c>
      <c r="F14" s="1">
        <f>E14*1.012</f>
        <v>144.14098208576002</v>
      </c>
      <c r="G14" s="1">
        <f>F14*1.004</f>
        <v>144.71754601410305</v>
      </c>
      <c r="H14" s="1">
        <f>G14*1.006</f>
        <v>145.58585129018766</v>
      </c>
      <c r="I14" s="1">
        <f>H14*1.008</f>
        <v>146.75053810050917</v>
      </c>
      <c r="J14" s="1">
        <f>I14*1.008</f>
        <v>147.92454240531325</v>
      </c>
      <c r="K14" s="1">
        <f t="shared" si="12"/>
        <v>149.10793874455575</v>
      </c>
      <c r="L14" s="1">
        <f t="shared" si="3"/>
        <v>150.74812607074585</v>
      </c>
      <c r="M14" s="1">
        <f t="shared" si="4"/>
        <v>152.5571035835948</v>
      </c>
      <c r="N14" s="1">
        <f t="shared" si="5"/>
        <v>154.69290303376513</v>
      </c>
      <c r="O14" s="1">
        <f t="shared" si="6"/>
        <v>157.01329657927158</v>
      </c>
      <c r="P14" s="1">
        <f t="shared" si="7"/>
        <v>159.99654921427774</v>
      </c>
      <c r="Q14" s="1">
        <f t="shared" si="8"/>
        <v>162.23650090327763</v>
      </c>
      <c r="R14" s="1">
        <f t="shared" si="9"/>
        <v>165.64346742224646</v>
      </c>
      <c r="S14" s="1">
        <f t="shared" si="10"/>
        <v>171.93791918429184</v>
      </c>
    </row>
    <row r="15" spans="1:19" ht="13.5">
      <c r="A15" s="2" t="s">
        <v>12</v>
      </c>
      <c r="B15" s="3">
        <v>4234788</v>
      </c>
      <c r="C15" s="1">
        <v>147.18</v>
      </c>
      <c r="D15" s="1">
        <f>C15*1.018</f>
        <v>149.82924</v>
      </c>
      <c r="E15" s="1">
        <v>152.23</v>
      </c>
      <c r="F15" s="1">
        <f>E15*1.012</f>
        <v>154.05676</v>
      </c>
      <c r="G15" s="1">
        <f>F15*1.004</f>
        <v>154.67298704</v>
      </c>
      <c r="H15" s="1">
        <f>G15*1.006</f>
        <v>155.60102496224002</v>
      </c>
      <c r="I15" s="1">
        <f>H15*1.008</f>
        <v>156.84583316193795</v>
      </c>
      <c r="J15" s="1">
        <f>I15*1.008</f>
        <v>158.10059982723345</v>
      </c>
      <c r="K15" s="1">
        <f t="shared" si="12"/>
        <v>159.3654046258513</v>
      </c>
      <c r="L15" s="1">
        <f t="shared" si="3"/>
        <v>161.11842407673566</v>
      </c>
      <c r="M15" s="1">
        <f t="shared" si="4"/>
        <v>163.0518451656565</v>
      </c>
      <c r="N15" s="1">
        <f t="shared" si="5"/>
        <v>165.33457099797567</v>
      </c>
      <c r="O15" s="1">
        <f t="shared" si="6"/>
        <v>167.8145895629453</v>
      </c>
      <c r="P15" s="1">
        <f t="shared" si="7"/>
        <v>171.00306676464123</v>
      </c>
      <c r="Q15" s="1">
        <f t="shared" si="8"/>
        <v>173.3971096993462</v>
      </c>
      <c r="R15" s="1">
        <f t="shared" si="9"/>
        <v>177.03844900303247</v>
      </c>
      <c r="S15" s="1">
        <f t="shared" si="10"/>
        <v>183.76591006514772</v>
      </c>
    </row>
    <row r="16" spans="1:19" ht="13.5">
      <c r="A16" s="2" t="s">
        <v>16</v>
      </c>
      <c r="B16" s="3">
        <v>4236130</v>
      </c>
      <c r="C16" s="1">
        <v>135.79</v>
      </c>
      <c r="D16" s="1">
        <f>C16*1.018</f>
        <v>138.23422</v>
      </c>
      <c r="E16" s="1">
        <v>140.44</v>
      </c>
      <c r="F16" s="1">
        <f>E16*1.012</f>
        <v>142.12528</v>
      </c>
      <c r="G16" s="1">
        <f>F16*1.004</f>
        <v>142.69378112</v>
      </c>
      <c r="H16" s="1">
        <f>G16*1.006</f>
        <v>143.54994380672002</v>
      </c>
      <c r="I16" s="1">
        <f>H16*1.008</f>
        <v>144.6983433571738</v>
      </c>
      <c r="J16" s="1">
        <v>150.39</v>
      </c>
      <c r="K16" s="1">
        <f t="shared" si="12"/>
        <v>151.59312</v>
      </c>
      <c r="L16" s="1">
        <f t="shared" si="3"/>
        <v>153.26064431999998</v>
      </c>
      <c r="M16" s="1">
        <f t="shared" si="4"/>
        <v>155.09977205183998</v>
      </c>
      <c r="N16" s="1">
        <f t="shared" si="5"/>
        <v>157.27116886056575</v>
      </c>
      <c r="O16" s="1">
        <f t="shared" si="6"/>
        <v>159.63023639347423</v>
      </c>
      <c r="P16" s="1">
        <f t="shared" si="7"/>
        <v>162.66321088495022</v>
      </c>
      <c r="Q16" s="1">
        <f t="shared" si="8"/>
        <v>164.9404958373395</v>
      </c>
      <c r="R16" s="1">
        <f t="shared" si="9"/>
        <v>168.40424624992363</v>
      </c>
      <c r="S16" s="1">
        <f t="shared" si="10"/>
        <v>174.80360760742073</v>
      </c>
    </row>
    <row r="17" spans="1:19" ht="13.5">
      <c r="A17" s="2" t="s">
        <v>14</v>
      </c>
      <c r="B17" s="3">
        <v>4235976</v>
      </c>
      <c r="C17" s="1">
        <v>140.57</v>
      </c>
      <c r="D17" s="1">
        <f>C17*1.018</f>
        <v>143.10026</v>
      </c>
      <c r="E17" s="1">
        <f>D17*1.016</f>
        <v>145.38986416</v>
      </c>
      <c r="F17" s="1">
        <f>E17*1.012</f>
        <v>147.13454252992</v>
      </c>
      <c r="G17" s="1">
        <f>F17*1.004</f>
        <v>147.72308070003967</v>
      </c>
      <c r="H17" s="1">
        <f>G17*1.006</f>
        <v>148.60941918423993</v>
      </c>
      <c r="I17" s="1">
        <f>H17*1.008</f>
        <v>149.79829453771384</v>
      </c>
      <c r="J17" s="1">
        <f>I17*1.008</f>
        <v>150.99668089401555</v>
      </c>
      <c r="K17" s="1">
        <f t="shared" si="12"/>
        <v>152.20465434116767</v>
      </c>
      <c r="L17" s="1">
        <f t="shared" si="3"/>
        <v>153.8789055389205</v>
      </c>
      <c r="M17" s="1">
        <f t="shared" si="4"/>
        <v>155.72545240538753</v>
      </c>
      <c r="N17" s="1">
        <f t="shared" si="5"/>
        <v>157.90560873906296</v>
      </c>
      <c r="O17" s="1">
        <f t="shared" si="6"/>
        <v>160.27419287014888</v>
      </c>
      <c r="P17" s="1">
        <f t="shared" si="7"/>
        <v>163.3194025346817</v>
      </c>
      <c r="Q17" s="1">
        <f t="shared" si="8"/>
        <v>165.60587417016725</v>
      </c>
      <c r="R17" s="1">
        <f t="shared" si="9"/>
        <v>169.08359752774075</v>
      </c>
      <c r="S17" s="1">
        <f t="shared" si="10"/>
        <v>175.5087742337949</v>
      </c>
    </row>
    <row r="18" spans="1:19" ht="13.5">
      <c r="A18" s="2" t="s">
        <v>23</v>
      </c>
      <c r="B18" s="3">
        <v>4235934</v>
      </c>
      <c r="C18" s="1">
        <v>130.01</v>
      </c>
      <c r="D18" s="1">
        <f>C18*1.018</f>
        <v>132.35018</v>
      </c>
      <c r="E18" s="1">
        <f>D18*1.016</f>
        <v>134.46778288</v>
      </c>
      <c r="F18" s="1">
        <f>E18*1.012</f>
        <v>136.08139627455998</v>
      </c>
      <c r="G18" s="1">
        <f>F18*1.004</f>
        <v>136.62572185965823</v>
      </c>
      <c r="H18" s="1">
        <f>G18*1.006</f>
        <v>137.44547619081618</v>
      </c>
      <c r="I18" s="1">
        <f>H18*1.008</f>
        <v>138.5450400003427</v>
      </c>
      <c r="J18" s="1">
        <f>I18*1.008</f>
        <v>139.65340032034544</v>
      </c>
      <c r="K18" s="1">
        <f t="shared" si="12"/>
        <v>140.7706275229082</v>
      </c>
      <c r="L18" s="1">
        <f t="shared" si="3"/>
        <v>142.31910442566019</v>
      </c>
      <c r="M18" s="1">
        <f t="shared" si="4"/>
        <v>144.0269336787681</v>
      </c>
      <c r="N18" s="1">
        <f t="shared" si="5"/>
        <v>146.04331075027085</v>
      </c>
      <c r="O18" s="1">
        <f t="shared" si="6"/>
        <v>148.2339604115249</v>
      </c>
      <c r="P18" s="1">
        <f t="shared" si="7"/>
        <v>151.05040565934385</v>
      </c>
      <c r="Q18" s="1">
        <f t="shared" si="8"/>
        <v>153.16511133857466</v>
      </c>
      <c r="R18" s="1">
        <f t="shared" si="9"/>
        <v>156.3815786766847</v>
      </c>
      <c r="S18" s="1">
        <f t="shared" si="10"/>
        <v>162.32407866639875</v>
      </c>
    </row>
    <row r="19" spans="1:19" ht="13.5">
      <c r="A19" s="2" t="s">
        <v>24</v>
      </c>
      <c r="B19" s="3">
        <v>8065431</v>
      </c>
      <c r="C19" s="1"/>
      <c r="D19" s="1"/>
      <c r="E19" s="1"/>
      <c r="F19" s="1"/>
      <c r="G19" s="1"/>
      <c r="H19" s="1"/>
      <c r="I19" s="1"/>
      <c r="J19" s="1"/>
      <c r="K19" s="1">
        <v>147.61</v>
      </c>
      <c r="L19" s="1">
        <f t="shared" si="3"/>
        <v>149.23371</v>
      </c>
      <c r="M19" s="1">
        <f t="shared" si="4"/>
        <v>151.02451452</v>
      </c>
      <c r="N19" s="1">
        <f t="shared" si="5"/>
        <v>153.13885772328</v>
      </c>
      <c r="O19" s="1">
        <f t="shared" si="6"/>
        <v>155.4359405891292</v>
      </c>
      <c r="P19" s="1">
        <f t="shared" si="7"/>
        <v>158.38922346032263</v>
      </c>
      <c r="Q19" s="1">
        <f t="shared" si="8"/>
        <v>160.60667258876714</v>
      </c>
      <c r="R19" s="1">
        <f t="shared" si="9"/>
        <v>163.97941271313124</v>
      </c>
      <c r="S19" s="1">
        <f t="shared" si="10"/>
        <v>170.21063039623024</v>
      </c>
    </row>
    <row r="20" spans="1:19" s="15" customFormat="1" ht="13.5">
      <c r="A20" s="16" t="s">
        <v>3</v>
      </c>
      <c r="B20" s="17"/>
      <c r="C20" s="18">
        <f>AVERAGE(C3:C19)</f>
        <v>134.43153846153845</v>
      </c>
      <c r="D20" s="18">
        <f aca="true" t="shared" si="13" ref="D20:P20">AVERAGE(D3:D19)</f>
        <v>137.76111538461538</v>
      </c>
      <c r="E20" s="18">
        <f t="shared" si="13"/>
        <v>140.32688118857143</v>
      </c>
      <c r="F20" s="18">
        <f t="shared" si="13"/>
        <v>142.01080376283429</v>
      </c>
      <c r="G20" s="18">
        <f t="shared" si="13"/>
        <v>142.5788469778856</v>
      </c>
      <c r="H20" s="18">
        <f t="shared" si="13"/>
        <v>143.9027977137461</v>
      </c>
      <c r="I20" s="18">
        <f t="shared" si="13"/>
        <v>145.05402009545605</v>
      </c>
      <c r="J20" s="18">
        <f t="shared" si="13"/>
        <v>146.43576009886968</v>
      </c>
      <c r="K20" s="18">
        <f t="shared" si="13"/>
        <v>147.92345251146526</v>
      </c>
      <c r="L20" s="18">
        <f t="shared" si="13"/>
        <v>149.55061048909135</v>
      </c>
      <c r="M20" s="18">
        <f t="shared" si="13"/>
        <v>151.34521781496045</v>
      </c>
      <c r="N20" s="18">
        <f t="shared" si="13"/>
        <v>153.46405086436994</v>
      </c>
      <c r="O20" s="18">
        <f t="shared" si="13"/>
        <v>156.87236162733544</v>
      </c>
      <c r="P20" s="18">
        <f t="shared" si="13"/>
        <v>159.85293649825482</v>
      </c>
      <c r="Q20" s="18">
        <f>AVERAGE(Q3:Q19)</f>
        <v>162.09087760923035</v>
      </c>
      <c r="R20" s="18">
        <f>AVERAGE(R3:R19)</f>
        <v>166.20302133314183</v>
      </c>
      <c r="S20" s="18">
        <f>AVERAGE(S3:S19)</f>
        <v>172.51873614380122</v>
      </c>
    </row>
    <row r="21" spans="1:19" ht="13.5">
      <c r="A21" s="43" t="s">
        <v>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</row>
    <row r="22" spans="1:19" ht="13.5">
      <c r="A22" s="2" t="s">
        <v>17</v>
      </c>
      <c r="B22" s="3">
        <v>4235992</v>
      </c>
      <c r="C22" s="1">
        <v>128.66</v>
      </c>
      <c r="D22" s="1">
        <f>C22*1.018</f>
        <v>130.97588</v>
      </c>
      <c r="E22" s="1">
        <v>133.09</v>
      </c>
      <c r="F22" s="1">
        <f>E22*1.012</f>
        <v>134.68708</v>
      </c>
      <c r="G22" s="1">
        <f>F22*1.004</f>
        <v>135.22582832</v>
      </c>
      <c r="H22" s="1">
        <f>G22*1.006</f>
        <v>136.03718328992</v>
      </c>
      <c r="I22" s="1">
        <f aca="true" t="shared" si="14" ref="I22:K25">H22*1.008</f>
        <v>137.12548075623937</v>
      </c>
      <c r="J22" s="1">
        <f t="shared" si="14"/>
        <v>138.22248460228928</v>
      </c>
      <c r="K22" s="1">
        <f t="shared" si="14"/>
        <v>139.3282644791076</v>
      </c>
      <c r="L22" s="1">
        <f>K22*1.011</f>
        <v>140.86087538837776</v>
      </c>
      <c r="M22" s="1">
        <f aca="true" t="shared" si="15" ref="M22:M37">L22*1.012</f>
        <v>142.5512058930383</v>
      </c>
      <c r="N22" s="1">
        <f aca="true" t="shared" si="16" ref="N22:N37">M22*1.014</f>
        <v>144.54692277554082</v>
      </c>
      <c r="O22" s="1">
        <f aca="true" t="shared" si="17" ref="O22:O37">N22*1.015</f>
        <v>146.71512661717392</v>
      </c>
      <c r="P22" s="1">
        <f aca="true" t="shared" si="18" ref="P22:P37">O22*1.019</f>
        <v>149.50271402290022</v>
      </c>
      <c r="Q22" s="1">
        <f>P22*1.014</f>
        <v>151.59575201922084</v>
      </c>
      <c r="R22" s="1">
        <f>Q22*1.021</f>
        <v>154.77926281162445</v>
      </c>
      <c r="S22" s="1">
        <f>R22*1.038</f>
        <v>160.66087479846618</v>
      </c>
    </row>
    <row r="23" spans="1:19" ht="13.5">
      <c r="A23" s="2" t="s">
        <v>20</v>
      </c>
      <c r="B23" s="3">
        <v>8024018</v>
      </c>
      <c r="C23" s="1"/>
      <c r="D23" s="1"/>
      <c r="E23" s="1"/>
      <c r="F23" s="1">
        <v>130</v>
      </c>
      <c r="G23" s="1">
        <f>F23*1.004</f>
        <v>130.52</v>
      </c>
      <c r="H23" s="1">
        <f>G23*1.006</f>
        <v>131.30312</v>
      </c>
      <c r="I23" s="1">
        <f t="shared" si="14"/>
        <v>132.35354496000002</v>
      </c>
      <c r="J23" s="1">
        <f t="shared" si="14"/>
        <v>133.41237331968003</v>
      </c>
      <c r="K23" s="1">
        <f t="shared" si="14"/>
        <v>134.47967230623746</v>
      </c>
      <c r="L23" s="1">
        <f>K23*1.011</f>
        <v>135.95894870160606</v>
      </c>
      <c r="M23" s="1">
        <f t="shared" si="15"/>
        <v>137.59045608602534</v>
      </c>
      <c r="N23" s="1">
        <f t="shared" si="16"/>
        <v>139.51672247122968</v>
      </c>
      <c r="O23" s="1">
        <f t="shared" si="17"/>
        <v>141.6094733082981</v>
      </c>
      <c r="P23" s="1">
        <f t="shared" si="18"/>
        <v>144.30005330115577</v>
      </c>
      <c r="Q23" s="1">
        <f aca="true" t="shared" si="19" ref="Q23:Q37">P23*1.014</f>
        <v>146.32025404737195</v>
      </c>
      <c r="R23" s="1">
        <f aca="true" t="shared" si="20" ref="R23:R37">Q23*1.021</f>
        <v>149.39297938236675</v>
      </c>
      <c r="S23" s="1">
        <f aca="true" t="shared" si="21" ref="S23:S37">R23*1.038</f>
        <v>155.06991259889668</v>
      </c>
    </row>
    <row r="24" spans="1:19" ht="13.5">
      <c r="A24" s="2" t="s">
        <v>19</v>
      </c>
      <c r="B24" s="3">
        <v>4236354</v>
      </c>
      <c r="C24" s="1">
        <v>139.5</v>
      </c>
      <c r="D24" s="1">
        <f>C24*1.018</f>
        <v>142.011</v>
      </c>
      <c r="E24" s="1">
        <v>144.28</v>
      </c>
      <c r="F24" s="1">
        <f>E24*1.012</f>
        <v>146.01136</v>
      </c>
      <c r="G24" s="1">
        <f>F24*1.004</f>
        <v>146.59540544</v>
      </c>
      <c r="H24" s="1">
        <f>G24*1.006</f>
        <v>147.47497787264</v>
      </c>
      <c r="I24" s="1">
        <f t="shared" si="14"/>
        <v>148.65477769562114</v>
      </c>
      <c r="J24" s="1">
        <f t="shared" si="14"/>
        <v>149.8440159171861</v>
      </c>
      <c r="K24" s="1">
        <f t="shared" si="14"/>
        <v>151.0427680445236</v>
      </c>
      <c r="L24" s="1">
        <f>K24*1.011</f>
        <v>152.70423849301335</v>
      </c>
      <c r="M24" s="1">
        <f t="shared" si="15"/>
        <v>154.5366893549295</v>
      </c>
      <c r="N24" s="1">
        <f t="shared" si="16"/>
        <v>156.70020300589852</v>
      </c>
      <c r="O24" s="1">
        <f t="shared" si="17"/>
        <v>159.05070605098697</v>
      </c>
      <c r="P24" s="1">
        <f t="shared" si="18"/>
        <v>162.0726694659557</v>
      </c>
      <c r="Q24" s="1">
        <f t="shared" si="19"/>
        <v>164.3416868384791</v>
      </c>
      <c r="R24" s="1">
        <f t="shared" si="20"/>
        <v>167.79286226208714</v>
      </c>
      <c r="S24" s="1">
        <f t="shared" si="21"/>
        <v>174.16899102804646</v>
      </c>
    </row>
    <row r="25" spans="1:19" ht="13.5">
      <c r="A25" s="2" t="s">
        <v>18</v>
      </c>
      <c r="B25" s="3">
        <v>4236099</v>
      </c>
      <c r="C25" s="1">
        <v>120.27</v>
      </c>
      <c r="D25" s="1">
        <v>134</v>
      </c>
      <c r="E25" s="1">
        <v>136.14</v>
      </c>
      <c r="F25" s="1">
        <f>E25*1.012</f>
        <v>137.77367999999998</v>
      </c>
      <c r="G25" s="1">
        <f>F25*1.004</f>
        <v>138.32477472</v>
      </c>
      <c r="H25" s="1">
        <f>G25*1.006</f>
        <v>139.15472336832</v>
      </c>
      <c r="I25" s="1">
        <f t="shared" si="14"/>
        <v>140.26796115526656</v>
      </c>
      <c r="J25" s="1">
        <f t="shared" si="14"/>
        <v>141.3901048445087</v>
      </c>
      <c r="K25" s="1">
        <f t="shared" si="14"/>
        <v>142.52122568326476</v>
      </c>
      <c r="L25" s="1">
        <f>K25*1.011</f>
        <v>144.08895916578066</v>
      </c>
      <c r="M25" s="1">
        <f t="shared" si="15"/>
        <v>145.81802667577003</v>
      </c>
      <c r="N25" s="1">
        <f t="shared" si="16"/>
        <v>147.8594790492308</v>
      </c>
      <c r="O25" s="1">
        <f t="shared" si="17"/>
        <v>150.07737123496923</v>
      </c>
      <c r="P25" s="1">
        <f t="shared" si="18"/>
        <v>152.92884128843363</v>
      </c>
      <c r="Q25" s="1">
        <f t="shared" si="19"/>
        <v>155.06984506647171</v>
      </c>
      <c r="R25" s="1">
        <f t="shared" si="20"/>
        <v>158.3263118128676</v>
      </c>
      <c r="S25" s="1">
        <f t="shared" si="21"/>
        <v>164.34271166175657</v>
      </c>
    </row>
    <row r="26" spans="1:19" ht="13.5">
      <c r="A26" s="2" t="s">
        <v>9</v>
      </c>
      <c r="B26" s="3">
        <v>8058757</v>
      </c>
      <c r="C26" s="1"/>
      <c r="D26" s="1"/>
      <c r="E26" s="1"/>
      <c r="F26" s="1"/>
      <c r="G26" s="1"/>
      <c r="H26" s="1"/>
      <c r="I26" s="1"/>
      <c r="J26" s="1"/>
      <c r="K26" s="1"/>
      <c r="L26" s="1">
        <v>139.8</v>
      </c>
      <c r="M26" s="1">
        <f t="shared" si="15"/>
        <v>141.47760000000002</v>
      </c>
      <c r="N26" s="1">
        <f t="shared" si="16"/>
        <v>143.45828640000002</v>
      </c>
      <c r="O26" s="1">
        <f t="shared" si="17"/>
        <v>145.610160696</v>
      </c>
      <c r="P26" s="1">
        <f t="shared" si="18"/>
        <v>148.376753749224</v>
      </c>
      <c r="Q26" s="1">
        <f t="shared" si="19"/>
        <v>150.45402830171315</v>
      </c>
      <c r="R26" s="1">
        <f t="shared" si="20"/>
        <v>153.6135628960491</v>
      </c>
      <c r="S26" s="1">
        <f t="shared" si="21"/>
        <v>159.45087828609897</v>
      </c>
    </row>
    <row r="27" spans="1:19" ht="13.5">
      <c r="A27" s="2" t="s">
        <v>13</v>
      </c>
      <c r="B27" s="3">
        <v>4235893</v>
      </c>
      <c r="C27" s="1">
        <v>128.38</v>
      </c>
      <c r="D27" s="1">
        <v>142</v>
      </c>
      <c r="E27" s="1">
        <v>144.27</v>
      </c>
      <c r="F27" s="1">
        <f>E27*1.012</f>
        <v>146.00124000000002</v>
      </c>
      <c r="G27" s="1">
        <f>F27*1.004</f>
        <v>146.58524496</v>
      </c>
      <c r="H27" s="1">
        <f>G27*1.006</f>
        <v>147.46475642976</v>
      </c>
      <c r="I27" s="1">
        <f>H27*1.008</f>
        <v>148.64447448119807</v>
      </c>
      <c r="J27" s="1">
        <f>I27*1.008</f>
        <v>149.83363027704766</v>
      </c>
      <c r="K27" s="1">
        <f>J27*1.008</f>
        <v>151.03229931926404</v>
      </c>
      <c r="L27" s="1">
        <f>K27*1.011</f>
        <v>152.69365461177594</v>
      </c>
      <c r="M27" s="1">
        <f t="shared" si="15"/>
        <v>154.52597846711726</v>
      </c>
      <c r="N27" s="1">
        <f t="shared" si="16"/>
        <v>156.6893421656569</v>
      </c>
      <c r="O27" s="1">
        <f t="shared" si="17"/>
        <v>159.03968229814174</v>
      </c>
      <c r="P27" s="1">
        <f t="shared" si="18"/>
        <v>162.06143626180642</v>
      </c>
      <c r="Q27" s="1">
        <f t="shared" si="19"/>
        <v>164.3302963694717</v>
      </c>
      <c r="R27" s="1">
        <f t="shared" si="20"/>
        <v>167.7812325932306</v>
      </c>
      <c r="S27" s="1">
        <f t="shared" si="21"/>
        <v>174.1569194317734</v>
      </c>
    </row>
    <row r="28" spans="1:19" ht="13.5">
      <c r="A28" s="2" t="s">
        <v>22</v>
      </c>
      <c r="B28" s="3">
        <v>8050183</v>
      </c>
      <c r="C28" s="1"/>
      <c r="D28" s="1"/>
      <c r="E28" s="1"/>
      <c r="F28" s="1"/>
      <c r="G28" s="1"/>
      <c r="H28" s="1"/>
      <c r="I28" s="1">
        <v>137</v>
      </c>
      <c r="J28" s="1">
        <f>I28*1.008</f>
        <v>138.096</v>
      </c>
      <c r="K28" s="1">
        <f>J28*1.008</f>
        <v>139.200768</v>
      </c>
      <c r="L28" s="1">
        <f>K28*1.011</f>
        <v>140.73197644799998</v>
      </c>
      <c r="M28" s="1">
        <f t="shared" si="15"/>
        <v>142.42076016537598</v>
      </c>
      <c r="N28" s="1">
        <f t="shared" si="16"/>
        <v>144.41465080769126</v>
      </c>
      <c r="O28" s="1">
        <f t="shared" si="17"/>
        <v>146.58087056980662</v>
      </c>
      <c r="P28" s="1">
        <f t="shared" si="18"/>
        <v>149.36590711063295</v>
      </c>
      <c r="Q28" s="1">
        <f t="shared" si="19"/>
        <v>151.4570298101818</v>
      </c>
      <c r="R28" s="1">
        <f t="shared" si="20"/>
        <v>154.6376274361956</v>
      </c>
      <c r="S28" s="1">
        <f t="shared" si="21"/>
        <v>160.51385727877104</v>
      </c>
    </row>
    <row r="29" spans="1:19" ht="13.5">
      <c r="A29" s="2" t="s">
        <v>21</v>
      </c>
      <c r="B29" s="3">
        <v>8068285</v>
      </c>
      <c r="C29" s="1"/>
      <c r="D29" s="1"/>
      <c r="E29" s="1"/>
      <c r="F29" s="1"/>
      <c r="G29" s="1"/>
      <c r="H29" s="1"/>
      <c r="I29" s="1"/>
      <c r="J29" s="1"/>
      <c r="K29" s="1">
        <v>139.49</v>
      </c>
      <c r="L29" s="1">
        <v>141.02</v>
      </c>
      <c r="M29" s="1">
        <f t="shared" si="15"/>
        <v>142.71224</v>
      </c>
      <c r="N29" s="1">
        <f t="shared" si="16"/>
        <v>144.71021136000002</v>
      </c>
      <c r="O29" s="1">
        <f t="shared" si="17"/>
        <v>146.8808645304</v>
      </c>
      <c r="P29" s="1">
        <f t="shared" si="18"/>
        <v>149.6716009564776</v>
      </c>
      <c r="Q29" s="1">
        <f t="shared" si="19"/>
        <v>151.7670033698683</v>
      </c>
      <c r="R29" s="1">
        <f t="shared" si="20"/>
        <v>154.9541104406355</v>
      </c>
      <c r="S29" s="1">
        <f t="shared" si="21"/>
        <v>160.84236663737966</v>
      </c>
    </row>
    <row r="30" spans="1:19" ht="13.5">
      <c r="A30" s="2" t="s">
        <v>11</v>
      </c>
      <c r="B30" s="3">
        <v>4236156</v>
      </c>
      <c r="C30" s="1">
        <v>122.49</v>
      </c>
      <c r="D30" s="1">
        <f>C30*1.018</f>
        <v>124.69481999999999</v>
      </c>
      <c r="E30" s="1">
        <v>126.69</v>
      </c>
      <c r="F30" s="1">
        <f>E30*1.012</f>
        <v>128.21028</v>
      </c>
      <c r="G30" s="1">
        <f>F30*1.004</f>
        <v>128.72312112</v>
      </c>
      <c r="H30" s="1">
        <f>G30*1.006</f>
        <v>129.49545984672</v>
      </c>
      <c r="I30" s="1">
        <f aca="true" t="shared" si="22" ref="I30:K31">H30*1.008</f>
        <v>130.53142352549375</v>
      </c>
      <c r="J30" s="1">
        <f t="shared" si="22"/>
        <v>131.5756749136977</v>
      </c>
      <c r="K30" s="1">
        <f t="shared" si="22"/>
        <v>132.62828031300728</v>
      </c>
      <c r="L30" s="1">
        <f>K30*1.011</f>
        <v>134.08719139645035</v>
      </c>
      <c r="M30" s="1">
        <f t="shared" si="15"/>
        <v>135.69623769320776</v>
      </c>
      <c r="N30" s="1">
        <f t="shared" si="16"/>
        <v>137.59598502091268</v>
      </c>
      <c r="O30" s="1">
        <f t="shared" si="17"/>
        <v>139.65992479622636</v>
      </c>
      <c r="P30" s="1">
        <f t="shared" si="18"/>
        <v>142.31346336735464</v>
      </c>
      <c r="Q30" s="1">
        <f t="shared" si="19"/>
        <v>144.3058518544976</v>
      </c>
      <c r="R30" s="1">
        <f t="shared" si="20"/>
        <v>147.33627474344203</v>
      </c>
      <c r="S30" s="1">
        <f t="shared" si="21"/>
        <v>152.93505318369284</v>
      </c>
    </row>
    <row r="31" spans="1:19" ht="13.5">
      <c r="A31" s="2" t="s">
        <v>15</v>
      </c>
      <c r="B31" s="3">
        <v>4235687</v>
      </c>
      <c r="C31" s="1">
        <v>133.62</v>
      </c>
      <c r="D31" s="1">
        <v>140</v>
      </c>
      <c r="E31" s="1">
        <v>142.24</v>
      </c>
      <c r="F31" s="1">
        <f>E31*1.012</f>
        <v>143.94688000000002</v>
      </c>
      <c r="G31" s="1">
        <f>F31*1.004</f>
        <v>144.52266752000003</v>
      </c>
      <c r="H31" s="1">
        <f>G31*1.006</f>
        <v>145.38980352512002</v>
      </c>
      <c r="I31" s="1">
        <f t="shared" si="22"/>
        <v>146.55292195332098</v>
      </c>
      <c r="J31" s="1">
        <f t="shared" si="22"/>
        <v>147.72534532894755</v>
      </c>
      <c r="K31" s="1">
        <f t="shared" si="22"/>
        <v>148.90714809157913</v>
      </c>
      <c r="L31" s="1">
        <f>K31*1.011</f>
        <v>150.5451267205865</v>
      </c>
      <c r="M31" s="1">
        <f t="shared" si="15"/>
        <v>152.35166824123354</v>
      </c>
      <c r="N31" s="1">
        <f t="shared" si="16"/>
        <v>154.4845915966108</v>
      </c>
      <c r="O31" s="1">
        <f t="shared" si="17"/>
        <v>156.80186047055997</v>
      </c>
      <c r="P31" s="1">
        <f t="shared" si="18"/>
        <v>159.7810958195006</v>
      </c>
      <c r="Q31" s="1">
        <f t="shared" si="19"/>
        <v>162.0180311609736</v>
      </c>
      <c r="R31" s="1">
        <f t="shared" si="20"/>
        <v>165.42040981535405</v>
      </c>
      <c r="S31" s="1">
        <f t="shared" si="21"/>
        <v>171.7063853883375</v>
      </c>
    </row>
    <row r="32" spans="1:19" ht="13.5">
      <c r="A32" s="2" t="s">
        <v>10</v>
      </c>
      <c r="B32" s="3">
        <v>8066587</v>
      </c>
      <c r="C32" s="1"/>
      <c r="D32" s="1"/>
      <c r="E32" s="1"/>
      <c r="F32" s="1"/>
      <c r="G32" s="1"/>
      <c r="H32" s="1"/>
      <c r="I32" s="1"/>
      <c r="J32" s="1"/>
      <c r="K32" s="1"/>
      <c r="L32" s="1">
        <v>141.02</v>
      </c>
      <c r="M32" s="1">
        <f t="shared" si="15"/>
        <v>142.71224</v>
      </c>
      <c r="N32" s="1">
        <f t="shared" si="16"/>
        <v>144.71021136000002</v>
      </c>
      <c r="O32" s="1">
        <f t="shared" si="17"/>
        <v>146.8808645304</v>
      </c>
      <c r="P32" s="1">
        <f t="shared" si="18"/>
        <v>149.6716009564776</v>
      </c>
      <c r="Q32" s="1">
        <f t="shared" si="19"/>
        <v>151.7670033698683</v>
      </c>
      <c r="R32" s="1">
        <f t="shared" si="20"/>
        <v>154.9541104406355</v>
      </c>
      <c r="S32" s="1">
        <f t="shared" si="21"/>
        <v>160.84236663737966</v>
      </c>
    </row>
    <row r="33" spans="1:19" ht="13.5">
      <c r="A33" s="2" t="s">
        <v>12</v>
      </c>
      <c r="B33" s="3">
        <v>4234770</v>
      </c>
      <c r="C33" s="1">
        <v>120.08</v>
      </c>
      <c r="D33" s="1">
        <f>C33*1.018</f>
        <v>122.24144</v>
      </c>
      <c r="E33" s="1">
        <v>124.2</v>
      </c>
      <c r="F33" s="1">
        <f>E33*1.012</f>
        <v>125.69040000000001</v>
      </c>
      <c r="G33" s="18">
        <v>135</v>
      </c>
      <c r="H33" s="1">
        <f>G33*1.006</f>
        <v>135.81</v>
      </c>
      <c r="I33" s="1">
        <f>H33*1.008</f>
        <v>136.89648</v>
      </c>
      <c r="J33" s="1">
        <f>I33*1.008</f>
        <v>137.99165184</v>
      </c>
      <c r="K33" s="1">
        <f>J33*1.008</f>
        <v>139.09558505472</v>
      </c>
      <c r="L33" s="1">
        <f>K33*1.011</f>
        <v>140.6256364903219</v>
      </c>
      <c r="M33" s="1">
        <f t="shared" si="15"/>
        <v>142.31314412820578</v>
      </c>
      <c r="N33" s="1">
        <f t="shared" si="16"/>
        <v>144.30552814600065</v>
      </c>
      <c r="O33" s="1">
        <f t="shared" si="17"/>
        <v>146.47011106819065</v>
      </c>
      <c r="P33" s="1">
        <f t="shared" si="18"/>
        <v>149.25304317848625</v>
      </c>
      <c r="Q33" s="1">
        <f t="shared" si="19"/>
        <v>151.34258578298505</v>
      </c>
      <c r="R33" s="1">
        <f t="shared" si="20"/>
        <v>154.5207800844277</v>
      </c>
      <c r="S33" s="1">
        <f t="shared" si="21"/>
        <v>160.39256972763596</v>
      </c>
    </row>
    <row r="34" spans="1:19" ht="13.5">
      <c r="A34" s="2" t="s">
        <v>16</v>
      </c>
      <c r="B34" s="3">
        <v>4236122</v>
      </c>
      <c r="C34" s="1">
        <v>127.63</v>
      </c>
      <c r="D34" s="1">
        <f>C34*1.018</f>
        <v>129.92734</v>
      </c>
      <c r="E34" s="1">
        <f>D34*1.016</f>
        <v>132.00617744</v>
      </c>
      <c r="F34" s="1">
        <f>E34*1.012</f>
        <v>133.59025156927999</v>
      </c>
      <c r="G34" s="1">
        <f>F34*1.004</f>
        <v>134.1246125755571</v>
      </c>
      <c r="H34" s="1">
        <f>G34*1.006</f>
        <v>134.92936025101045</v>
      </c>
      <c r="I34" s="1">
        <f>H34*1.008</f>
        <v>136.00879513301854</v>
      </c>
      <c r="J34" s="1">
        <v>141.63</v>
      </c>
      <c r="K34" s="1">
        <f>J34*1.008</f>
        <v>142.76304</v>
      </c>
      <c r="L34" s="1">
        <f>K34*1.011</f>
        <v>144.33343343999996</v>
      </c>
      <c r="M34" s="1">
        <f t="shared" si="15"/>
        <v>146.06543464127998</v>
      </c>
      <c r="N34" s="1">
        <f t="shared" si="16"/>
        <v>148.1103507262579</v>
      </c>
      <c r="O34" s="1">
        <f t="shared" si="17"/>
        <v>150.33200598715175</v>
      </c>
      <c r="P34" s="1">
        <f t="shared" si="18"/>
        <v>153.1883141009076</v>
      </c>
      <c r="Q34" s="1">
        <f t="shared" si="19"/>
        <v>155.33295049832032</v>
      </c>
      <c r="R34" s="1">
        <f t="shared" si="20"/>
        <v>158.59494245878503</v>
      </c>
      <c r="S34" s="1">
        <f t="shared" si="21"/>
        <v>164.62155027221885</v>
      </c>
    </row>
    <row r="35" spans="1:19" ht="13.5">
      <c r="A35" s="2" t="s">
        <v>14</v>
      </c>
      <c r="B35" s="3">
        <v>4235968</v>
      </c>
      <c r="C35" s="1">
        <v>116.71</v>
      </c>
      <c r="D35" s="1">
        <f>C35*1.018</f>
        <v>118.81078</v>
      </c>
      <c r="E35" s="1">
        <f>D35*1.016</f>
        <v>120.71175248</v>
      </c>
      <c r="F35" s="1">
        <f>E35*1.012</f>
        <v>122.16029350976001</v>
      </c>
      <c r="G35" s="1">
        <f>F35*1.004</f>
        <v>122.64893468379906</v>
      </c>
      <c r="H35" s="1">
        <f>G35*1.006</f>
        <v>123.38482829190185</v>
      </c>
      <c r="I35" s="1">
        <f>H35*1.008</f>
        <v>124.37190691823707</v>
      </c>
      <c r="J35" s="1">
        <f>I35*1.008</f>
        <v>125.36688217358297</v>
      </c>
      <c r="K35" s="1">
        <f>J35*1.008</f>
        <v>126.36981723097163</v>
      </c>
      <c r="L35" s="1">
        <f>K35*1.011</f>
        <v>127.7598852205123</v>
      </c>
      <c r="M35" s="1">
        <f t="shared" si="15"/>
        <v>129.29300384315846</v>
      </c>
      <c r="N35" s="1">
        <f t="shared" si="16"/>
        <v>131.1031058969627</v>
      </c>
      <c r="O35" s="1">
        <f t="shared" si="17"/>
        <v>133.06965248541712</v>
      </c>
      <c r="P35" s="1">
        <f t="shared" si="18"/>
        <v>135.59797588264004</v>
      </c>
      <c r="Q35" s="1">
        <f t="shared" si="19"/>
        <v>137.496347544997</v>
      </c>
      <c r="R35" s="1">
        <f t="shared" si="20"/>
        <v>140.38377084344194</v>
      </c>
      <c r="S35" s="1">
        <f t="shared" si="21"/>
        <v>145.71835413549275</v>
      </c>
    </row>
    <row r="36" spans="1:19" ht="13.5">
      <c r="A36" s="2" t="s">
        <v>23</v>
      </c>
      <c r="B36" s="3">
        <v>4236106</v>
      </c>
      <c r="C36" s="1">
        <v>116.81</v>
      </c>
      <c r="D36" s="1">
        <f>C36*1.018</f>
        <v>118.91258</v>
      </c>
      <c r="E36" s="1">
        <v>120.81</v>
      </c>
      <c r="F36" s="1">
        <f>E36*1.012</f>
        <v>122.25972</v>
      </c>
      <c r="G36" s="1">
        <f>F36*1.004</f>
        <v>122.74875888</v>
      </c>
      <c r="H36" s="1">
        <f>G36*1.006</f>
        <v>123.48525143328</v>
      </c>
      <c r="I36" s="1">
        <f>H36*1.008</f>
        <v>124.47313344474624</v>
      </c>
      <c r="J36" s="1">
        <f>I36*1.008</f>
        <v>125.46891851230421</v>
      </c>
      <c r="K36" s="1">
        <f>J36*1.008</f>
        <v>126.47266986040265</v>
      </c>
      <c r="L36" s="1">
        <f>K36*1.011</f>
        <v>127.86386922886706</v>
      </c>
      <c r="M36" s="1">
        <f t="shared" si="15"/>
        <v>129.39823565961348</v>
      </c>
      <c r="N36" s="1">
        <f t="shared" si="16"/>
        <v>131.20981095884807</v>
      </c>
      <c r="O36" s="1">
        <f t="shared" si="17"/>
        <v>133.17795812323078</v>
      </c>
      <c r="P36" s="1">
        <f t="shared" si="18"/>
        <v>135.70833932757216</v>
      </c>
      <c r="Q36" s="1">
        <f t="shared" si="19"/>
        <v>137.60825607815818</v>
      </c>
      <c r="R36" s="1">
        <f t="shared" si="20"/>
        <v>140.4980294557995</v>
      </c>
      <c r="S36" s="1">
        <f t="shared" si="21"/>
        <v>145.83695457511988</v>
      </c>
    </row>
    <row r="37" spans="1:19" ht="13.5">
      <c r="A37" s="2" t="s">
        <v>24</v>
      </c>
      <c r="B37" s="3">
        <v>8064502</v>
      </c>
      <c r="C37" s="1"/>
      <c r="D37" s="1"/>
      <c r="E37" s="1"/>
      <c r="F37" s="1"/>
      <c r="G37" s="1"/>
      <c r="H37" s="1"/>
      <c r="I37" s="1"/>
      <c r="J37" s="1"/>
      <c r="K37" s="1">
        <v>139.49</v>
      </c>
      <c r="L37" s="1">
        <f>K37*1.011</f>
        <v>141.02438999999998</v>
      </c>
      <c r="M37" s="1">
        <f t="shared" si="15"/>
        <v>142.71668268</v>
      </c>
      <c r="N37" s="1">
        <f t="shared" si="16"/>
        <v>144.71471623751998</v>
      </c>
      <c r="O37" s="1">
        <f t="shared" si="17"/>
        <v>146.88543698108276</v>
      </c>
      <c r="P37" s="1">
        <f t="shared" si="18"/>
        <v>149.6762602837233</v>
      </c>
      <c r="Q37" s="1">
        <f t="shared" si="19"/>
        <v>151.77172792769542</v>
      </c>
      <c r="R37" s="1">
        <f t="shared" si="20"/>
        <v>154.95893421417702</v>
      </c>
      <c r="S37" s="1">
        <f t="shared" si="21"/>
        <v>160.84737371431575</v>
      </c>
    </row>
    <row r="38" spans="1:19" s="15" customFormat="1" ht="13.5">
      <c r="A38" s="16" t="s">
        <v>4</v>
      </c>
      <c r="B38" s="17"/>
      <c r="C38" s="18">
        <f>AVERAGE(C22:C37)</f>
        <v>125.41499999999999</v>
      </c>
      <c r="D38" s="18">
        <f aca="true" t="shared" si="23" ref="D38:Q38">AVERAGE(D22:D37)</f>
        <v>130.35738399999997</v>
      </c>
      <c r="E38" s="18">
        <f t="shared" si="23"/>
        <v>132.443792992</v>
      </c>
      <c r="F38" s="18">
        <f t="shared" si="23"/>
        <v>133.66647137082185</v>
      </c>
      <c r="G38" s="18">
        <f t="shared" si="23"/>
        <v>135.00175892903238</v>
      </c>
      <c r="H38" s="18">
        <f t="shared" si="23"/>
        <v>135.81176948260656</v>
      </c>
      <c r="I38" s="18">
        <f t="shared" si="23"/>
        <v>136.90674166859515</v>
      </c>
      <c r="J38" s="18">
        <f t="shared" si="23"/>
        <v>138.37975681077037</v>
      </c>
      <c r="K38" s="18">
        <f t="shared" si="23"/>
        <v>139.48725274164846</v>
      </c>
      <c r="L38" s="18">
        <f t="shared" si="23"/>
        <v>140.94488658158076</v>
      </c>
      <c r="M38" s="18">
        <f t="shared" si="23"/>
        <v>142.6362252205597</v>
      </c>
      <c r="N38" s="18">
        <f t="shared" si="23"/>
        <v>144.63313237364753</v>
      </c>
      <c r="O38" s="18">
        <f t="shared" si="23"/>
        <v>146.80262935925225</v>
      </c>
      <c r="P38" s="18">
        <f t="shared" si="23"/>
        <v>149.59187931707802</v>
      </c>
      <c r="Q38" s="18">
        <f t="shared" si="23"/>
        <v>151.6861656275171</v>
      </c>
      <c r="R38" s="18">
        <f>AVERAGE(R22:R37)</f>
        <v>154.871575105695</v>
      </c>
      <c r="S38" s="18">
        <f>AVERAGE(S22:S37)</f>
        <v>160.75669495971138</v>
      </c>
    </row>
    <row r="39" spans="1:19" ht="13.5">
      <c r="A39" s="43" t="s">
        <v>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</row>
    <row r="40" spans="1:19" ht="13.5">
      <c r="A40" s="2" t="s">
        <v>17</v>
      </c>
      <c r="B40" s="3">
        <v>4236015</v>
      </c>
      <c r="C40" s="1">
        <v>148.43</v>
      </c>
      <c r="D40" s="1">
        <f>C40*1.018</f>
        <v>151.10174</v>
      </c>
      <c r="E40" s="1">
        <v>153.52</v>
      </c>
      <c r="F40" s="1">
        <f>E40*1.012</f>
        <v>155.36224</v>
      </c>
      <c r="G40" s="1">
        <f>F40*1.004</f>
        <v>155.98368896000002</v>
      </c>
      <c r="H40" s="1">
        <f>G40*1.006</f>
        <v>156.91959109376003</v>
      </c>
      <c r="I40" s="1">
        <f aca="true" t="shared" si="24" ref="I40:K43">H40*1.008</f>
        <v>158.17494782251012</v>
      </c>
      <c r="J40" s="1">
        <f t="shared" si="24"/>
        <v>159.4403474050902</v>
      </c>
      <c r="K40" s="1">
        <f t="shared" si="24"/>
        <v>160.71587018433092</v>
      </c>
      <c r="L40" s="1">
        <f aca="true" t="shared" si="25" ref="L40:L46">K40*1.011</f>
        <v>162.48374475635856</v>
      </c>
      <c r="M40" s="1">
        <f aca="true" t="shared" si="26" ref="M40:M56">L40*1.012</f>
        <v>164.43354969343486</v>
      </c>
      <c r="N40" s="1">
        <f aca="true" t="shared" si="27" ref="N40:N56">M40*1.014</f>
        <v>166.73561938914295</v>
      </c>
      <c r="O40" s="1">
        <f aca="true" t="shared" si="28" ref="O40:O56">N40*1.015</f>
        <v>169.2366536799801</v>
      </c>
      <c r="P40" s="1">
        <f aca="true" t="shared" si="29" ref="P40:P56">O40*1.019</f>
        <v>172.4521500998997</v>
      </c>
      <c r="Q40" s="1">
        <f>P40*1.014</f>
        <v>174.86648020129832</v>
      </c>
      <c r="R40" s="1">
        <f>Q40*1.021</f>
        <v>178.53867628552555</v>
      </c>
      <c r="S40" s="1">
        <f>R40*1.038</f>
        <v>185.32314598437554</v>
      </c>
    </row>
    <row r="41" spans="1:19" ht="13.5">
      <c r="A41" s="2" t="s">
        <v>20</v>
      </c>
      <c r="B41" s="3">
        <v>8033022</v>
      </c>
      <c r="C41" s="1"/>
      <c r="D41" s="1"/>
      <c r="E41" s="1"/>
      <c r="F41" s="1">
        <v>150</v>
      </c>
      <c r="G41" s="1">
        <f>F41*1.004</f>
        <v>150.6</v>
      </c>
      <c r="H41" s="1">
        <f>G41*1.006</f>
        <v>151.5036</v>
      </c>
      <c r="I41" s="1">
        <f t="shared" si="24"/>
        <v>152.71562880000002</v>
      </c>
      <c r="J41" s="1">
        <f t="shared" si="24"/>
        <v>153.9373538304</v>
      </c>
      <c r="K41" s="1">
        <f t="shared" si="24"/>
        <v>155.16885266104322</v>
      </c>
      <c r="L41" s="1">
        <f t="shared" si="25"/>
        <v>156.8757100403147</v>
      </c>
      <c r="M41" s="1">
        <f t="shared" si="26"/>
        <v>158.75821856079847</v>
      </c>
      <c r="N41" s="1">
        <f t="shared" si="27"/>
        <v>160.98083362064966</v>
      </c>
      <c r="O41" s="1">
        <f t="shared" si="28"/>
        <v>163.3955461249594</v>
      </c>
      <c r="P41" s="1">
        <f t="shared" si="29"/>
        <v>166.50006150133362</v>
      </c>
      <c r="Q41" s="1">
        <f aca="true" t="shared" si="30" ref="Q41:Q56">P41*1.014</f>
        <v>168.8310623623523</v>
      </c>
      <c r="R41" s="1">
        <f aca="true" t="shared" si="31" ref="R41:R56">Q41*1.021</f>
        <v>172.37651467196167</v>
      </c>
      <c r="S41" s="1">
        <f aca="true" t="shared" si="32" ref="S41:S56">R41*1.038</f>
        <v>178.92682222949622</v>
      </c>
    </row>
    <row r="42" spans="1:19" ht="13.5">
      <c r="A42" s="2" t="s">
        <v>19</v>
      </c>
      <c r="B42" s="3">
        <v>4236338</v>
      </c>
      <c r="C42" s="1">
        <v>164.35</v>
      </c>
      <c r="D42" s="1">
        <f>C42*1.018</f>
        <v>167.3083</v>
      </c>
      <c r="E42" s="1">
        <v>169.99</v>
      </c>
      <c r="F42" s="1">
        <f>E42*1.012</f>
        <v>172.02988000000002</v>
      </c>
      <c r="G42" s="1">
        <f>F42*1.004</f>
        <v>172.71799952</v>
      </c>
      <c r="H42" s="1">
        <f>G42*1.006</f>
        <v>173.75430751712</v>
      </c>
      <c r="I42" s="1">
        <f t="shared" si="24"/>
        <v>175.14434197725697</v>
      </c>
      <c r="J42" s="1">
        <f t="shared" si="24"/>
        <v>176.54549671307504</v>
      </c>
      <c r="K42" s="1">
        <f t="shared" si="24"/>
        <v>177.95786068677964</v>
      </c>
      <c r="L42" s="1">
        <f t="shared" si="25"/>
        <v>179.9153971543342</v>
      </c>
      <c r="M42" s="1">
        <f t="shared" si="26"/>
        <v>182.0743819201862</v>
      </c>
      <c r="N42" s="1">
        <f t="shared" si="27"/>
        <v>184.6234232670688</v>
      </c>
      <c r="O42" s="1">
        <f t="shared" si="28"/>
        <v>187.3927746160748</v>
      </c>
      <c r="P42" s="1">
        <f t="shared" si="29"/>
        <v>190.9532373337802</v>
      </c>
      <c r="Q42" s="1">
        <f t="shared" si="30"/>
        <v>193.62658265645314</v>
      </c>
      <c r="R42" s="1">
        <f t="shared" si="31"/>
        <v>197.69274089223865</v>
      </c>
      <c r="S42" s="1">
        <f t="shared" si="32"/>
        <v>205.20506504614372</v>
      </c>
    </row>
    <row r="43" spans="1:19" ht="13.5">
      <c r="A43" s="2" t="s">
        <v>18</v>
      </c>
      <c r="B43" s="3">
        <v>4235588</v>
      </c>
      <c r="C43" s="1">
        <v>137.84</v>
      </c>
      <c r="D43" s="1">
        <v>150</v>
      </c>
      <c r="E43" s="1">
        <v>152.4</v>
      </c>
      <c r="F43" s="1">
        <f>E43*1.012</f>
        <v>154.2288</v>
      </c>
      <c r="G43" s="1">
        <f>F43*1.004</f>
        <v>154.8457152</v>
      </c>
      <c r="H43" s="1">
        <f>G43*1.006</f>
        <v>155.7747894912</v>
      </c>
      <c r="I43" s="1">
        <f t="shared" si="24"/>
        <v>157.02098780712961</v>
      </c>
      <c r="J43" s="1">
        <f t="shared" si="24"/>
        <v>158.27715570958665</v>
      </c>
      <c r="K43" s="1">
        <f t="shared" si="24"/>
        <v>159.54337295526335</v>
      </c>
      <c r="L43" s="1">
        <f t="shared" si="25"/>
        <v>161.29835005777124</v>
      </c>
      <c r="M43" s="1">
        <f t="shared" si="26"/>
        <v>163.2339302584645</v>
      </c>
      <c r="N43" s="1">
        <f t="shared" si="27"/>
        <v>165.51920528208302</v>
      </c>
      <c r="O43" s="1">
        <f t="shared" si="28"/>
        <v>168.00199336131425</v>
      </c>
      <c r="P43" s="1">
        <f t="shared" si="29"/>
        <v>171.1940312351792</v>
      </c>
      <c r="Q43" s="1">
        <f t="shared" si="30"/>
        <v>173.5907476724717</v>
      </c>
      <c r="R43" s="1">
        <f t="shared" si="31"/>
        <v>177.2361533735936</v>
      </c>
      <c r="S43" s="1">
        <f t="shared" si="32"/>
        <v>183.97112720179015</v>
      </c>
    </row>
    <row r="44" spans="1:19" ht="13.5">
      <c r="A44" s="2" t="s">
        <v>9</v>
      </c>
      <c r="B44" s="32">
        <v>8050622</v>
      </c>
      <c r="C44" s="1"/>
      <c r="D44" s="1"/>
      <c r="E44" s="1"/>
      <c r="F44" s="1"/>
      <c r="G44" s="1"/>
      <c r="H44" s="1"/>
      <c r="I44" s="1"/>
      <c r="J44" s="1"/>
      <c r="K44" s="1">
        <v>167.52</v>
      </c>
      <c r="L44" s="1">
        <f t="shared" si="25"/>
        <v>169.36272</v>
      </c>
      <c r="M44" s="1">
        <f t="shared" si="26"/>
        <v>171.39507264</v>
      </c>
      <c r="N44" s="1">
        <f t="shared" si="27"/>
        <v>173.79460365696</v>
      </c>
      <c r="O44" s="1">
        <f t="shared" si="28"/>
        <v>176.40152271181438</v>
      </c>
      <c r="P44" s="1">
        <f t="shared" si="29"/>
        <v>179.75315164333884</v>
      </c>
      <c r="Q44" s="1">
        <f t="shared" si="30"/>
        <v>182.2696957663456</v>
      </c>
      <c r="R44" s="1">
        <f t="shared" si="31"/>
        <v>186.09735937743883</v>
      </c>
      <c r="S44" s="1">
        <f t="shared" si="32"/>
        <v>193.1690590337815</v>
      </c>
    </row>
    <row r="45" spans="1:19" ht="13.5">
      <c r="A45" s="2" t="s">
        <v>13</v>
      </c>
      <c r="B45" s="3">
        <v>4235918</v>
      </c>
      <c r="C45" s="1">
        <v>181.52</v>
      </c>
      <c r="D45" s="1">
        <f>C45*1.018</f>
        <v>184.78736</v>
      </c>
      <c r="E45" s="1">
        <v>187.75</v>
      </c>
      <c r="F45" s="1">
        <f>E45*1.012</f>
        <v>190.00300000000001</v>
      </c>
      <c r="G45" s="1">
        <f>F45*1.004</f>
        <v>190.763012</v>
      </c>
      <c r="H45" s="1">
        <f>G45*1.006</f>
        <v>191.907590072</v>
      </c>
      <c r="I45" s="1">
        <f>H45*1.008</f>
        <v>193.442850792576</v>
      </c>
      <c r="J45" s="1">
        <f>I45*1.008</f>
        <v>194.9903935989166</v>
      </c>
      <c r="K45" s="1">
        <f>J45*1.008</f>
        <v>196.55031674770794</v>
      </c>
      <c r="L45" s="1">
        <f t="shared" si="25"/>
        <v>198.7123702319327</v>
      </c>
      <c r="M45" s="1">
        <f t="shared" si="26"/>
        <v>201.0969186747159</v>
      </c>
      <c r="N45" s="1">
        <f t="shared" si="27"/>
        <v>203.91227553616193</v>
      </c>
      <c r="O45" s="1">
        <f t="shared" si="28"/>
        <v>206.97095966920435</v>
      </c>
      <c r="P45" s="1">
        <f t="shared" si="29"/>
        <v>210.9034079029192</v>
      </c>
      <c r="Q45" s="1">
        <f t="shared" si="30"/>
        <v>213.85605561356007</v>
      </c>
      <c r="R45" s="1">
        <f t="shared" si="31"/>
        <v>218.34703278144482</v>
      </c>
      <c r="S45" s="1">
        <f t="shared" si="32"/>
        <v>226.64422002713974</v>
      </c>
    </row>
    <row r="46" spans="1:19" ht="13.5">
      <c r="A46" s="2" t="s">
        <v>22</v>
      </c>
      <c r="B46" s="3">
        <v>8057841</v>
      </c>
      <c r="C46" s="1"/>
      <c r="D46" s="1"/>
      <c r="E46" s="1"/>
      <c r="F46" s="1"/>
      <c r="G46" s="1"/>
      <c r="H46" s="1"/>
      <c r="I46" s="1">
        <v>164.82</v>
      </c>
      <c r="J46" s="1">
        <f>I46*1.008</f>
        <v>166.13855999999998</v>
      </c>
      <c r="K46" s="1">
        <f>J46*1.008</f>
        <v>167.46766848</v>
      </c>
      <c r="L46" s="1">
        <f t="shared" si="25"/>
        <v>169.30981283327998</v>
      </c>
      <c r="M46" s="1">
        <f t="shared" si="26"/>
        <v>171.34153058727935</v>
      </c>
      <c r="N46" s="1">
        <f t="shared" si="27"/>
        <v>173.74031201550127</v>
      </c>
      <c r="O46" s="1">
        <f t="shared" si="28"/>
        <v>176.34641669573378</v>
      </c>
      <c r="P46" s="1">
        <f t="shared" si="29"/>
        <v>179.6969986129527</v>
      </c>
      <c r="Q46" s="1">
        <f t="shared" si="30"/>
        <v>182.21275659353404</v>
      </c>
      <c r="R46" s="1">
        <f t="shared" si="31"/>
        <v>186.03922448199825</v>
      </c>
      <c r="S46" s="1">
        <f t="shared" si="32"/>
        <v>193.10871501231418</v>
      </c>
    </row>
    <row r="47" spans="1:19" ht="13.5">
      <c r="A47" s="2" t="s">
        <v>21</v>
      </c>
      <c r="B47" s="3">
        <v>4172912</v>
      </c>
      <c r="C47" s="1"/>
      <c r="D47" s="1"/>
      <c r="E47" s="1"/>
      <c r="F47" s="1"/>
      <c r="G47" s="1"/>
      <c r="H47" s="1"/>
      <c r="I47" s="1"/>
      <c r="J47" s="1"/>
      <c r="K47" s="1"/>
      <c r="L47" s="1">
        <v>169.36</v>
      </c>
      <c r="M47" s="1">
        <f t="shared" si="26"/>
        <v>171.39232</v>
      </c>
      <c r="N47" s="1">
        <f t="shared" si="27"/>
        <v>173.79181248</v>
      </c>
      <c r="O47" s="1">
        <f t="shared" si="28"/>
        <v>176.3986896672</v>
      </c>
      <c r="P47" s="1">
        <f t="shared" si="29"/>
        <v>179.75026477087678</v>
      </c>
      <c r="Q47" s="1">
        <f t="shared" si="30"/>
        <v>182.26676847766905</v>
      </c>
      <c r="R47" s="1">
        <f t="shared" si="31"/>
        <v>186.0943706157001</v>
      </c>
      <c r="S47" s="1">
        <f t="shared" si="32"/>
        <v>193.16595669909668</v>
      </c>
    </row>
    <row r="48" spans="1:19" ht="13.5">
      <c r="A48" s="2" t="s">
        <v>11</v>
      </c>
      <c r="B48" s="3">
        <v>8057168</v>
      </c>
      <c r="C48" s="1"/>
      <c r="D48" s="1"/>
      <c r="E48" s="1"/>
      <c r="F48" s="1"/>
      <c r="G48" s="1"/>
      <c r="H48" s="1"/>
      <c r="I48" s="1"/>
      <c r="J48" s="1">
        <v>166.14</v>
      </c>
      <c r="K48" s="1">
        <f>J48*1.008</f>
        <v>167.46911999999998</v>
      </c>
      <c r="L48" s="1">
        <f aca="true" t="shared" si="33" ref="L48:L56">K48*1.011</f>
        <v>169.31128031999995</v>
      </c>
      <c r="M48" s="1">
        <f t="shared" si="26"/>
        <v>171.34301568383995</v>
      </c>
      <c r="N48" s="1">
        <f t="shared" si="27"/>
        <v>173.7418179034137</v>
      </c>
      <c r="O48" s="1">
        <f t="shared" si="28"/>
        <v>176.34794517196488</v>
      </c>
      <c r="P48" s="1">
        <f t="shared" si="29"/>
        <v>179.6985561302322</v>
      </c>
      <c r="Q48" s="1">
        <f t="shared" si="30"/>
        <v>182.21433591605543</v>
      </c>
      <c r="R48" s="1">
        <f t="shared" si="31"/>
        <v>186.0408369702926</v>
      </c>
      <c r="S48" s="1">
        <f t="shared" si="32"/>
        <v>193.1103887751637</v>
      </c>
    </row>
    <row r="49" spans="1:19" ht="13.5">
      <c r="A49" s="2" t="s">
        <v>15</v>
      </c>
      <c r="B49" s="3">
        <v>8003942</v>
      </c>
      <c r="C49" s="1"/>
      <c r="D49" s="1"/>
      <c r="E49" s="1">
        <v>161.54</v>
      </c>
      <c r="F49" s="1">
        <f>E49*1.012</f>
        <v>163.47848</v>
      </c>
      <c r="G49" s="1">
        <f>F49*1.004</f>
        <v>164.13239392</v>
      </c>
      <c r="H49" s="1">
        <f>G49*1.006</f>
        <v>165.11718828352</v>
      </c>
      <c r="I49" s="1">
        <f>H49*1.008</f>
        <v>166.43812578978816</v>
      </c>
      <c r="J49" s="1">
        <f>I49*1.008</f>
        <v>167.76963079610647</v>
      </c>
      <c r="K49" s="1">
        <f>J49*1.008</f>
        <v>169.1117878424753</v>
      </c>
      <c r="L49" s="1">
        <f t="shared" si="33"/>
        <v>170.9720175087425</v>
      </c>
      <c r="M49" s="1">
        <f t="shared" si="26"/>
        <v>173.02368171884743</v>
      </c>
      <c r="N49" s="1">
        <f t="shared" si="27"/>
        <v>175.4460132629113</v>
      </c>
      <c r="O49" s="1">
        <f t="shared" si="28"/>
        <v>178.07770346185495</v>
      </c>
      <c r="P49" s="1">
        <f t="shared" si="29"/>
        <v>181.4611798276302</v>
      </c>
      <c r="Q49" s="1">
        <f t="shared" si="30"/>
        <v>184.001636345217</v>
      </c>
      <c r="R49" s="1">
        <f t="shared" si="31"/>
        <v>187.86567070846655</v>
      </c>
      <c r="S49" s="1">
        <f t="shared" si="32"/>
        <v>195.0045661953883</v>
      </c>
    </row>
    <row r="50" spans="1:19" ht="13.5">
      <c r="A50" s="2" t="s">
        <v>8</v>
      </c>
      <c r="B50" s="3">
        <v>8062433</v>
      </c>
      <c r="C50" s="1"/>
      <c r="D50" s="1"/>
      <c r="E50" s="1"/>
      <c r="F50" s="1"/>
      <c r="G50" s="1"/>
      <c r="H50" s="1"/>
      <c r="I50" s="1"/>
      <c r="J50" s="1"/>
      <c r="K50" s="1">
        <v>167.47</v>
      </c>
      <c r="L50" s="1">
        <f t="shared" si="33"/>
        <v>169.31216999999998</v>
      </c>
      <c r="M50" s="1">
        <f t="shared" si="26"/>
        <v>171.34391603999998</v>
      </c>
      <c r="N50" s="1">
        <f t="shared" si="27"/>
        <v>173.74273086455997</v>
      </c>
      <c r="O50" s="1">
        <f t="shared" si="28"/>
        <v>176.34887182752837</v>
      </c>
      <c r="P50" s="1">
        <f t="shared" si="29"/>
        <v>179.6995003922514</v>
      </c>
      <c r="Q50" s="1">
        <f t="shared" si="30"/>
        <v>182.21529339774293</v>
      </c>
      <c r="R50" s="1">
        <f t="shared" si="31"/>
        <v>186.0418145590955</v>
      </c>
      <c r="S50" s="1">
        <f t="shared" si="32"/>
        <v>193.11140351234116</v>
      </c>
    </row>
    <row r="51" spans="1:19" ht="13.5">
      <c r="A51" s="2" t="s">
        <v>10</v>
      </c>
      <c r="B51" s="3">
        <v>8066726</v>
      </c>
      <c r="C51" s="1"/>
      <c r="D51" s="1"/>
      <c r="E51" s="1"/>
      <c r="F51" s="1"/>
      <c r="G51" s="1"/>
      <c r="H51" s="1"/>
      <c r="I51" s="1"/>
      <c r="J51" s="1"/>
      <c r="K51" s="1">
        <v>167.47</v>
      </c>
      <c r="L51" s="1">
        <f t="shared" si="33"/>
        <v>169.31216999999998</v>
      </c>
      <c r="M51" s="1">
        <f t="shared" si="26"/>
        <v>171.34391603999998</v>
      </c>
      <c r="N51" s="1">
        <f t="shared" si="27"/>
        <v>173.74273086455997</v>
      </c>
      <c r="O51" s="1">
        <f t="shared" si="28"/>
        <v>176.34887182752837</v>
      </c>
      <c r="P51" s="1">
        <f t="shared" si="29"/>
        <v>179.6995003922514</v>
      </c>
      <c r="Q51" s="1">
        <f t="shared" si="30"/>
        <v>182.21529339774293</v>
      </c>
      <c r="R51" s="1">
        <f t="shared" si="31"/>
        <v>186.0418145590955</v>
      </c>
      <c r="S51" s="1">
        <f t="shared" si="32"/>
        <v>193.11140351234116</v>
      </c>
    </row>
    <row r="52" spans="1:19" ht="13.5">
      <c r="A52" s="2" t="s">
        <v>12</v>
      </c>
      <c r="B52" s="3">
        <v>4235926</v>
      </c>
      <c r="C52" s="1">
        <v>169.12</v>
      </c>
      <c r="D52" s="1">
        <f>C52*1.018</f>
        <v>172.16416</v>
      </c>
      <c r="E52" s="1">
        <v>174.91</v>
      </c>
      <c r="F52" s="1">
        <f>E52*1.012</f>
        <v>177.00892</v>
      </c>
      <c r="G52" s="1">
        <f>F52*1.004</f>
        <v>177.71695567999998</v>
      </c>
      <c r="H52" s="1">
        <f>G52*1.006</f>
        <v>178.78325741408</v>
      </c>
      <c r="I52" s="1">
        <f aca="true" t="shared" si="34" ref="I52:K55">H52*1.008</f>
        <v>180.21352347339263</v>
      </c>
      <c r="J52" s="1">
        <f t="shared" si="34"/>
        <v>181.65523166117976</v>
      </c>
      <c r="K52" s="1">
        <f t="shared" si="34"/>
        <v>183.10847351446918</v>
      </c>
      <c r="L52" s="1">
        <f t="shared" si="33"/>
        <v>185.12266672312833</v>
      </c>
      <c r="M52" s="1">
        <f t="shared" si="26"/>
        <v>187.34413872380588</v>
      </c>
      <c r="N52" s="1">
        <f t="shared" si="27"/>
        <v>189.96695666593916</v>
      </c>
      <c r="O52" s="1">
        <f t="shared" si="28"/>
        <v>192.81646101592824</v>
      </c>
      <c r="P52" s="1">
        <f t="shared" si="29"/>
        <v>196.47997377523086</v>
      </c>
      <c r="Q52" s="1">
        <f t="shared" si="30"/>
        <v>199.2306934080841</v>
      </c>
      <c r="R52" s="1">
        <f t="shared" si="31"/>
        <v>203.41453796965385</v>
      </c>
      <c r="S52" s="1">
        <f t="shared" si="32"/>
        <v>211.1442904125007</v>
      </c>
    </row>
    <row r="53" spans="1:19" ht="13.5">
      <c r="A53" s="2" t="s">
        <v>16</v>
      </c>
      <c r="B53" s="3">
        <v>4236148</v>
      </c>
      <c r="C53" s="1">
        <v>140.9</v>
      </c>
      <c r="D53" s="1">
        <f>C53*1.018</f>
        <v>143.4362</v>
      </c>
      <c r="E53" s="1">
        <v>145.74</v>
      </c>
      <c r="F53" s="1">
        <f>E53*1.012</f>
        <v>147.48888000000002</v>
      </c>
      <c r="G53" s="1">
        <f>F53*1.004</f>
        <v>148.07883552</v>
      </c>
      <c r="H53" s="1">
        <f>G53*1.006</f>
        <v>148.96730853312002</v>
      </c>
      <c r="I53" s="1">
        <f t="shared" si="34"/>
        <v>150.15904700138498</v>
      </c>
      <c r="J53" s="1">
        <f t="shared" si="34"/>
        <v>151.36031937739605</v>
      </c>
      <c r="K53" s="1">
        <f t="shared" si="34"/>
        <v>152.57120193241522</v>
      </c>
      <c r="L53" s="1">
        <f t="shared" si="33"/>
        <v>154.24948515367177</v>
      </c>
      <c r="M53" s="1">
        <f t="shared" si="26"/>
        <v>156.10047897551584</v>
      </c>
      <c r="N53" s="1">
        <f t="shared" si="27"/>
        <v>158.28588568117306</v>
      </c>
      <c r="O53" s="1">
        <f t="shared" si="28"/>
        <v>160.66017396639063</v>
      </c>
      <c r="P53" s="1">
        <f t="shared" si="29"/>
        <v>163.71271727175204</v>
      </c>
      <c r="Q53" s="1">
        <f t="shared" si="30"/>
        <v>166.00469531355657</v>
      </c>
      <c r="R53" s="1">
        <f t="shared" si="31"/>
        <v>169.49079391514124</v>
      </c>
      <c r="S53" s="1">
        <f t="shared" si="32"/>
        <v>175.9314440839166</v>
      </c>
    </row>
    <row r="54" spans="1:19" ht="13.5">
      <c r="A54" s="2" t="s">
        <v>14</v>
      </c>
      <c r="B54" s="3">
        <v>4235984</v>
      </c>
      <c r="C54" s="1">
        <v>154.83</v>
      </c>
      <c r="D54" s="1">
        <f>C54*1.018</f>
        <v>157.61694000000003</v>
      </c>
      <c r="E54" s="1">
        <f>D54*1.016</f>
        <v>160.13881104000004</v>
      </c>
      <c r="F54" s="1">
        <f>E54*1.012</f>
        <v>162.06047677248003</v>
      </c>
      <c r="G54" s="1">
        <f>F54*1.004</f>
        <v>162.70871867956996</v>
      </c>
      <c r="H54" s="1">
        <f>G54*1.006</f>
        <v>163.6849709916474</v>
      </c>
      <c r="I54" s="1">
        <f t="shared" si="34"/>
        <v>164.99445075958056</v>
      </c>
      <c r="J54" s="1">
        <f t="shared" si="34"/>
        <v>166.3144063656572</v>
      </c>
      <c r="K54" s="1">
        <f t="shared" si="34"/>
        <v>167.64492161658245</v>
      </c>
      <c r="L54" s="1">
        <f t="shared" si="33"/>
        <v>169.48901575436483</v>
      </c>
      <c r="M54" s="1">
        <f t="shared" si="26"/>
        <v>171.5228839434172</v>
      </c>
      <c r="N54" s="1">
        <f t="shared" si="27"/>
        <v>173.92420431862504</v>
      </c>
      <c r="O54" s="1">
        <f t="shared" si="28"/>
        <v>176.53306738340441</v>
      </c>
      <c r="P54" s="1">
        <f t="shared" si="29"/>
        <v>179.88719566368908</v>
      </c>
      <c r="Q54" s="1">
        <f t="shared" si="30"/>
        <v>182.40561640298074</v>
      </c>
      <c r="R54" s="1">
        <f t="shared" si="31"/>
        <v>186.2361343474433</v>
      </c>
      <c r="S54" s="1">
        <f t="shared" si="32"/>
        <v>193.31310745264616</v>
      </c>
    </row>
    <row r="55" spans="1:19" ht="13.5">
      <c r="A55" s="2" t="s">
        <v>23</v>
      </c>
      <c r="B55" s="3">
        <v>4235942</v>
      </c>
      <c r="C55" s="1">
        <v>141.35</v>
      </c>
      <c r="D55" s="1">
        <f>C55*1.018</f>
        <v>143.8943</v>
      </c>
      <c r="E55" s="1">
        <f>D55*1.016</f>
        <v>146.19660879999998</v>
      </c>
      <c r="F55" s="1">
        <f>E55*1.012</f>
        <v>147.95096810559997</v>
      </c>
      <c r="G55" s="1">
        <f>F55*1.004</f>
        <v>148.54277197802236</v>
      </c>
      <c r="H55" s="1">
        <f>G55*1.006</f>
        <v>149.4340286098905</v>
      </c>
      <c r="I55" s="1">
        <f t="shared" si="34"/>
        <v>150.62950083876962</v>
      </c>
      <c r="J55" s="1">
        <f t="shared" si="34"/>
        <v>151.83453684547976</v>
      </c>
      <c r="K55" s="1">
        <f t="shared" si="34"/>
        <v>153.0492131402436</v>
      </c>
      <c r="L55" s="1">
        <f t="shared" si="33"/>
        <v>154.73275448478628</v>
      </c>
      <c r="M55" s="1">
        <f t="shared" si="26"/>
        <v>156.5895475386037</v>
      </c>
      <c r="N55" s="1">
        <f t="shared" si="27"/>
        <v>158.78180120414416</v>
      </c>
      <c r="O55" s="1">
        <f t="shared" si="28"/>
        <v>161.1635282222063</v>
      </c>
      <c r="P55" s="1">
        <f t="shared" si="29"/>
        <v>164.2256352584282</v>
      </c>
      <c r="Q55" s="1">
        <f t="shared" si="30"/>
        <v>166.5247941520462</v>
      </c>
      <c r="R55" s="1">
        <f t="shared" si="31"/>
        <v>170.02181482923916</v>
      </c>
      <c r="S55" s="1">
        <f t="shared" si="32"/>
        <v>176.48264379275025</v>
      </c>
    </row>
    <row r="56" spans="1:19" ht="13.5">
      <c r="A56" s="2" t="s">
        <v>24</v>
      </c>
      <c r="B56" s="3">
        <v>8043074</v>
      </c>
      <c r="C56" s="1"/>
      <c r="D56" s="1"/>
      <c r="E56" s="1"/>
      <c r="F56" s="1"/>
      <c r="G56" s="1"/>
      <c r="H56" s="1"/>
      <c r="I56" s="1"/>
      <c r="J56" s="1"/>
      <c r="K56" s="1">
        <v>167.47</v>
      </c>
      <c r="L56" s="1">
        <f t="shared" si="33"/>
        <v>169.31216999999998</v>
      </c>
      <c r="M56" s="1">
        <f t="shared" si="26"/>
        <v>171.34391603999998</v>
      </c>
      <c r="N56" s="1">
        <f t="shared" si="27"/>
        <v>173.74273086455997</v>
      </c>
      <c r="O56" s="1">
        <f t="shared" si="28"/>
        <v>176.34887182752837</v>
      </c>
      <c r="P56" s="1">
        <f t="shared" si="29"/>
        <v>179.6995003922514</v>
      </c>
      <c r="Q56" s="1">
        <f t="shared" si="30"/>
        <v>182.21529339774293</v>
      </c>
      <c r="R56" s="1">
        <f t="shared" si="31"/>
        <v>186.0418145590955</v>
      </c>
      <c r="S56" s="1">
        <f t="shared" si="32"/>
        <v>193.11140351234116</v>
      </c>
    </row>
    <row r="57" spans="1:19" s="15" customFormat="1" ht="13.5">
      <c r="A57" s="16" t="s">
        <v>6</v>
      </c>
      <c r="B57" s="17"/>
      <c r="C57" s="18">
        <f>AVERAGE(C40:C56)</f>
        <v>154.7925</v>
      </c>
      <c r="D57" s="18">
        <f aca="true" t="shared" si="35" ref="D57:Q57">AVERAGE(D40:D56)</f>
        <v>158.788625</v>
      </c>
      <c r="E57" s="18">
        <f t="shared" si="35"/>
        <v>161.35393553777777</v>
      </c>
      <c r="F57" s="18">
        <f t="shared" si="35"/>
        <v>161.96116448780802</v>
      </c>
      <c r="G57" s="18">
        <f t="shared" si="35"/>
        <v>162.60900914575922</v>
      </c>
      <c r="H57" s="18">
        <f t="shared" si="35"/>
        <v>163.58466320063377</v>
      </c>
      <c r="I57" s="18">
        <f t="shared" si="35"/>
        <v>164.88667318748986</v>
      </c>
      <c r="J57" s="18">
        <f t="shared" si="35"/>
        <v>166.20028602524064</v>
      </c>
      <c r="K57" s="18">
        <f t="shared" si="35"/>
        <v>167.51804123508188</v>
      </c>
      <c r="L57" s="18">
        <f t="shared" si="35"/>
        <v>169.3606961775697</v>
      </c>
      <c r="M57" s="18">
        <f t="shared" si="35"/>
        <v>171.39302453170052</v>
      </c>
      <c r="N57" s="18">
        <f t="shared" si="35"/>
        <v>173.7925268751444</v>
      </c>
      <c r="O57" s="18">
        <f t="shared" si="35"/>
        <v>176.39941477827156</v>
      </c>
      <c r="P57" s="18">
        <f t="shared" si="35"/>
        <v>179.75100365905863</v>
      </c>
      <c r="Q57" s="18">
        <f t="shared" si="35"/>
        <v>182.26751771028552</v>
      </c>
      <c r="R57" s="18">
        <f>AVERAGE(R40:R56)</f>
        <v>186.09513558220146</v>
      </c>
      <c r="S57" s="18">
        <f>AVERAGE(S40:S56)</f>
        <v>193.1667507343251</v>
      </c>
    </row>
    <row r="58" ht="13.5">
      <c r="A58" s="12"/>
    </row>
    <row r="59" spans="1:19" ht="13.5">
      <c r="A59" s="42" t="s">
        <v>52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4"/>
    </row>
    <row r="60" spans="1:19" ht="13.5">
      <c r="A60" s="2" t="s">
        <v>29</v>
      </c>
      <c r="B60" s="3">
        <v>8073872</v>
      </c>
      <c r="C60" s="5"/>
      <c r="D60" s="5"/>
      <c r="E60" s="5"/>
      <c r="F60" s="5"/>
      <c r="G60" s="5"/>
      <c r="H60" s="5"/>
      <c r="I60" s="5"/>
      <c r="J60" s="6"/>
      <c r="K60" s="6"/>
      <c r="L60" s="6">
        <v>146.21</v>
      </c>
      <c r="M60" s="6">
        <f aca="true" t="shared" si="36" ref="M60:M66">L60*1.012</f>
        <v>147.96452000000002</v>
      </c>
      <c r="N60" s="6">
        <f aca="true" t="shared" si="37" ref="N60:N66">M60*1.014</f>
        <v>150.03602328000002</v>
      </c>
      <c r="O60" s="6">
        <f>N60*1.015</f>
        <v>152.2865636292</v>
      </c>
      <c r="P60" s="7">
        <f>O60*1.019</f>
        <v>155.18000833815478</v>
      </c>
      <c r="Q60" s="7">
        <f>P60*1.014</f>
        <v>157.35252845488895</v>
      </c>
      <c r="R60" s="7">
        <f>Q60*1.021</f>
        <v>160.65693155244162</v>
      </c>
      <c r="S60" s="7">
        <f>R60*1.038</f>
        <v>166.7618949514344</v>
      </c>
    </row>
    <row r="61" spans="1:19" ht="13.5">
      <c r="A61" s="2" t="s">
        <v>50</v>
      </c>
      <c r="B61" s="3">
        <v>8106044</v>
      </c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7">
        <v>149.59187931707802</v>
      </c>
      <c r="Q61" s="7">
        <f>P61*1.014</f>
        <v>151.6861656275171</v>
      </c>
      <c r="R61" s="7">
        <f>Q61*1.021</f>
        <v>154.87157510569494</v>
      </c>
      <c r="S61" s="7">
        <f>R61*1.038</f>
        <v>160.75669495971135</v>
      </c>
    </row>
    <row r="62" spans="1:19" ht="13.5">
      <c r="A62" s="2" t="s">
        <v>25</v>
      </c>
      <c r="B62" s="3">
        <v>8040358</v>
      </c>
      <c r="C62" s="5"/>
      <c r="D62" s="5"/>
      <c r="E62" s="5"/>
      <c r="F62" s="5"/>
      <c r="G62" s="5"/>
      <c r="H62" s="6">
        <v>135.81</v>
      </c>
      <c r="I62" s="6">
        <v>135.81</v>
      </c>
      <c r="J62" s="6">
        <v>137.99</v>
      </c>
      <c r="K62" s="6">
        <v>137.99</v>
      </c>
      <c r="L62" s="6">
        <v>137.99</v>
      </c>
      <c r="M62" s="7">
        <f t="shared" si="36"/>
        <v>139.64588</v>
      </c>
      <c r="N62" s="7">
        <f t="shared" si="37"/>
        <v>141.60092232</v>
      </c>
      <c r="O62" s="7">
        <f>N62*1.015</f>
        <v>143.7249361548</v>
      </c>
      <c r="P62" s="7">
        <f>O62*1.019</f>
        <v>146.4557099417412</v>
      </c>
      <c r="Q62" s="7">
        <f>P62*1.014</f>
        <v>148.50608988092557</v>
      </c>
      <c r="R62" s="7">
        <f>Q62*1.021</f>
        <v>151.624717768425</v>
      </c>
      <c r="S62" s="7">
        <f>R62*1.038</f>
        <v>157.38645704362514</v>
      </c>
    </row>
    <row r="63" spans="1:19" ht="13.5">
      <c r="A63" s="2" t="s">
        <v>26</v>
      </c>
      <c r="B63" s="3">
        <v>8057218</v>
      </c>
      <c r="C63" s="5"/>
      <c r="D63" s="5"/>
      <c r="E63" s="5"/>
      <c r="F63" s="5"/>
      <c r="G63" s="5"/>
      <c r="H63" s="6"/>
      <c r="I63" s="6"/>
      <c r="J63" s="6"/>
      <c r="K63" s="6">
        <v>166</v>
      </c>
      <c r="L63" s="6">
        <v>166</v>
      </c>
      <c r="M63" s="7">
        <f t="shared" si="36"/>
        <v>167.992</v>
      </c>
      <c r="N63" s="7">
        <f t="shared" si="37"/>
        <v>170.343888</v>
      </c>
      <c r="O63" s="7">
        <f>N63*1.015</f>
        <v>172.89904631999997</v>
      </c>
      <c r="P63" s="7">
        <f>O63*1.019</f>
        <v>176.18412820007995</v>
      </c>
      <c r="Q63" s="7">
        <f>P63*1.014</f>
        <v>178.65070599488106</v>
      </c>
      <c r="R63" s="7">
        <f>Q63*1.021</f>
        <v>182.40237082077354</v>
      </c>
      <c r="S63" s="7">
        <f>R63*1.038</f>
        <v>189.33366091196294</v>
      </c>
    </row>
    <row r="64" spans="1:19" ht="13.5">
      <c r="A64" s="2" t="s">
        <v>27</v>
      </c>
      <c r="B64" s="3">
        <v>3124609</v>
      </c>
      <c r="C64" s="5"/>
      <c r="D64" s="5"/>
      <c r="E64" s="5"/>
      <c r="F64" s="5"/>
      <c r="G64" s="5"/>
      <c r="H64" s="5"/>
      <c r="I64" s="5"/>
      <c r="J64" s="6">
        <v>137.99</v>
      </c>
      <c r="K64" s="6">
        <v>137.99</v>
      </c>
      <c r="L64" s="6">
        <v>137.99</v>
      </c>
      <c r="M64" s="6">
        <f t="shared" si="36"/>
        <v>139.64588</v>
      </c>
      <c r="N64" s="6">
        <f t="shared" si="37"/>
        <v>141.60092232</v>
      </c>
      <c r="O64" s="6">
        <f>N64*1.015</f>
        <v>143.7249361548</v>
      </c>
      <c r="P64" s="7">
        <f>O64*1.019</f>
        <v>146.4557099417412</v>
      </c>
      <c r="Q64" s="7">
        <f>P64*1.014</f>
        <v>148.50608988092557</v>
      </c>
      <c r="R64" s="7">
        <f>Q64*1.021</f>
        <v>151.624717768425</v>
      </c>
      <c r="S64" s="7">
        <f>R64*1.038</f>
        <v>157.38645704362514</v>
      </c>
    </row>
    <row r="65" spans="1:19" ht="13.5">
      <c r="A65" s="2" t="s">
        <v>28</v>
      </c>
      <c r="B65" s="3">
        <v>3124617</v>
      </c>
      <c r="C65" s="5"/>
      <c r="D65" s="5"/>
      <c r="E65" s="5"/>
      <c r="F65" s="5"/>
      <c r="G65" s="5"/>
      <c r="H65" s="5"/>
      <c r="I65" s="5"/>
      <c r="J65" s="6">
        <v>146.21</v>
      </c>
      <c r="K65" s="6">
        <v>146.21</v>
      </c>
      <c r="L65" s="6">
        <v>146.21</v>
      </c>
      <c r="M65" s="6">
        <f t="shared" si="36"/>
        <v>147.96452000000002</v>
      </c>
      <c r="N65" s="6">
        <f t="shared" si="37"/>
        <v>150.03602328000002</v>
      </c>
      <c r="O65" s="6">
        <f>N65*1.015</f>
        <v>152.2865636292</v>
      </c>
      <c r="P65" s="7">
        <f>O65*1.019</f>
        <v>155.18000833815478</v>
      </c>
      <c r="Q65" s="7">
        <f>P65*1.014</f>
        <v>157.35252845488895</v>
      </c>
      <c r="R65" s="7">
        <f>Q65*1.021</f>
        <v>160.65693155244162</v>
      </c>
      <c r="S65" s="7">
        <f>R65*1.038</f>
        <v>166.7618949514344</v>
      </c>
    </row>
    <row r="66" spans="1:19" ht="13.5">
      <c r="A66" s="20" t="s">
        <v>56</v>
      </c>
      <c r="B66" s="3">
        <v>8077165</v>
      </c>
      <c r="C66" s="5"/>
      <c r="D66" s="5"/>
      <c r="E66" s="5"/>
      <c r="F66" s="5"/>
      <c r="G66" s="5"/>
      <c r="H66" s="5"/>
      <c r="I66" s="5"/>
      <c r="J66" s="6"/>
      <c r="K66" s="6"/>
      <c r="L66" s="6">
        <v>169.36</v>
      </c>
      <c r="M66" s="6">
        <f t="shared" si="36"/>
        <v>171.39232</v>
      </c>
      <c r="N66" s="6">
        <f t="shared" si="37"/>
        <v>173.79181248</v>
      </c>
      <c r="O66" s="6">
        <f>N66*1.015</f>
        <v>176.3986896672</v>
      </c>
      <c r="P66" s="7">
        <f>O66*1.019</f>
        <v>179.75026477087678</v>
      </c>
      <c r="Q66" s="7">
        <f>P66*1.014</f>
        <v>182.26676847766905</v>
      </c>
      <c r="R66" s="7">
        <f>Q66*1.021</f>
        <v>186.0943706157001</v>
      </c>
      <c r="S66" s="7">
        <f>R66*1.038</f>
        <v>193.16595669909668</v>
      </c>
    </row>
    <row r="67" spans="1:19" ht="13.5">
      <c r="A67" s="38"/>
      <c r="B67" s="26"/>
      <c r="C67" s="22"/>
      <c r="D67" s="22"/>
      <c r="E67" s="22"/>
      <c r="F67" s="22"/>
      <c r="G67" s="22"/>
      <c r="H67" s="22"/>
      <c r="I67" s="22"/>
      <c r="J67" s="23"/>
      <c r="K67" s="23"/>
      <c r="L67" s="23"/>
      <c r="M67" s="23"/>
      <c r="N67" s="23"/>
      <c r="O67" s="23"/>
      <c r="P67" s="37"/>
      <c r="Q67" s="37"/>
      <c r="R67" s="37"/>
      <c r="S67" s="37"/>
    </row>
    <row r="68" spans="1:17" ht="13.5">
      <c r="A68" s="42" t="s">
        <v>58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4"/>
    </row>
    <row r="69" spans="1:18" ht="13.5">
      <c r="A69" s="39" t="s">
        <v>59</v>
      </c>
      <c r="B69" s="40">
        <v>8068236</v>
      </c>
      <c r="E69" s="21"/>
      <c r="F69" s="22"/>
      <c r="G69" s="23"/>
      <c r="H69" s="23"/>
      <c r="I69" s="23"/>
      <c r="J69" s="23"/>
      <c r="K69" s="23"/>
      <c r="L69" s="23"/>
      <c r="M69" s="23"/>
      <c r="N69" s="23"/>
      <c r="O69" s="37"/>
      <c r="P69" s="36" t="s">
        <v>32</v>
      </c>
      <c r="Q69" s="41" t="s">
        <v>7</v>
      </c>
      <c r="R69" s="34"/>
    </row>
    <row r="70" spans="1:18" ht="13.5">
      <c r="A70" s="2" t="s">
        <v>60</v>
      </c>
      <c r="B70" s="3">
        <v>8094440</v>
      </c>
      <c r="E70" s="21"/>
      <c r="F70" s="22"/>
      <c r="G70" s="22"/>
      <c r="H70" s="22"/>
      <c r="I70" s="22"/>
      <c r="J70" s="23"/>
      <c r="K70" s="23"/>
      <c r="L70" s="23"/>
      <c r="M70" s="23"/>
      <c r="N70" s="23"/>
      <c r="O70" s="23"/>
      <c r="P70" s="28" t="s">
        <v>30</v>
      </c>
      <c r="Q70" s="33">
        <v>455</v>
      </c>
      <c r="R70" s="35"/>
    </row>
    <row r="71" spans="1:18" ht="13.5">
      <c r="A71" s="45"/>
      <c r="B71" s="46"/>
      <c r="E71" s="21"/>
      <c r="F71" s="22"/>
      <c r="G71" s="22"/>
      <c r="H71" s="22"/>
      <c r="I71" s="22"/>
      <c r="J71" s="23"/>
      <c r="K71" s="23"/>
      <c r="L71" s="23"/>
      <c r="M71" s="23"/>
      <c r="N71" s="23"/>
      <c r="O71" s="23"/>
      <c r="P71" s="28" t="s">
        <v>31</v>
      </c>
      <c r="Q71" s="33">
        <v>479</v>
      </c>
      <c r="R71" s="35"/>
    </row>
    <row r="72" spans="1:18" ht="13.5">
      <c r="A72" s="47"/>
      <c r="B72" s="48"/>
      <c r="E72" s="21"/>
      <c r="F72" s="22"/>
      <c r="G72" s="22"/>
      <c r="H72" s="22"/>
      <c r="I72" s="22"/>
      <c r="J72" s="23"/>
      <c r="K72" s="23"/>
      <c r="L72" s="23"/>
      <c r="M72" s="23"/>
      <c r="N72" s="23"/>
      <c r="O72" s="23"/>
      <c r="P72" s="29" t="s">
        <v>54</v>
      </c>
      <c r="Q72" s="33">
        <v>519</v>
      </c>
      <c r="R72" s="35"/>
    </row>
    <row r="73" spans="1:18" ht="13.5">
      <c r="A73" s="47"/>
      <c r="B73" s="48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9" t="s">
        <v>53</v>
      </c>
      <c r="Q73" s="33">
        <v>640</v>
      </c>
      <c r="R73" s="35"/>
    </row>
    <row r="74" spans="1:18" ht="13.5">
      <c r="A74" s="49"/>
      <c r="B74" s="50"/>
      <c r="C74" s="27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9" t="s">
        <v>55</v>
      </c>
      <c r="Q74" s="33">
        <v>654</v>
      </c>
      <c r="R74" s="35"/>
    </row>
  </sheetData>
  <sheetProtection/>
  <mergeCells count="5">
    <mergeCell ref="A68:Q68"/>
    <mergeCell ref="A71:B74"/>
    <mergeCell ref="A59:S59"/>
    <mergeCell ref="A39:S39"/>
    <mergeCell ref="A21:S21"/>
  </mergeCells>
  <printOptions gridLines="1"/>
  <pageMargins left="0" right="0" top="0.25" bottom="0.25" header="0.5" footer="0.5"/>
  <pageSetup fitToHeight="1" fitToWidth="1" horizontalDpi="600" verticalDpi="600" orientation="landscape" scale="56" r:id="rId1"/>
  <ignoredErrors>
    <ignoredError sqref="C20" formulaRange="1"/>
    <ignoredError sqref="O9 R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OF CT</dc:creator>
  <cp:keywords/>
  <dc:description/>
  <cp:lastModifiedBy>Godburn, Nicole</cp:lastModifiedBy>
  <cp:lastPrinted>2019-10-11T12:08:07Z</cp:lastPrinted>
  <dcterms:created xsi:type="dcterms:W3CDTF">1999-03-09T18:39:49Z</dcterms:created>
  <dcterms:modified xsi:type="dcterms:W3CDTF">2023-10-06T13:50:54Z</dcterms:modified>
  <cp:category/>
  <cp:version/>
  <cp:contentType/>
  <cp:contentStatus/>
</cp:coreProperties>
</file>