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https://ctgovexec-my.sharepoint.com/personal/erin_okeefe_ct_gov/Documents/Documents/Final Web Files 2024/"/>
    </mc:Choice>
  </mc:AlternateContent>
  <xr:revisionPtr revIDLastSave="21" documentId="8_{1817CE6B-BEA2-4B33-BD1A-2CF2F42570BD}" xr6:coauthVersionLast="47" xr6:coauthVersionMax="47" xr10:uidLastSave="{EFE2466E-24A0-4A69-AA95-8C72CE73BDD8}"/>
  <bookViews>
    <workbookView xWindow="28680" yWindow="-120" windowWidth="28110" windowHeight="16440" xr2:uid="{C17FAB0A-5D07-4011-8395-F00443D7FE5D}"/>
  </bookViews>
  <sheets>
    <sheet name="Sheet1" sheetId="1" r:id="rId1"/>
  </sheets>
  <definedNames>
    <definedName name="_xlnm.Print_Area" localSheetId="0">Sheet1!$A$3:$AE$65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65" i="1" l="1"/>
  <c r="T65" i="1"/>
  <c r="S65" i="1"/>
  <c r="V63" i="1"/>
  <c r="V62" i="1"/>
  <c r="V64" i="1"/>
  <c r="J64" i="1"/>
  <c r="V65" i="1" l="1"/>
  <c r="AB64" i="1"/>
  <c r="AD65" i="1"/>
  <c r="AC65" i="1"/>
  <c r="AA65" i="1"/>
  <c r="Z65" i="1"/>
  <c r="X65" i="1"/>
  <c r="W65" i="1"/>
  <c r="Q65" i="1"/>
  <c r="P65" i="1"/>
  <c r="O65" i="1"/>
  <c r="M65" i="1"/>
  <c r="L65" i="1"/>
  <c r="K65" i="1"/>
  <c r="I65" i="1"/>
  <c r="F65" i="1"/>
  <c r="E65" i="1"/>
  <c r="D65" i="1"/>
  <c r="C65" i="1"/>
  <c r="B65" i="1"/>
  <c r="Y64" i="1"/>
  <c r="R64" i="1"/>
  <c r="N64" i="1"/>
  <c r="Y63" i="1"/>
  <c r="AB63" i="1"/>
  <c r="N63" i="1"/>
  <c r="R63" i="1"/>
  <c r="J63" i="1"/>
  <c r="AE13" i="1"/>
  <c r="AE12" i="1"/>
  <c r="AE15" i="1"/>
  <c r="AE14" i="1"/>
  <c r="AE11" i="1"/>
  <c r="J62" i="1"/>
  <c r="J61" i="1"/>
  <c r="AE61" i="1" s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R62" i="1"/>
  <c r="Y62" i="1"/>
  <c r="AB62" i="1"/>
  <c r="N62" i="1"/>
  <c r="G60" i="1"/>
  <c r="N60" i="1"/>
  <c r="N59" i="1"/>
  <c r="N58" i="1"/>
  <c r="N57" i="1"/>
  <c r="N56" i="1"/>
  <c r="N55" i="1"/>
  <c r="N54" i="1"/>
  <c r="N53" i="1"/>
  <c r="AE53" i="1" s="1"/>
  <c r="N52" i="1"/>
  <c r="N51" i="1"/>
  <c r="N50" i="1"/>
  <c r="AE50" i="1" s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H34" i="1"/>
  <c r="J34" i="1" s="1"/>
  <c r="G37" i="1"/>
  <c r="G38" i="1"/>
  <c r="G39" i="1"/>
  <c r="G40" i="1"/>
  <c r="G41" i="1"/>
  <c r="AE41" i="1" s="1"/>
  <c r="G42" i="1"/>
  <c r="G43" i="1"/>
  <c r="AE43" i="1" s="1"/>
  <c r="G44" i="1"/>
  <c r="G45" i="1"/>
  <c r="G46" i="1"/>
  <c r="G47" i="1"/>
  <c r="G48" i="1"/>
  <c r="G49" i="1"/>
  <c r="AE26" i="1" l="1"/>
  <c r="AE32" i="1"/>
  <c r="AE24" i="1"/>
  <c r="AE40" i="1"/>
  <c r="AE31" i="1"/>
  <c r="AE64" i="1"/>
  <c r="AE29" i="1"/>
  <c r="AE21" i="1"/>
  <c r="AE47" i="1"/>
  <c r="AE63" i="1"/>
  <c r="AE58" i="1"/>
  <c r="AE59" i="1"/>
  <c r="AE20" i="1"/>
  <c r="AE62" i="1"/>
  <c r="AE27" i="1"/>
  <c r="AE60" i="1"/>
  <c r="AE22" i="1"/>
  <c r="AE55" i="1"/>
  <c r="H65" i="1"/>
  <c r="AE39" i="1"/>
  <c r="AE30" i="1"/>
  <c r="G65" i="1"/>
  <c r="AE45" i="1"/>
  <c r="AE49" i="1"/>
  <c r="AE57" i="1"/>
  <c r="AB65" i="1"/>
  <c r="J65" i="1"/>
  <c r="AE25" i="1"/>
  <c r="AE28" i="1"/>
  <c r="R65" i="1"/>
  <c r="AE37" i="1"/>
  <c r="Y65" i="1"/>
  <c r="AE54" i="1"/>
  <c r="AE34" i="1"/>
  <c r="AE23" i="1"/>
  <c r="AE16" i="1"/>
  <c r="AE17" i="1"/>
  <c r="AE48" i="1"/>
  <c r="AE56" i="1"/>
  <c r="AE42" i="1"/>
  <c r="AE46" i="1"/>
  <c r="AE35" i="1"/>
  <c r="AE51" i="1"/>
  <c r="N65" i="1"/>
  <c r="AE19" i="1"/>
  <c r="AE36" i="1"/>
  <c r="AE52" i="1"/>
  <c r="AE33" i="1"/>
  <c r="AE44" i="1"/>
  <c r="AE38" i="1"/>
  <c r="AE18" i="1"/>
  <c r="AE65" i="1" l="1"/>
</calcChain>
</file>

<file path=xl/sharedStrings.xml><?xml version="1.0" encoding="utf-8"?>
<sst xmlns="http://schemas.openxmlformats.org/spreadsheetml/2006/main" count="66" uniqueCount="51">
  <si>
    <t>STATEMENT 2</t>
  </si>
  <si>
    <t xml:space="preserve">Transfers to General Fund                                                                                                                                             </t>
  </si>
  <si>
    <t>FYE</t>
  </si>
  <si>
    <t>LOTTERY</t>
  </si>
  <si>
    <t>PARIMUTUEL</t>
  </si>
  <si>
    <t>CASINO</t>
  </si>
  <si>
    <t>6/30</t>
  </si>
  <si>
    <t>Mohegan Sun</t>
  </si>
  <si>
    <t>Subtotal</t>
  </si>
  <si>
    <t xml:space="preserve"> </t>
  </si>
  <si>
    <t>NOTES:</t>
  </si>
  <si>
    <t xml:space="preserve">         1. Revenue transferred on cash basis per fiscal year.</t>
  </si>
  <si>
    <t xml:space="preserve">         2. The above transfers represent:</t>
  </si>
  <si>
    <t xml:space="preserve">             b) collection of parimutuel taxes, net of payments to municipalities and other entities, for the former jai alai and greyhound facilities.</t>
  </si>
  <si>
    <t xml:space="preserve">         3. From its inception in 1976 through June 30, 1993, the OTB system was State operated.  For that period, transfers represented the fund balance in excess of </t>
  </si>
  <si>
    <t xml:space="preserve">             Division needs.  The OTB system was sold to a private operator effective July 1, 1993 and since then transfers are based on a statutory parimutuel tax rate.</t>
  </si>
  <si>
    <t>DCP - GAMING DIVISION</t>
  </si>
  <si>
    <t xml:space="preserve">                                                                                                                                                    </t>
  </si>
  <si>
    <t xml:space="preserve">             a) actual Lottery transfers through June 30, 2015 as reported by the Connecticut Lottery Corporation.</t>
  </si>
  <si>
    <t xml:space="preserve">             c) collection of parimutuel taxes, net of payments to municipalities and other entities, for races conducted through June 30, 2015 for Off-Track Betting.</t>
  </si>
  <si>
    <t xml:space="preserve">             d) Sealed Ticket and Bingo revenue through June 30, 2015.</t>
  </si>
  <si>
    <t xml:space="preserve">             e) actual Casino contributions through July 15, 2015, based on reported video facsimile/slot machine revenue through June 30, 2015.</t>
  </si>
  <si>
    <t>Ct Venues</t>
  </si>
  <si>
    <t>ADW</t>
  </si>
  <si>
    <t>OFF-TRACK Betting</t>
  </si>
  <si>
    <t>Lottery</t>
  </si>
  <si>
    <t>ON-LINE CASINO</t>
  </si>
  <si>
    <t>Fantasy</t>
  </si>
  <si>
    <t xml:space="preserve">ON-RESERVATION ON-LINE CASINO </t>
  </si>
  <si>
    <t>KENO</t>
  </si>
  <si>
    <t>Sealed Tickets</t>
  </si>
  <si>
    <t>ONLINE SPORTS WAGERING</t>
  </si>
  <si>
    <t>Mohegan Tribe</t>
  </si>
  <si>
    <t xml:space="preserve">Mashantucket Tribe </t>
  </si>
  <si>
    <t>CHARITABLE GAMES</t>
  </si>
  <si>
    <t>GRAND TOTAL</t>
  </si>
  <si>
    <t>Plainfield Greyhound</t>
  </si>
  <si>
    <t>Bridgeport/ Shoreline Star</t>
  </si>
  <si>
    <t>Hartford Jai Alai</t>
  </si>
  <si>
    <t>Milford Jai Alai</t>
  </si>
  <si>
    <t>Sub-Total</t>
  </si>
  <si>
    <t xml:space="preserve">         4. ADW payments represent payments from NYRA and TVG. Transfer amounts are on accrual basis.</t>
  </si>
  <si>
    <t xml:space="preserve">         5. Sports Betting and On-line casino went live in October 2021. Revenue transfers are based on accrual accounting.</t>
  </si>
  <si>
    <t>Accumulative to Date - Through June 2024</t>
  </si>
  <si>
    <t>Retail Sports Wagering Lottery</t>
  </si>
  <si>
    <t>XL Center</t>
  </si>
  <si>
    <t>Other Locations</t>
  </si>
  <si>
    <t>Mortgage Arena</t>
  </si>
  <si>
    <t xml:space="preserve">         6. The operation of the retail sports wagering location Connecticut Lottery Corp – XL Center (Hartford, CT) - began September 2023.  </t>
  </si>
  <si>
    <t xml:space="preserve">         7. The operation of the retail sports wagering location Connecticut Lottery Corp – Mortgage Arena (Bridgeport, CT) began March 2024. </t>
  </si>
  <si>
    <t xml:space="preserve">       All payments received for the CLC – XL Center location are transferred to the Hartford Capital Region Development Authority.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</si>
</sst>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5" formatCode="&quot;$&quot;#,##0_);\(&quot;$&quot;#,##0\)"/>
    <numFmt numFmtId="41" formatCode="_(* #,##0_);_(* \(#,##0\);_(* &quot;-&quot;_);_(@_)"/>
    <numFmt numFmtId="43" formatCode="_(* #,##0.00_);_(* \(#,##0.00\);_(* &quot;-&quot;??_);_(@_)"/>
    <numFmt numFmtId="164" formatCode="dd\-mmm\-yy_)"/>
    <numFmt numFmtId="165" formatCode="_(* #,##0_);_(* \(#,##0\);_(* &quot;-&quot;??_);_(@_)"/>
  </numFmts>
  <fonts count="7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i/>
      <sz val="10"/>
      <name val="Arial"/>
      <family val="2"/>
    </font>
    <font>
      <u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7">
    <xf numFmtId="0" fontId="0" fillId="0" borderId="0" xfId="0"/>
    <xf numFmtId="0" fontId="2" fillId="0" borderId="0" xfId="0" applyFont="1"/>
    <xf numFmtId="0" fontId="3" fillId="0" borderId="0" xfId="0" applyFont="1"/>
    <xf numFmtId="3" fontId="3" fillId="0" borderId="0" xfId="0" applyNumberFormat="1" applyFont="1"/>
    <xf numFmtId="0" fontId="4" fillId="0" borderId="0" xfId="0" applyFont="1" applyAlignment="1">
      <alignment horizontal="right"/>
    </xf>
    <xf numFmtId="0" fontId="5" fillId="0" borderId="0" xfId="0" applyFont="1"/>
    <xf numFmtId="164" fontId="3" fillId="0" borderId="0" xfId="0" applyNumberFormat="1" applyFont="1"/>
    <xf numFmtId="0" fontId="3" fillId="0" borderId="1" xfId="0" applyFont="1" applyBorder="1"/>
    <xf numFmtId="0" fontId="3" fillId="0" borderId="2" xfId="0" applyFont="1" applyBorder="1"/>
    <xf numFmtId="0" fontId="6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5" fontId="3" fillId="0" borderId="2" xfId="0" applyNumberFormat="1" applyFont="1" applyBorder="1"/>
    <xf numFmtId="5" fontId="3" fillId="0" borderId="0" xfId="0" applyNumberFormat="1" applyFont="1"/>
    <xf numFmtId="37" fontId="3" fillId="0" borderId="2" xfId="0" applyNumberFormat="1" applyFont="1" applyBorder="1"/>
    <xf numFmtId="37" fontId="3" fillId="0" borderId="0" xfId="0" applyNumberFormat="1" applyFont="1"/>
    <xf numFmtId="37" fontId="3" fillId="0" borderId="1" xfId="0" applyNumberFormat="1" applyFont="1" applyBorder="1"/>
    <xf numFmtId="0" fontId="3" fillId="0" borderId="3" xfId="0" applyFont="1" applyBorder="1"/>
    <xf numFmtId="38" fontId="3" fillId="0" borderId="0" xfId="0" applyNumberFormat="1" applyFont="1"/>
    <xf numFmtId="38" fontId="3" fillId="0" borderId="4" xfId="0" applyNumberFormat="1" applyFont="1" applyBorder="1"/>
    <xf numFmtId="0" fontId="3" fillId="0" borderId="5" xfId="0" applyFont="1" applyBorder="1" applyAlignment="1">
      <alignment horizontal="center"/>
    </xf>
    <xf numFmtId="0" fontId="3" fillId="0" borderId="5" xfId="0" applyFont="1" applyBorder="1"/>
    <xf numFmtId="38" fontId="3" fillId="0" borderId="5" xfId="0" applyNumberFormat="1" applyFont="1" applyBorder="1"/>
    <xf numFmtId="0" fontId="6" fillId="0" borderId="0" xfId="0" applyFont="1" applyAlignment="1">
      <alignment horizontal="center"/>
    </xf>
    <xf numFmtId="0" fontId="3" fillId="0" borderId="4" xfId="0" applyFont="1" applyBorder="1" applyAlignment="1">
      <alignment horizontal="center"/>
    </xf>
    <xf numFmtId="5" fontId="3" fillId="0" borderId="6" xfId="0" applyNumberFormat="1" applyFont="1" applyBorder="1"/>
    <xf numFmtId="38" fontId="3" fillId="2" borderId="5" xfId="0" applyNumberFormat="1" applyFont="1" applyFill="1" applyBorder="1"/>
    <xf numFmtId="41" fontId="3" fillId="0" borderId="0" xfId="0" applyNumberFormat="1" applyFont="1"/>
    <xf numFmtId="3" fontId="4" fillId="0" borderId="0" xfId="0" applyNumberFormat="1" applyFont="1" applyAlignment="1">
      <alignment horizontal="center"/>
    </xf>
    <xf numFmtId="3" fontId="6" fillId="0" borderId="0" xfId="0" applyNumberFormat="1" applyFont="1" applyAlignment="1">
      <alignment horizontal="center"/>
    </xf>
    <xf numFmtId="0" fontId="6" fillId="0" borderId="5" xfId="0" applyFont="1" applyBorder="1" applyAlignment="1">
      <alignment horizontal="center"/>
    </xf>
    <xf numFmtId="3" fontId="6" fillId="0" borderId="6" xfId="0" applyNumberFormat="1" applyFont="1" applyBorder="1" applyAlignment="1">
      <alignment horizontal="center"/>
    </xf>
    <xf numFmtId="5" fontId="3" fillId="0" borderId="5" xfId="0" applyNumberFormat="1" applyFont="1" applyBorder="1"/>
    <xf numFmtId="3" fontId="3" fillId="0" borderId="6" xfId="0" applyNumberFormat="1" applyFont="1" applyBorder="1"/>
    <xf numFmtId="37" fontId="3" fillId="0" borderId="5" xfId="0" applyNumberFormat="1" applyFont="1" applyBorder="1"/>
    <xf numFmtId="3" fontId="6" fillId="0" borderId="5" xfId="0" applyNumberFormat="1" applyFont="1" applyBorder="1" applyAlignment="1">
      <alignment horizontal="center"/>
    </xf>
    <xf numFmtId="3" fontId="3" fillId="0" borderId="5" xfId="0" applyNumberFormat="1" applyFont="1" applyBorder="1"/>
    <xf numFmtId="165" fontId="3" fillId="0" borderId="0" xfId="0" applyNumberFormat="1" applyFont="1"/>
    <xf numFmtId="3" fontId="6" fillId="0" borderId="4" xfId="0" applyNumberFormat="1" applyFont="1" applyBorder="1" applyAlignment="1">
      <alignment horizontal="center"/>
    </xf>
    <xf numFmtId="3" fontId="3" fillId="0" borderId="4" xfId="0" applyNumberFormat="1" applyFont="1" applyBorder="1"/>
    <xf numFmtId="165" fontId="3" fillId="0" borderId="7" xfId="1" applyNumberFormat="1" applyFont="1" applyBorder="1"/>
    <xf numFmtId="0" fontId="3" fillId="0" borderId="6" xfId="0" applyFont="1" applyBorder="1"/>
    <xf numFmtId="0" fontId="2" fillId="0" borderId="8" xfId="0" applyFont="1" applyBorder="1" applyAlignment="1">
      <alignment horizontal="center" vertical="top"/>
    </xf>
    <xf numFmtId="0" fontId="2" fillId="0" borderId="9" xfId="0" applyFont="1" applyBorder="1" applyAlignment="1">
      <alignment horizontal="center" vertical="top" wrapText="1"/>
    </xf>
    <xf numFmtId="3" fontId="4" fillId="0" borderId="11" xfId="0" applyNumberFormat="1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4" fillId="0" borderId="1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4" fillId="0" borderId="6" xfId="0" applyFont="1" applyBorder="1" applyAlignment="1">
      <alignment horizontal="center" vertical="top"/>
    </xf>
    <xf numFmtId="3" fontId="4" fillId="0" borderId="5" xfId="0" applyNumberFormat="1" applyFont="1" applyBorder="1" applyAlignment="1">
      <alignment horizontal="center" vertical="top" wrapText="1"/>
    </xf>
    <xf numFmtId="3" fontId="4" fillId="0" borderId="6" xfId="0" applyNumberFormat="1" applyFont="1" applyBorder="1" applyAlignment="1">
      <alignment horizontal="center" vertical="top"/>
    </xf>
    <xf numFmtId="3" fontId="4" fillId="0" borderId="0" xfId="0" applyNumberFormat="1" applyFont="1" applyAlignment="1">
      <alignment horizontal="center" vertical="top" wrapText="1"/>
    </xf>
    <xf numFmtId="3" fontId="4" fillId="0" borderId="0" xfId="0" applyNumberFormat="1" applyFont="1" applyAlignment="1">
      <alignment horizontal="center" vertical="top"/>
    </xf>
    <xf numFmtId="3" fontId="4" fillId="0" borderId="4" xfId="0" applyNumberFormat="1" applyFont="1" applyBorder="1" applyAlignment="1">
      <alignment horizontal="center" vertical="top"/>
    </xf>
    <xf numFmtId="0" fontId="4" fillId="0" borderId="12" xfId="0" applyFont="1" applyBorder="1" applyAlignment="1">
      <alignment horizontal="center" vertical="top"/>
    </xf>
    <xf numFmtId="0" fontId="4" fillId="0" borderId="13" xfId="0" applyFont="1" applyBorder="1" applyAlignment="1">
      <alignment horizontal="center" vertical="top"/>
    </xf>
    <xf numFmtId="0" fontId="4" fillId="0" borderId="14" xfId="0" applyFont="1" applyBorder="1" applyAlignment="1">
      <alignment horizontal="center" vertical="top"/>
    </xf>
    <xf numFmtId="0" fontId="4" fillId="0" borderId="10" xfId="0" applyFont="1" applyBorder="1" applyAlignment="1">
      <alignment horizontal="centerContinuous" vertical="top"/>
    </xf>
    <xf numFmtId="0" fontId="3" fillId="0" borderId="10" xfId="0" applyFont="1" applyBorder="1" applyAlignment="1">
      <alignment horizontal="centerContinuous" vertical="top"/>
    </xf>
    <xf numFmtId="0" fontId="6" fillId="0" borderId="15" xfId="0" applyFont="1" applyBorder="1" applyAlignment="1">
      <alignment horizontal="centerContinuous" vertical="top"/>
    </xf>
    <xf numFmtId="0" fontId="3" fillId="0" borderId="0" xfId="0" applyFont="1" applyAlignment="1">
      <alignment vertical="top"/>
    </xf>
    <xf numFmtId="165" fontId="1" fillId="0" borderId="0" xfId="0" applyNumberFormat="1" applyFont="1"/>
    <xf numFmtId="38" fontId="3" fillId="0" borderId="6" xfId="0" applyNumberFormat="1" applyFont="1" applyBorder="1"/>
    <xf numFmtId="0" fontId="1" fillId="0" borderId="0" xfId="0" applyFont="1"/>
    <xf numFmtId="0" fontId="3" fillId="0" borderId="20" xfId="0" applyFont="1" applyBorder="1"/>
    <xf numFmtId="5" fontId="3" fillId="0" borderId="21" xfId="0" applyNumberFormat="1" applyFont="1" applyBorder="1"/>
    <xf numFmtId="5" fontId="3" fillId="0" borderId="22" xfId="0" applyNumberFormat="1" applyFont="1" applyBorder="1"/>
    <xf numFmtId="5" fontId="3" fillId="0" borderId="4" xfId="0" applyNumberFormat="1" applyFont="1" applyBorder="1"/>
    <xf numFmtId="5" fontId="3" fillId="0" borderId="23" xfId="0" applyNumberFormat="1" applyFont="1" applyBorder="1"/>
    <xf numFmtId="5" fontId="1" fillId="0" borderId="0" xfId="0" applyNumberFormat="1" applyFont="1"/>
    <xf numFmtId="0" fontId="1" fillId="0" borderId="0" xfId="0" applyFont="1" applyAlignment="1">
      <alignment horizontal="left" vertical="top" wrapText="1"/>
    </xf>
    <xf numFmtId="3" fontId="4" fillId="0" borderId="16" xfId="0" applyNumberFormat="1" applyFont="1" applyBorder="1" applyAlignment="1">
      <alignment horizontal="center" vertical="top"/>
    </xf>
    <xf numFmtId="3" fontId="4" fillId="0" borderId="17" xfId="0" applyNumberFormat="1" applyFont="1" applyBorder="1" applyAlignment="1">
      <alignment horizontal="center" vertical="top"/>
    </xf>
    <xf numFmtId="3" fontId="4" fillId="0" borderId="18" xfId="0" applyNumberFormat="1" applyFont="1" applyBorder="1" applyAlignment="1">
      <alignment horizontal="center" vertical="top"/>
    </xf>
    <xf numFmtId="0" fontId="4" fillId="0" borderId="16" xfId="0" applyFont="1" applyBorder="1" applyAlignment="1">
      <alignment horizontal="center" vertical="top"/>
    </xf>
    <xf numFmtId="0" fontId="4" fillId="0" borderId="17" xfId="0" applyFont="1" applyBorder="1" applyAlignment="1">
      <alignment horizontal="center" vertical="top"/>
    </xf>
    <xf numFmtId="0" fontId="4" fillId="0" borderId="18" xfId="0" applyFont="1" applyBorder="1" applyAlignment="1">
      <alignment horizontal="center" vertical="top"/>
    </xf>
    <xf numFmtId="3" fontId="4" fillId="0" borderId="10" xfId="0" applyNumberFormat="1" applyFont="1" applyBorder="1" applyAlignment="1">
      <alignment horizontal="center" vertical="top"/>
    </xf>
    <xf numFmtId="3" fontId="4" fillId="0" borderId="15" xfId="0" applyNumberFormat="1" applyFont="1" applyBorder="1" applyAlignment="1">
      <alignment horizontal="center" vertical="top"/>
    </xf>
    <xf numFmtId="0" fontId="2" fillId="0" borderId="19" xfId="0" applyFont="1" applyBorder="1" applyAlignment="1">
      <alignment horizontal="center" vertical="top"/>
    </xf>
    <xf numFmtId="0" fontId="2" fillId="0" borderId="10" xfId="0" applyFont="1" applyBorder="1" applyAlignment="1">
      <alignment horizontal="center" vertical="top"/>
    </xf>
    <xf numFmtId="0" fontId="2" fillId="0" borderId="8" xfId="0" applyFont="1" applyBorder="1" applyAlignment="1">
      <alignment horizontal="center" vertical="top"/>
    </xf>
    <xf numFmtId="3" fontId="4" fillId="0" borderId="19" xfId="0" applyNumberFormat="1" applyFont="1" applyBorder="1" applyAlignment="1">
      <alignment horizontal="center" vertical="top"/>
    </xf>
    <xf numFmtId="0" fontId="1" fillId="0" borderId="0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40BF40-80DB-4720-AA2F-9D2DB0E2B3C2}">
  <sheetPr>
    <pageSetUpPr fitToPage="1"/>
  </sheetPr>
  <dimension ref="A1:BB87"/>
  <sheetViews>
    <sheetView tabSelected="1" topLeftCell="A63" zoomScale="130" zoomScaleNormal="130" workbookViewId="0">
      <selection activeCell="I81" sqref="I81"/>
    </sheetView>
  </sheetViews>
  <sheetFormatPr defaultColWidth="9.1796875" defaultRowHeight="12.5" x14ac:dyDescent="0.25"/>
  <cols>
    <col min="1" max="1" width="7.453125" style="2" customWidth="1"/>
    <col min="2" max="2" width="15.1796875" style="2" customWidth="1"/>
    <col min="3" max="4" width="13.81640625" style="2" customWidth="1"/>
    <col min="5" max="5" width="15.54296875" style="2" customWidth="1"/>
    <col min="6" max="11" width="13.81640625" style="2" customWidth="1"/>
    <col min="12" max="13" width="15.1796875" style="2" customWidth="1"/>
    <col min="14" max="30" width="15" style="2" customWidth="1"/>
    <col min="31" max="31" width="16.453125" style="2" customWidth="1"/>
    <col min="32" max="32" width="12.90625" style="2" customWidth="1"/>
    <col min="33" max="34" width="12.26953125" style="2" bestFit="1" customWidth="1"/>
    <col min="35" max="16384" width="9.1796875" style="2"/>
  </cols>
  <sheetData>
    <row r="1" spans="1:32" x14ac:dyDescent="0.25">
      <c r="A1" s="2" t="s">
        <v>17</v>
      </c>
    </row>
    <row r="3" spans="1:32" ht="13" x14ac:dyDescent="0.3">
      <c r="A3" s="1" t="s">
        <v>16</v>
      </c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4" t="s">
        <v>0</v>
      </c>
    </row>
    <row r="4" spans="1:32" ht="13" x14ac:dyDescent="0.3">
      <c r="A4" s="5" t="s">
        <v>1</v>
      </c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</row>
    <row r="5" spans="1:32" ht="13" x14ac:dyDescent="0.3">
      <c r="A5" s="5" t="s">
        <v>43</v>
      </c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</row>
    <row r="6" spans="1:32" x14ac:dyDescent="0.25">
      <c r="E6" s="2" t="s">
        <v>9</v>
      </c>
      <c r="G6" s="2" t="s">
        <v>9</v>
      </c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2" x14ac:dyDescent="0.25">
      <c r="B7" s="6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</row>
    <row r="8" spans="1:32" x14ac:dyDescent="0.25"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</row>
    <row r="9" spans="1:32" ht="29.25" customHeight="1" x14ac:dyDescent="0.25">
      <c r="A9" s="56" t="s">
        <v>2</v>
      </c>
      <c r="B9" s="55" t="s">
        <v>3</v>
      </c>
      <c r="C9" s="57" t="s">
        <v>4</v>
      </c>
      <c r="D9" s="58"/>
      <c r="E9" s="57"/>
      <c r="F9" s="58"/>
      <c r="G9" s="59"/>
      <c r="H9" s="79" t="s">
        <v>24</v>
      </c>
      <c r="I9" s="80"/>
      <c r="J9" s="81"/>
      <c r="K9" s="42" t="s">
        <v>34</v>
      </c>
      <c r="L9" s="74" t="s">
        <v>5</v>
      </c>
      <c r="M9" s="75"/>
      <c r="N9" s="76"/>
      <c r="O9" s="77" t="s">
        <v>31</v>
      </c>
      <c r="P9" s="77"/>
      <c r="Q9" s="77"/>
      <c r="R9" s="78"/>
      <c r="S9" s="82" t="s">
        <v>44</v>
      </c>
      <c r="T9" s="77"/>
      <c r="U9" s="77"/>
      <c r="V9" s="77"/>
      <c r="W9" s="71" t="s">
        <v>28</v>
      </c>
      <c r="X9" s="72"/>
      <c r="Y9" s="73"/>
      <c r="Z9" s="71" t="s">
        <v>26</v>
      </c>
      <c r="AA9" s="72"/>
      <c r="AB9" s="73"/>
      <c r="AC9" s="43" t="s">
        <v>27</v>
      </c>
      <c r="AD9" s="43" t="s">
        <v>29</v>
      </c>
      <c r="AE9" s="41" t="s">
        <v>35</v>
      </c>
      <c r="AF9" s="60"/>
    </row>
    <row r="10" spans="1:32" ht="26" x14ac:dyDescent="0.25">
      <c r="A10" s="7"/>
      <c r="B10" s="8"/>
      <c r="C10" s="46" t="s">
        <v>36</v>
      </c>
      <c r="D10" s="47" t="s">
        <v>37</v>
      </c>
      <c r="E10" s="47" t="s">
        <v>38</v>
      </c>
      <c r="F10" s="45" t="s">
        <v>39</v>
      </c>
      <c r="G10" s="48" t="s">
        <v>40</v>
      </c>
      <c r="H10" s="45" t="s">
        <v>22</v>
      </c>
      <c r="I10" s="45" t="s">
        <v>23</v>
      </c>
      <c r="J10" s="48" t="s">
        <v>40</v>
      </c>
      <c r="K10" s="44" t="s">
        <v>30</v>
      </c>
      <c r="L10" s="49" t="s">
        <v>33</v>
      </c>
      <c r="M10" s="45" t="s">
        <v>32</v>
      </c>
      <c r="N10" s="50" t="s">
        <v>8</v>
      </c>
      <c r="O10" s="51" t="s">
        <v>33</v>
      </c>
      <c r="P10" s="52" t="s">
        <v>32</v>
      </c>
      <c r="Q10" s="52" t="s">
        <v>25</v>
      </c>
      <c r="R10" s="50" t="s">
        <v>8</v>
      </c>
      <c r="S10" s="52" t="s">
        <v>45</v>
      </c>
      <c r="T10" s="52" t="s">
        <v>47</v>
      </c>
      <c r="U10" s="52" t="s">
        <v>46</v>
      </c>
      <c r="V10" s="52" t="s">
        <v>8</v>
      </c>
      <c r="W10" s="49" t="s">
        <v>33</v>
      </c>
      <c r="X10" s="52" t="s">
        <v>32</v>
      </c>
      <c r="Y10" s="50" t="s">
        <v>8</v>
      </c>
      <c r="Z10" s="51" t="s">
        <v>33</v>
      </c>
      <c r="AA10" s="52" t="s">
        <v>7</v>
      </c>
      <c r="AB10" s="50" t="s">
        <v>8</v>
      </c>
      <c r="AC10" s="51" t="s">
        <v>33</v>
      </c>
      <c r="AD10" s="53"/>
      <c r="AE10" s="54"/>
    </row>
    <row r="11" spans="1:32" ht="13" hidden="1" x14ac:dyDescent="0.3">
      <c r="A11" s="9" t="s">
        <v>6</v>
      </c>
      <c r="B11" s="8"/>
      <c r="C11" s="9"/>
      <c r="D11" s="22"/>
      <c r="E11" s="22"/>
      <c r="F11" s="22"/>
      <c r="G11" s="22"/>
      <c r="H11" s="29"/>
      <c r="I11" s="22"/>
      <c r="J11" s="40"/>
      <c r="K11" s="22"/>
      <c r="L11" s="20"/>
      <c r="N11" s="40"/>
      <c r="O11" s="27"/>
      <c r="P11" s="27"/>
      <c r="Q11" s="27"/>
      <c r="R11" s="30"/>
      <c r="S11" s="28"/>
      <c r="T11" s="28"/>
      <c r="U11" s="28"/>
      <c r="V11" s="28"/>
      <c r="W11" s="34"/>
      <c r="X11" s="28"/>
      <c r="Y11" s="30"/>
      <c r="Z11" s="34"/>
      <c r="AA11" s="28"/>
      <c r="AB11" s="30"/>
      <c r="AC11" s="37"/>
      <c r="AD11" s="37"/>
      <c r="AE11" s="39" t="e">
        <f>B11+G11+J11+K11+N11+R11+#REF!+Y11+AB11+AC11+AD11</f>
        <v>#REF!</v>
      </c>
    </row>
    <row r="12" spans="1:32" hidden="1" x14ac:dyDescent="0.25">
      <c r="A12" s="10">
        <v>1972</v>
      </c>
      <c r="B12" s="11">
        <v>8150000</v>
      </c>
      <c r="C12" s="12"/>
      <c r="D12" s="12"/>
      <c r="E12" s="12"/>
      <c r="F12" s="12"/>
      <c r="G12" s="12"/>
      <c r="H12" s="31"/>
      <c r="I12" s="12"/>
      <c r="J12" s="40"/>
      <c r="K12" s="14"/>
      <c r="L12" s="31"/>
      <c r="M12" s="12"/>
      <c r="N12" s="32"/>
      <c r="O12" s="3"/>
      <c r="P12" s="3"/>
      <c r="Q12" s="3"/>
      <c r="R12" s="32"/>
      <c r="S12" s="3"/>
      <c r="T12" s="3"/>
      <c r="U12" s="3"/>
      <c r="V12" s="3"/>
      <c r="W12" s="35"/>
      <c r="X12" s="3"/>
      <c r="Y12" s="32"/>
      <c r="Z12" s="35"/>
      <c r="AA12" s="3"/>
      <c r="AB12" s="32"/>
      <c r="AC12" s="38"/>
      <c r="AD12" s="38"/>
      <c r="AE12" s="39" t="e">
        <f>B12+G12+J12+K12+N12+R12+#REF!+Y12+AB12+AC12+AD12</f>
        <v>#REF!</v>
      </c>
    </row>
    <row r="13" spans="1:32" hidden="1" x14ac:dyDescent="0.25">
      <c r="A13" s="10">
        <v>1973</v>
      </c>
      <c r="B13" s="13">
        <v>16500000</v>
      </c>
      <c r="C13" s="14"/>
      <c r="D13" s="14"/>
      <c r="E13" s="14"/>
      <c r="F13" s="14"/>
      <c r="G13" s="14"/>
      <c r="H13" s="20"/>
      <c r="J13" s="40"/>
      <c r="K13" s="14"/>
      <c r="L13" s="20"/>
      <c r="N13" s="32"/>
      <c r="O13" s="3"/>
      <c r="P13" s="3"/>
      <c r="Q13" s="3"/>
      <c r="R13" s="32"/>
      <c r="S13" s="3"/>
      <c r="T13" s="3"/>
      <c r="U13" s="3"/>
      <c r="V13" s="3"/>
      <c r="W13" s="35"/>
      <c r="X13" s="3"/>
      <c r="Y13" s="32"/>
      <c r="Z13" s="35"/>
      <c r="AA13" s="3"/>
      <c r="AB13" s="32"/>
      <c r="AC13" s="38"/>
      <c r="AD13" s="38"/>
      <c r="AE13" s="39" t="e">
        <f>B13+G13+J13+K13+N13+R13+#REF!+Y13+AB13+AC13+AD13</f>
        <v>#REF!</v>
      </c>
    </row>
    <row r="14" spans="1:32" hidden="1" x14ac:dyDescent="0.25">
      <c r="A14" s="10">
        <v>1974</v>
      </c>
      <c r="B14" s="13">
        <v>16000000</v>
      </c>
      <c r="C14" s="14"/>
      <c r="D14" s="14"/>
      <c r="E14" s="14"/>
      <c r="F14" s="14"/>
      <c r="G14" s="14"/>
      <c r="H14" s="20"/>
      <c r="J14" s="40"/>
      <c r="K14" s="14"/>
      <c r="L14" s="20"/>
      <c r="N14" s="32"/>
      <c r="O14" s="3"/>
      <c r="P14" s="3"/>
      <c r="Q14" s="3"/>
      <c r="R14" s="32"/>
      <c r="S14" s="3"/>
      <c r="T14" s="3"/>
      <c r="U14" s="3"/>
      <c r="V14" s="3"/>
      <c r="W14" s="35"/>
      <c r="X14" s="3"/>
      <c r="Y14" s="32"/>
      <c r="Z14" s="35"/>
      <c r="AA14" s="3"/>
      <c r="AB14" s="32"/>
      <c r="AC14" s="38"/>
      <c r="AD14" s="38"/>
      <c r="AE14" s="39" t="e">
        <f>B14+G14+J14+K14+N14+R14+#REF!+Y14+AB14+AC14+AD14</f>
        <v>#REF!</v>
      </c>
    </row>
    <row r="15" spans="1:32" hidden="1" x14ac:dyDescent="0.25">
      <c r="A15" s="10">
        <v>1975</v>
      </c>
      <c r="B15" s="13">
        <v>15000000</v>
      </c>
      <c r="C15" s="14"/>
      <c r="D15" s="14"/>
      <c r="E15" s="14"/>
      <c r="F15" s="14"/>
      <c r="G15" s="14"/>
      <c r="H15" s="20"/>
      <c r="J15" s="40"/>
      <c r="K15" s="14"/>
      <c r="L15" s="20"/>
      <c r="N15" s="32"/>
      <c r="O15" s="3"/>
      <c r="P15" s="3"/>
      <c r="Q15" s="3"/>
      <c r="R15" s="32"/>
      <c r="S15" s="3"/>
      <c r="T15" s="3"/>
      <c r="U15" s="3"/>
      <c r="V15" s="3"/>
      <c r="W15" s="35"/>
      <c r="X15" s="3"/>
      <c r="Y15" s="32"/>
      <c r="Z15" s="35"/>
      <c r="AA15" s="3"/>
      <c r="AB15" s="32"/>
      <c r="AC15" s="32"/>
      <c r="AD15" s="38"/>
      <c r="AE15" s="39" t="e">
        <f>B15+G15+J15+K15+N15+R15+#REF!+Y15+AB15+AC15+AD15</f>
        <v>#REF!</v>
      </c>
    </row>
    <row r="16" spans="1:32" hidden="1" x14ac:dyDescent="0.25">
      <c r="A16" s="10">
        <v>1976</v>
      </c>
      <c r="B16" s="13">
        <v>31900000</v>
      </c>
      <c r="C16" s="12">
        <v>4924536</v>
      </c>
      <c r="D16" s="12">
        <v>225333</v>
      </c>
      <c r="E16" s="12">
        <v>384241</v>
      </c>
      <c r="F16" s="14"/>
      <c r="G16" s="12">
        <f t="shared" ref="G16:G33" si="0">SUM(C16+D16+E16+F16)</f>
        <v>5534110</v>
      </c>
      <c r="H16" s="20"/>
      <c r="J16" s="40"/>
      <c r="K16" s="14"/>
      <c r="L16" s="20"/>
      <c r="N16" s="32"/>
      <c r="O16" s="3"/>
      <c r="P16" s="3"/>
      <c r="Q16" s="3"/>
      <c r="R16" s="32"/>
      <c r="S16" s="3"/>
      <c r="T16" s="3"/>
      <c r="U16" s="3"/>
      <c r="V16" s="3"/>
      <c r="W16" s="35"/>
      <c r="X16" s="3"/>
      <c r="Y16" s="32"/>
      <c r="Z16" s="35"/>
      <c r="AA16" s="3"/>
      <c r="AB16" s="32"/>
      <c r="AC16" s="32"/>
      <c r="AD16" s="32"/>
      <c r="AE16" s="39" t="e">
        <f>B16+G16+J16+K16+N16+R16+#REF!+Y16+AB16+AC16+AD16</f>
        <v>#REF!</v>
      </c>
    </row>
    <row r="17" spans="1:31" hidden="1" x14ac:dyDescent="0.25">
      <c r="A17" s="10">
        <v>1977</v>
      </c>
      <c r="B17" s="13">
        <v>25341822</v>
      </c>
      <c r="C17" s="14">
        <v>9897029</v>
      </c>
      <c r="D17" s="14">
        <v>7539664</v>
      </c>
      <c r="E17" s="14">
        <v>4215515</v>
      </c>
      <c r="F17" s="12">
        <v>949904</v>
      </c>
      <c r="G17" s="14">
        <f t="shared" si="0"/>
        <v>22602112</v>
      </c>
      <c r="H17" s="31">
        <v>8000000</v>
      </c>
      <c r="I17" s="12"/>
      <c r="J17" s="24">
        <f>H17+I17</f>
        <v>8000000</v>
      </c>
      <c r="K17" s="14"/>
      <c r="L17" s="31"/>
      <c r="M17" s="12"/>
      <c r="N17" s="32"/>
      <c r="O17" s="3"/>
      <c r="P17" s="3"/>
      <c r="Q17" s="3"/>
      <c r="R17" s="32"/>
      <c r="S17" s="3"/>
      <c r="T17" s="3"/>
      <c r="U17" s="3"/>
      <c r="V17" s="3"/>
      <c r="W17" s="35"/>
      <c r="X17" s="3"/>
      <c r="Y17" s="32"/>
      <c r="Z17" s="35"/>
      <c r="AA17" s="3"/>
      <c r="AB17" s="32"/>
      <c r="AC17" s="32"/>
      <c r="AD17" s="32"/>
      <c r="AE17" s="39" t="e">
        <f>B17+G17+J17+K17+N17+R17+#REF!+Y17+AB17+AC17+AD17</f>
        <v>#REF!</v>
      </c>
    </row>
    <row r="18" spans="1:31" hidden="1" x14ac:dyDescent="0.25">
      <c r="A18" s="10">
        <v>1978</v>
      </c>
      <c r="B18" s="13">
        <v>41790050</v>
      </c>
      <c r="C18" s="14">
        <v>8119339</v>
      </c>
      <c r="D18" s="14">
        <v>4850208</v>
      </c>
      <c r="E18" s="14">
        <v>4708105</v>
      </c>
      <c r="F18" s="14">
        <v>4556746</v>
      </c>
      <c r="G18" s="14">
        <f t="shared" si="0"/>
        <v>22234398</v>
      </c>
      <c r="H18" s="33">
        <v>8800000</v>
      </c>
      <c r="I18" s="14"/>
      <c r="J18" s="24">
        <f t="shared" ref="J18:J64" si="1">H18+I18</f>
        <v>8800000</v>
      </c>
      <c r="K18" s="14"/>
      <c r="L18" s="33"/>
      <c r="M18" s="14"/>
      <c r="N18" s="32"/>
      <c r="O18" s="3"/>
      <c r="P18" s="3"/>
      <c r="Q18" s="3"/>
      <c r="R18" s="32"/>
      <c r="S18" s="3"/>
      <c r="T18" s="3"/>
      <c r="U18" s="3"/>
      <c r="V18" s="3"/>
      <c r="W18" s="35"/>
      <c r="X18" s="3"/>
      <c r="Y18" s="32"/>
      <c r="Z18" s="35"/>
      <c r="AA18" s="3"/>
      <c r="AB18" s="32"/>
      <c r="AC18" s="32"/>
      <c r="AD18" s="32"/>
      <c r="AE18" s="39" t="e">
        <f>B18+G18+J18+K18+N18+R18+#REF!+Y18+AB18+AC18+AD18</f>
        <v>#REF!</v>
      </c>
    </row>
    <row r="19" spans="1:31" hidden="1" x14ac:dyDescent="0.25">
      <c r="A19" s="10">
        <v>1979</v>
      </c>
      <c r="B19" s="13">
        <v>43117000</v>
      </c>
      <c r="C19" s="14">
        <v>7806377</v>
      </c>
      <c r="D19" s="14">
        <v>5092827</v>
      </c>
      <c r="E19" s="14">
        <v>4199321</v>
      </c>
      <c r="F19" s="14">
        <v>4416805</v>
      </c>
      <c r="G19" s="14">
        <f t="shared" si="0"/>
        <v>21515330</v>
      </c>
      <c r="H19" s="33">
        <v>7800000</v>
      </c>
      <c r="I19" s="14"/>
      <c r="J19" s="24">
        <f t="shared" si="1"/>
        <v>7800000</v>
      </c>
      <c r="K19" s="14"/>
      <c r="L19" s="33"/>
      <c r="M19" s="14"/>
      <c r="N19" s="32"/>
      <c r="O19" s="3"/>
      <c r="P19" s="3"/>
      <c r="Q19" s="3"/>
      <c r="R19" s="32"/>
      <c r="S19" s="3"/>
      <c r="T19" s="3"/>
      <c r="U19" s="3"/>
      <c r="V19" s="3"/>
      <c r="W19" s="35"/>
      <c r="X19" s="3"/>
      <c r="Y19" s="32"/>
      <c r="Z19" s="35"/>
      <c r="AA19" s="3"/>
      <c r="AB19" s="32"/>
      <c r="AC19" s="32"/>
      <c r="AD19" s="32"/>
      <c r="AE19" s="39" t="e">
        <f>B19+G19+J19+K19+N19+R19+#REF!+Y19+AB19+AC19+AD19</f>
        <v>#REF!</v>
      </c>
    </row>
    <row r="20" spans="1:31" hidden="1" x14ac:dyDescent="0.25">
      <c r="A20" s="10">
        <v>1980</v>
      </c>
      <c r="B20" s="13">
        <v>54535048</v>
      </c>
      <c r="C20" s="14">
        <v>7176368</v>
      </c>
      <c r="D20" s="14">
        <v>4739781</v>
      </c>
      <c r="E20" s="14">
        <v>4188854</v>
      </c>
      <c r="F20" s="14">
        <v>4738019</v>
      </c>
      <c r="G20" s="14">
        <f t="shared" si="0"/>
        <v>20843022</v>
      </c>
      <c r="H20" s="33">
        <v>13100000</v>
      </c>
      <c r="I20" s="14"/>
      <c r="J20" s="24">
        <f t="shared" si="1"/>
        <v>13100000</v>
      </c>
      <c r="K20" s="14"/>
      <c r="L20" s="33"/>
      <c r="M20" s="14"/>
      <c r="N20" s="32"/>
      <c r="O20" s="3"/>
      <c r="P20" s="3"/>
      <c r="Q20" s="3"/>
      <c r="R20" s="32"/>
      <c r="S20" s="3"/>
      <c r="T20" s="3"/>
      <c r="U20" s="3"/>
      <c r="V20" s="3"/>
      <c r="W20" s="35"/>
      <c r="X20" s="3"/>
      <c r="Y20" s="32"/>
      <c r="Z20" s="35"/>
      <c r="AA20" s="3"/>
      <c r="AB20" s="32"/>
      <c r="AC20" s="32"/>
      <c r="AD20" s="32"/>
      <c r="AE20" s="39" t="e">
        <f>B20+G20+J20+K20+N20+R20+#REF!+Y20+AB20+AC20+AD20</f>
        <v>#REF!</v>
      </c>
    </row>
    <row r="21" spans="1:31" hidden="1" x14ac:dyDescent="0.25">
      <c r="A21" s="10">
        <v>1981</v>
      </c>
      <c r="B21" s="13">
        <v>57653000</v>
      </c>
      <c r="C21" s="14">
        <v>7517524</v>
      </c>
      <c r="D21" s="14">
        <v>4659929</v>
      </c>
      <c r="E21" s="14">
        <v>3930327</v>
      </c>
      <c r="F21" s="14">
        <v>4096110</v>
      </c>
      <c r="G21" s="14">
        <f t="shared" si="0"/>
        <v>20203890</v>
      </c>
      <c r="H21" s="33">
        <v>13500000</v>
      </c>
      <c r="I21" s="14"/>
      <c r="J21" s="24">
        <f t="shared" si="1"/>
        <v>13500000</v>
      </c>
      <c r="K21" s="14"/>
      <c r="L21" s="33"/>
      <c r="M21" s="14"/>
      <c r="N21" s="32"/>
      <c r="O21" s="3"/>
      <c r="P21" s="3"/>
      <c r="Q21" s="3"/>
      <c r="R21" s="32"/>
      <c r="S21" s="3"/>
      <c r="T21" s="3"/>
      <c r="U21" s="3"/>
      <c r="V21" s="3"/>
      <c r="W21" s="35"/>
      <c r="X21" s="3"/>
      <c r="Y21" s="32"/>
      <c r="Z21" s="35"/>
      <c r="AA21" s="3"/>
      <c r="AB21" s="32"/>
      <c r="AC21" s="32"/>
      <c r="AD21" s="32"/>
      <c r="AE21" s="39" t="e">
        <f>B21+G21+J21+K21+N21+R21+#REF!+Y21+AB21+AC21+AD21</f>
        <v>#REF!</v>
      </c>
    </row>
    <row r="22" spans="1:31" hidden="1" x14ac:dyDescent="0.25">
      <c r="A22" s="10">
        <v>1982</v>
      </c>
      <c r="B22" s="13">
        <v>71000000</v>
      </c>
      <c r="C22" s="14">
        <v>8145685</v>
      </c>
      <c r="D22" s="14">
        <v>4479313</v>
      </c>
      <c r="E22" s="14">
        <v>4934239</v>
      </c>
      <c r="F22" s="14">
        <v>4090059</v>
      </c>
      <c r="G22" s="14">
        <f t="shared" si="0"/>
        <v>21649296</v>
      </c>
      <c r="H22" s="33">
        <v>20200000</v>
      </c>
      <c r="I22" s="14"/>
      <c r="J22" s="24">
        <f t="shared" si="1"/>
        <v>20200000</v>
      </c>
      <c r="K22" s="14"/>
      <c r="L22" s="33"/>
      <c r="M22" s="14"/>
      <c r="N22" s="32"/>
      <c r="O22" s="3"/>
      <c r="P22" s="3"/>
      <c r="Q22" s="3"/>
      <c r="R22" s="32"/>
      <c r="S22" s="3"/>
      <c r="T22" s="3"/>
      <c r="U22" s="3"/>
      <c r="V22" s="3"/>
      <c r="W22" s="35"/>
      <c r="X22" s="3"/>
      <c r="Y22" s="32"/>
      <c r="Z22" s="35"/>
      <c r="AA22" s="3"/>
      <c r="AB22" s="32"/>
      <c r="AC22" s="32"/>
      <c r="AD22" s="32"/>
      <c r="AE22" s="39" t="e">
        <f>B22+G22+J22+K22+N22+R22+#REF!+Y22+AB22+AC22+AD22</f>
        <v>#REF!</v>
      </c>
    </row>
    <row r="23" spans="1:31" hidden="1" x14ac:dyDescent="0.25">
      <c r="A23" s="10">
        <v>1983</v>
      </c>
      <c r="B23" s="13">
        <v>80500000</v>
      </c>
      <c r="C23" s="14">
        <v>9253891</v>
      </c>
      <c r="D23" s="14">
        <v>4412450</v>
      </c>
      <c r="E23" s="14">
        <v>4845766</v>
      </c>
      <c r="F23" s="14">
        <v>4479478</v>
      </c>
      <c r="G23" s="14">
        <f t="shared" si="0"/>
        <v>22991585</v>
      </c>
      <c r="H23" s="33">
        <v>19000000</v>
      </c>
      <c r="I23" s="14"/>
      <c r="J23" s="24">
        <f t="shared" si="1"/>
        <v>19000000</v>
      </c>
      <c r="K23" s="14"/>
      <c r="L23" s="33"/>
      <c r="M23" s="14"/>
      <c r="N23" s="32"/>
      <c r="O23" s="3"/>
      <c r="P23" s="3"/>
      <c r="Q23" s="3"/>
      <c r="R23" s="32"/>
      <c r="S23" s="3"/>
      <c r="T23" s="3"/>
      <c r="U23" s="3"/>
      <c r="V23" s="3"/>
      <c r="W23" s="35"/>
      <c r="X23" s="3"/>
      <c r="Y23" s="32"/>
      <c r="Z23" s="35"/>
      <c r="AA23" s="3"/>
      <c r="AB23" s="32"/>
      <c r="AC23" s="32"/>
      <c r="AD23" s="32"/>
      <c r="AE23" s="39" t="e">
        <f>B23+G23+J23+K23+N23+R23+#REF!+Y23+AB23+AC23+AD23</f>
        <v>#REF!</v>
      </c>
    </row>
    <row r="24" spans="1:31" hidden="1" x14ac:dyDescent="0.25">
      <c r="A24" s="10">
        <v>1984</v>
      </c>
      <c r="B24" s="13">
        <v>105425000</v>
      </c>
      <c r="C24" s="14">
        <v>9791909</v>
      </c>
      <c r="D24" s="14">
        <v>4545535</v>
      </c>
      <c r="E24" s="14">
        <v>4883719</v>
      </c>
      <c r="F24" s="14">
        <v>4519902</v>
      </c>
      <c r="G24" s="14">
        <f t="shared" si="0"/>
        <v>23741065</v>
      </c>
      <c r="H24" s="33">
        <v>18800000</v>
      </c>
      <c r="I24" s="14"/>
      <c r="J24" s="24">
        <f t="shared" si="1"/>
        <v>18800000</v>
      </c>
      <c r="K24" s="14"/>
      <c r="L24" s="33"/>
      <c r="M24" s="14"/>
      <c r="N24" s="32"/>
      <c r="O24" s="3"/>
      <c r="P24" s="3"/>
      <c r="Q24" s="3"/>
      <c r="R24" s="32"/>
      <c r="S24" s="3"/>
      <c r="T24" s="3"/>
      <c r="U24" s="3"/>
      <c r="V24" s="3"/>
      <c r="W24" s="35"/>
      <c r="X24" s="3"/>
      <c r="Y24" s="32"/>
      <c r="Z24" s="35"/>
      <c r="AA24" s="3"/>
      <c r="AB24" s="32"/>
      <c r="AC24" s="32"/>
      <c r="AD24" s="32"/>
      <c r="AE24" s="39" t="e">
        <f>B24+G24+J24+K24+N24+R24+#REF!+Y24+AB24+AC24+AD24</f>
        <v>#REF!</v>
      </c>
    </row>
    <row r="25" spans="1:31" hidden="1" x14ac:dyDescent="0.25">
      <c r="A25" s="10">
        <v>1985</v>
      </c>
      <c r="B25" s="13">
        <v>148800000</v>
      </c>
      <c r="C25" s="14">
        <v>9875591</v>
      </c>
      <c r="D25" s="14">
        <v>4385627</v>
      </c>
      <c r="E25" s="14">
        <v>5218887</v>
      </c>
      <c r="F25" s="14">
        <v>4843053</v>
      </c>
      <c r="G25" s="14">
        <f t="shared" si="0"/>
        <v>24323158</v>
      </c>
      <c r="H25" s="33">
        <v>18700000</v>
      </c>
      <c r="I25" s="14"/>
      <c r="J25" s="24">
        <f t="shared" si="1"/>
        <v>18700000</v>
      </c>
      <c r="K25" s="14"/>
      <c r="L25" s="33"/>
      <c r="M25" s="14"/>
      <c r="N25" s="32"/>
      <c r="O25" s="3"/>
      <c r="P25" s="3"/>
      <c r="Q25" s="3"/>
      <c r="R25" s="32"/>
      <c r="S25" s="3"/>
      <c r="T25" s="3"/>
      <c r="U25" s="3"/>
      <c r="V25" s="3"/>
      <c r="W25" s="35"/>
      <c r="X25" s="3"/>
      <c r="Y25" s="32"/>
      <c r="Z25" s="35"/>
      <c r="AA25" s="3"/>
      <c r="AB25" s="32"/>
      <c r="AC25" s="32"/>
      <c r="AD25" s="32"/>
      <c r="AE25" s="39" t="e">
        <f>B25+G25+J25+K25+N25+R25+#REF!+Y25+AB25+AC25+AD25</f>
        <v>#REF!</v>
      </c>
    </row>
    <row r="26" spans="1:31" hidden="1" x14ac:dyDescent="0.25">
      <c r="A26" s="10">
        <v>1986</v>
      </c>
      <c r="B26" s="13">
        <v>190850000</v>
      </c>
      <c r="C26" s="14">
        <v>9629358</v>
      </c>
      <c r="D26" s="14">
        <v>5474825</v>
      </c>
      <c r="E26" s="14">
        <v>5238231</v>
      </c>
      <c r="F26" s="14">
        <v>3965388</v>
      </c>
      <c r="G26" s="14">
        <f t="shared" si="0"/>
        <v>24307802</v>
      </c>
      <c r="H26" s="33">
        <v>18900000</v>
      </c>
      <c r="I26" s="14"/>
      <c r="J26" s="24">
        <f t="shared" si="1"/>
        <v>18900000</v>
      </c>
      <c r="K26" s="14"/>
      <c r="L26" s="33"/>
      <c r="M26" s="14"/>
      <c r="N26" s="32"/>
      <c r="O26" s="3"/>
      <c r="P26" s="3"/>
      <c r="Q26" s="3"/>
      <c r="R26" s="32"/>
      <c r="S26" s="3"/>
      <c r="T26" s="3"/>
      <c r="U26" s="3"/>
      <c r="V26" s="3"/>
      <c r="W26" s="35"/>
      <c r="X26" s="3"/>
      <c r="Y26" s="32"/>
      <c r="Z26" s="35"/>
      <c r="AA26" s="3"/>
      <c r="AB26" s="32"/>
      <c r="AC26" s="32"/>
      <c r="AD26" s="32"/>
      <c r="AE26" s="39" t="e">
        <f>B26+G26+J26+K26+N26+R26+#REF!+Y26+AB26+AC26+AD26</f>
        <v>#REF!</v>
      </c>
    </row>
    <row r="27" spans="1:31" hidden="1" x14ac:dyDescent="0.25">
      <c r="A27" s="10">
        <v>1987</v>
      </c>
      <c r="B27" s="13">
        <v>214100000</v>
      </c>
      <c r="C27" s="14">
        <v>9545366</v>
      </c>
      <c r="D27" s="14">
        <v>4939500</v>
      </c>
      <c r="E27" s="14">
        <v>5441696</v>
      </c>
      <c r="F27" s="14">
        <v>4926814</v>
      </c>
      <c r="G27" s="14">
        <f t="shared" si="0"/>
        <v>24853376</v>
      </c>
      <c r="H27" s="33">
        <v>18700000</v>
      </c>
      <c r="I27" s="14"/>
      <c r="J27" s="24">
        <f t="shared" si="1"/>
        <v>18700000</v>
      </c>
      <c r="K27" s="14"/>
      <c r="L27" s="33"/>
      <c r="M27" s="14"/>
      <c r="N27" s="32"/>
      <c r="O27" s="3"/>
      <c r="P27" s="3"/>
      <c r="Q27" s="3"/>
      <c r="R27" s="32"/>
      <c r="S27" s="3"/>
      <c r="T27" s="3"/>
      <c r="U27" s="3"/>
      <c r="V27" s="3"/>
      <c r="W27" s="35"/>
      <c r="X27" s="3"/>
      <c r="Y27" s="32"/>
      <c r="Z27" s="35"/>
      <c r="AA27" s="3"/>
      <c r="AB27" s="32"/>
      <c r="AC27" s="32"/>
      <c r="AD27" s="32"/>
      <c r="AE27" s="39" t="e">
        <f>B27+G27+J27+K27+N27+R27+#REF!+Y27+AB27+AC27+AD27</f>
        <v>#REF!</v>
      </c>
    </row>
    <row r="28" spans="1:31" hidden="1" x14ac:dyDescent="0.25">
      <c r="A28" s="10">
        <v>1988</v>
      </c>
      <c r="B28" s="13">
        <v>225000000</v>
      </c>
      <c r="C28" s="14">
        <v>8174977</v>
      </c>
      <c r="D28" s="14">
        <v>3414498</v>
      </c>
      <c r="E28" s="14">
        <v>4526011</v>
      </c>
      <c r="F28" s="14">
        <v>5295122</v>
      </c>
      <c r="G28" s="14">
        <f t="shared" si="0"/>
        <v>21410608</v>
      </c>
      <c r="H28" s="33">
        <v>18800000</v>
      </c>
      <c r="I28" s="14"/>
      <c r="J28" s="24">
        <f t="shared" si="1"/>
        <v>18800000</v>
      </c>
      <c r="K28" s="12">
        <v>450209</v>
      </c>
      <c r="L28" s="33"/>
      <c r="M28" s="14"/>
      <c r="N28" s="32"/>
      <c r="O28" s="3"/>
      <c r="P28" s="3"/>
      <c r="Q28" s="3"/>
      <c r="R28" s="32"/>
      <c r="S28" s="3"/>
      <c r="T28" s="3"/>
      <c r="U28" s="3"/>
      <c r="V28" s="3"/>
      <c r="W28" s="35"/>
      <c r="X28" s="3"/>
      <c r="Y28" s="32"/>
      <c r="Z28" s="35"/>
      <c r="AA28" s="3"/>
      <c r="AB28" s="32"/>
      <c r="AC28" s="32"/>
      <c r="AD28" s="32"/>
      <c r="AE28" s="39" t="e">
        <f>B28+G28+J28+K28+N28+R28+#REF!+Y28+AB28+AC28+AD28</f>
        <v>#REF!</v>
      </c>
    </row>
    <row r="29" spans="1:31" hidden="1" x14ac:dyDescent="0.25">
      <c r="A29" s="10">
        <v>1989</v>
      </c>
      <c r="B29" s="13">
        <v>219650000</v>
      </c>
      <c r="C29" s="14">
        <v>7919128</v>
      </c>
      <c r="D29" s="14">
        <v>3648252</v>
      </c>
      <c r="E29" s="14">
        <v>3360573</v>
      </c>
      <c r="F29" s="14">
        <v>4891112</v>
      </c>
      <c r="G29" s="14">
        <f t="shared" si="0"/>
        <v>19819065</v>
      </c>
      <c r="H29" s="33">
        <v>19600000</v>
      </c>
      <c r="I29" s="14"/>
      <c r="J29" s="24">
        <f t="shared" si="1"/>
        <v>19600000</v>
      </c>
      <c r="K29" s="14">
        <v>1662433</v>
      </c>
      <c r="L29" s="33"/>
      <c r="M29" s="14"/>
      <c r="N29" s="32"/>
      <c r="O29" s="3"/>
      <c r="P29" s="3"/>
      <c r="Q29" s="3"/>
      <c r="R29" s="32"/>
      <c r="S29" s="3"/>
      <c r="T29" s="3"/>
      <c r="U29" s="3"/>
      <c r="V29" s="3"/>
      <c r="W29" s="35"/>
      <c r="X29" s="3"/>
      <c r="Y29" s="32"/>
      <c r="Z29" s="35"/>
      <c r="AA29" s="3"/>
      <c r="AB29" s="32"/>
      <c r="AC29" s="32"/>
      <c r="AD29" s="32"/>
      <c r="AE29" s="39" t="e">
        <f>B29+G29+J29+K29+N29+R29+#REF!+Y29+AB29+AC29+AD29</f>
        <v>#REF!</v>
      </c>
    </row>
    <row r="30" spans="1:31" hidden="1" x14ac:dyDescent="0.25">
      <c r="A30" s="10">
        <v>1990</v>
      </c>
      <c r="B30" s="13">
        <v>226650000</v>
      </c>
      <c r="C30" s="14">
        <v>6957952</v>
      </c>
      <c r="D30" s="14">
        <v>3820124</v>
      </c>
      <c r="E30" s="14">
        <v>4257677</v>
      </c>
      <c r="F30" s="14">
        <v>4743204</v>
      </c>
      <c r="G30" s="14">
        <f t="shared" si="0"/>
        <v>19778957</v>
      </c>
      <c r="H30" s="33">
        <v>18300000</v>
      </c>
      <c r="I30" s="14"/>
      <c r="J30" s="24">
        <f t="shared" si="1"/>
        <v>18300000</v>
      </c>
      <c r="K30" s="14">
        <v>1048127</v>
      </c>
      <c r="L30" s="33"/>
      <c r="M30" s="14"/>
      <c r="N30" s="32"/>
      <c r="O30" s="3"/>
      <c r="P30" s="3"/>
      <c r="Q30" s="3"/>
      <c r="R30" s="32"/>
      <c r="S30" s="3"/>
      <c r="T30" s="3"/>
      <c r="U30" s="3"/>
      <c r="V30" s="3"/>
      <c r="W30" s="35"/>
      <c r="X30" s="3"/>
      <c r="Y30" s="32"/>
      <c r="Z30" s="35"/>
      <c r="AA30" s="3"/>
      <c r="AB30" s="32"/>
      <c r="AC30" s="32"/>
      <c r="AD30" s="32"/>
      <c r="AE30" s="39" t="e">
        <f>B30+G30+J30+K30+N30+R30+#REF!+Y30+AB30+AC30+AD30</f>
        <v>#REF!</v>
      </c>
    </row>
    <row r="31" spans="1:31" hidden="1" x14ac:dyDescent="0.25">
      <c r="A31" s="10">
        <v>1991</v>
      </c>
      <c r="B31" s="13">
        <v>228600000</v>
      </c>
      <c r="C31" s="14">
        <v>5936699</v>
      </c>
      <c r="D31" s="14">
        <v>3728412</v>
      </c>
      <c r="E31" s="14">
        <v>3931354</v>
      </c>
      <c r="F31" s="14">
        <v>4157985</v>
      </c>
      <c r="G31" s="14">
        <f t="shared" si="0"/>
        <v>17754450</v>
      </c>
      <c r="H31" s="33">
        <v>10900000</v>
      </c>
      <c r="I31" s="14"/>
      <c r="J31" s="24">
        <f t="shared" si="1"/>
        <v>10900000</v>
      </c>
      <c r="K31" s="14">
        <v>1326882</v>
      </c>
      <c r="L31" s="33"/>
      <c r="M31" s="14"/>
      <c r="N31" s="32"/>
      <c r="O31" s="3"/>
      <c r="P31" s="3"/>
      <c r="Q31" s="3"/>
      <c r="R31" s="32"/>
      <c r="S31" s="3"/>
      <c r="T31" s="3"/>
      <c r="U31" s="3"/>
      <c r="V31" s="3"/>
      <c r="W31" s="35"/>
      <c r="X31" s="3"/>
      <c r="Y31" s="32"/>
      <c r="Z31" s="35"/>
      <c r="AA31" s="3"/>
      <c r="AB31" s="32"/>
      <c r="AC31" s="32"/>
      <c r="AD31" s="32"/>
      <c r="AE31" s="39" t="e">
        <f>B31+G31+J31+K31+N31+R31+#REF!+Y31+AB31+AC31+AD31</f>
        <v>#REF!</v>
      </c>
    </row>
    <row r="32" spans="1:31" hidden="1" x14ac:dyDescent="0.25">
      <c r="A32" s="10">
        <v>1992</v>
      </c>
      <c r="B32" s="13">
        <v>221300000</v>
      </c>
      <c r="C32" s="14">
        <v>5259612</v>
      </c>
      <c r="D32" s="14">
        <v>3430594</v>
      </c>
      <c r="E32" s="14">
        <v>3987895</v>
      </c>
      <c r="F32" s="14">
        <v>3843258</v>
      </c>
      <c r="G32" s="14">
        <f t="shared" si="0"/>
        <v>16521359</v>
      </c>
      <c r="H32" s="33">
        <v>14400000</v>
      </c>
      <c r="I32" s="14"/>
      <c r="J32" s="24">
        <f t="shared" si="1"/>
        <v>14400000</v>
      </c>
      <c r="K32" s="14">
        <v>1500035</v>
      </c>
      <c r="L32" s="33"/>
      <c r="M32" s="14"/>
      <c r="N32" s="32"/>
      <c r="O32" s="3"/>
      <c r="P32" s="3"/>
      <c r="Q32" s="3"/>
      <c r="R32" s="32"/>
      <c r="S32" s="3"/>
      <c r="T32" s="3"/>
      <c r="U32" s="3"/>
      <c r="V32" s="3"/>
      <c r="W32" s="35"/>
      <c r="X32" s="3"/>
      <c r="Y32" s="32"/>
      <c r="Z32" s="35"/>
      <c r="AA32" s="3"/>
      <c r="AB32" s="32"/>
      <c r="AC32" s="32"/>
      <c r="AD32" s="32"/>
      <c r="AE32" s="39" t="e">
        <f>B32+G32+J32+K32+N32+R32+#REF!+Y32+AB32+AC32+AD32</f>
        <v>#REF!</v>
      </c>
    </row>
    <row r="33" spans="1:31" hidden="1" x14ac:dyDescent="0.25">
      <c r="A33" s="10">
        <v>1993</v>
      </c>
      <c r="B33" s="13">
        <v>221700000</v>
      </c>
      <c r="C33" s="14">
        <v>2578114</v>
      </c>
      <c r="D33" s="14">
        <v>2632772</v>
      </c>
      <c r="E33" s="14">
        <v>2962939</v>
      </c>
      <c r="F33" s="14">
        <v>3138557</v>
      </c>
      <c r="G33" s="14">
        <f t="shared" si="0"/>
        <v>11312382</v>
      </c>
      <c r="H33" s="33">
        <v>16200000</v>
      </c>
      <c r="I33" s="14"/>
      <c r="J33" s="24">
        <f t="shared" si="1"/>
        <v>16200000</v>
      </c>
      <c r="K33" s="14">
        <v>1735931</v>
      </c>
      <c r="L33" s="31">
        <v>30000000</v>
      </c>
      <c r="M33" s="14"/>
      <c r="N33" s="24">
        <f>SUM(L33:M33)</f>
        <v>30000000</v>
      </c>
      <c r="O33" s="12"/>
      <c r="P33" s="12"/>
      <c r="Q33" s="12"/>
      <c r="R33" s="24"/>
      <c r="S33" s="12"/>
      <c r="T33" s="12"/>
      <c r="U33" s="12"/>
      <c r="V33" s="12"/>
      <c r="W33" s="31"/>
      <c r="X33" s="12"/>
      <c r="Y33" s="24"/>
      <c r="Z33" s="31"/>
      <c r="AA33" s="12"/>
      <c r="AB33" s="24"/>
      <c r="AC33" s="24"/>
      <c r="AD33" s="24"/>
      <c r="AE33" s="39" t="e">
        <f>B33+G33+J33+K33+N33+R33+#REF!+Y33+AB33+AC33+AD33</f>
        <v>#REF!</v>
      </c>
    </row>
    <row r="34" spans="1:31" hidden="1" x14ac:dyDescent="0.25">
      <c r="A34" s="10">
        <v>1994</v>
      </c>
      <c r="B34" s="13">
        <v>217250000</v>
      </c>
      <c r="C34" s="14">
        <v>682389</v>
      </c>
      <c r="D34" s="14">
        <v>446604</v>
      </c>
      <c r="E34" s="14">
        <v>519205</v>
      </c>
      <c r="F34" s="14">
        <v>713048</v>
      </c>
      <c r="G34" s="14">
        <v>2361246</v>
      </c>
      <c r="H34" s="33">
        <f>4882157+902295+3723</f>
        <v>5788175</v>
      </c>
      <c r="I34" s="14"/>
      <c r="J34" s="24">
        <f t="shared" si="1"/>
        <v>5788175</v>
      </c>
      <c r="K34" s="14">
        <v>1805800</v>
      </c>
      <c r="L34" s="33">
        <v>113000000</v>
      </c>
      <c r="M34" s="14"/>
      <c r="N34" s="24">
        <f t="shared" ref="N34:N63" si="2">SUM(L34:M34)</f>
        <v>113000000</v>
      </c>
      <c r="O34" s="12"/>
      <c r="P34" s="12"/>
      <c r="Q34" s="12"/>
      <c r="R34" s="24"/>
      <c r="S34" s="12"/>
      <c r="T34" s="12"/>
      <c r="U34" s="12"/>
      <c r="V34" s="12"/>
      <c r="W34" s="31"/>
      <c r="X34" s="12"/>
      <c r="Y34" s="24"/>
      <c r="Z34" s="31"/>
      <c r="AA34" s="12"/>
      <c r="AB34" s="24"/>
      <c r="AC34" s="24"/>
      <c r="AD34" s="24"/>
      <c r="AE34" s="39" t="e">
        <f>B34+G34+J34+K34+N34+R34+#REF!+Y34+AB34+AC34+AD34</f>
        <v>#REF!</v>
      </c>
    </row>
    <row r="35" spans="1:31" hidden="1" x14ac:dyDescent="0.25">
      <c r="A35" s="10">
        <v>1995</v>
      </c>
      <c r="B35" s="13">
        <v>249650000</v>
      </c>
      <c r="C35" s="14">
        <v>592446</v>
      </c>
      <c r="D35" s="14">
        <v>350990</v>
      </c>
      <c r="E35" s="14">
        <v>421212</v>
      </c>
      <c r="F35" s="14">
        <v>639706</v>
      </c>
      <c r="G35" s="14">
        <v>2004354</v>
      </c>
      <c r="H35" s="33">
        <v>6129150</v>
      </c>
      <c r="I35" s="14"/>
      <c r="J35" s="24">
        <f t="shared" si="1"/>
        <v>6129150</v>
      </c>
      <c r="K35" s="14">
        <v>1748657</v>
      </c>
      <c r="L35" s="33">
        <v>135724017</v>
      </c>
      <c r="M35" s="14"/>
      <c r="N35" s="24">
        <f t="shared" si="2"/>
        <v>135724017</v>
      </c>
      <c r="O35" s="12"/>
      <c r="P35" s="12"/>
      <c r="Q35" s="12"/>
      <c r="R35" s="24"/>
      <c r="S35" s="12"/>
      <c r="T35" s="12"/>
      <c r="U35" s="12"/>
      <c r="V35" s="12"/>
      <c r="W35" s="31"/>
      <c r="X35" s="12"/>
      <c r="Y35" s="24"/>
      <c r="Z35" s="31"/>
      <c r="AA35" s="12"/>
      <c r="AB35" s="24"/>
      <c r="AC35" s="24"/>
      <c r="AD35" s="24"/>
      <c r="AE35" s="39" t="e">
        <f>B35+G35+J35+K35+N35+R35+#REF!+Y35+AB35+AC35+AD35</f>
        <v>#REF!</v>
      </c>
    </row>
    <row r="36" spans="1:31" hidden="1" x14ac:dyDescent="0.25">
      <c r="A36" s="10">
        <v>1996</v>
      </c>
      <c r="B36" s="13">
        <v>262050000</v>
      </c>
      <c r="C36" s="14">
        <v>490421</v>
      </c>
      <c r="D36" s="14">
        <v>210335</v>
      </c>
      <c r="E36" s="14">
        <v>141034</v>
      </c>
      <c r="F36" s="14">
        <v>858996</v>
      </c>
      <c r="G36" s="14">
        <v>1700786</v>
      </c>
      <c r="H36" s="33">
        <v>6610554</v>
      </c>
      <c r="I36" s="14"/>
      <c r="J36" s="24">
        <f t="shared" si="1"/>
        <v>6610554</v>
      </c>
      <c r="K36" s="14">
        <v>1723649</v>
      </c>
      <c r="L36" s="33">
        <v>148702765</v>
      </c>
      <c r="M36" s="14"/>
      <c r="N36" s="24">
        <f t="shared" si="2"/>
        <v>148702765</v>
      </c>
      <c r="O36" s="12"/>
      <c r="P36" s="12"/>
      <c r="Q36" s="12"/>
      <c r="R36" s="24"/>
      <c r="S36" s="12"/>
      <c r="T36" s="12"/>
      <c r="U36" s="12"/>
      <c r="V36" s="12"/>
      <c r="W36" s="31"/>
      <c r="X36" s="12"/>
      <c r="Y36" s="24"/>
      <c r="Z36" s="31"/>
      <c r="AA36" s="12"/>
      <c r="AB36" s="24"/>
      <c r="AC36" s="24"/>
      <c r="AD36" s="24"/>
      <c r="AE36" s="39" t="e">
        <f>B36+G36+J36+K36+N36+R36+#REF!+Y36+AB36+AC36+AD36</f>
        <v>#REF!</v>
      </c>
    </row>
    <row r="37" spans="1:31" hidden="1" x14ac:dyDescent="0.25">
      <c r="A37" s="10">
        <v>1997</v>
      </c>
      <c r="B37" s="13">
        <v>251520868</v>
      </c>
      <c r="C37" s="14">
        <v>308935</v>
      </c>
      <c r="D37" s="14">
        <v>47231</v>
      </c>
      <c r="E37" s="14">
        <v>0</v>
      </c>
      <c r="F37" s="14">
        <v>521138</v>
      </c>
      <c r="G37" s="14">
        <f t="shared" ref="G37:G49" si="3">SUM(C37:F37)</f>
        <v>877304</v>
      </c>
      <c r="H37" s="33">
        <v>6874079</v>
      </c>
      <c r="I37" s="14"/>
      <c r="J37" s="24">
        <f t="shared" si="1"/>
        <v>6874079</v>
      </c>
      <c r="K37" s="14">
        <v>1491772</v>
      </c>
      <c r="L37" s="33">
        <v>145957933</v>
      </c>
      <c r="M37" s="12">
        <v>57643836</v>
      </c>
      <c r="N37" s="24">
        <f t="shared" si="2"/>
        <v>203601769</v>
      </c>
      <c r="O37" s="12"/>
      <c r="P37" s="12"/>
      <c r="Q37" s="12"/>
      <c r="R37" s="24"/>
      <c r="S37" s="12"/>
      <c r="T37" s="12"/>
      <c r="U37" s="12"/>
      <c r="V37" s="12"/>
      <c r="W37" s="31"/>
      <c r="X37" s="12"/>
      <c r="Y37" s="24"/>
      <c r="Z37" s="31"/>
      <c r="AA37" s="12"/>
      <c r="AB37" s="24"/>
      <c r="AC37" s="24"/>
      <c r="AD37" s="24"/>
      <c r="AE37" s="39" t="e">
        <f>B37+G37+J37+K37+N37+R37+#REF!+Y37+AB37+AC37+AD37</f>
        <v>#REF!</v>
      </c>
    </row>
    <row r="38" spans="1:31" hidden="1" x14ac:dyDescent="0.25">
      <c r="A38" s="10">
        <v>1998</v>
      </c>
      <c r="B38" s="13">
        <v>264274830</v>
      </c>
      <c r="C38" s="14">
        <v>281153</v>
      </c>
      <c r="D38" s="14">
        <v>38816</v>
      </c>
      <c r="E38" s="14">
        <v>0</v>
      </c>
      <c r="F38" s="14">
        <v>401319</v>
      </c>
      <c r="G38" s="14">
        <f t="shared" si="3"/>
        <v>721288</v>
      </c>
      <c r="H38" s="33">
        <v>5441570</v>
      </c>
      <c r="I38" s="14"/>
      <c r="J38" s="24">
        <f t="shared" si="1"/>
        <v>5441570</v>
      </c>
      <c r="K38" s="14">
        <v>1423223</v>
      </c>
      <c r="L38" s="33">
        <v>165067994</v>
      </c>
      <c r="M38" s="14">
        <v>91007858</v>
      </c>
      <c r="N38" s="24">
        <f t="shared" si="2"/>
        <v>256075852</v>
      </c>
      <c r="O38" s="12"/>
      <c r="P38" s="12"/>
      <c r="Q38" s="12"/>
      <c r="R38" s="24"/>
      <c r="S38" s="12"/>
      <c r="T38" s="12"/>
      <c r="U38" s="12"/>
      <c r="V38" s="12"/>
      <c r="W38" s="31"/>
      <c r="X38" s="12"/>
      <c r="Y38" s="24"/>
      <c r="Z38" s="31"/>
      <c r="AA38" s="12"/>
      <c r="AB38" s="24"/>
      <c r="AC38" s="24"/>
      <c r="AD38" s="24"/>
      <c r="AE38" s="39" t="e">
        <f>B38+G38+J38+K38+N38+R38+#REF!+Y38+AB38+AC38+AD38</f>
        <v>#REF!</v>
      </c>
    </row>
    <row r="39" spans="1:31" hidden="1" x14ac:dyDescent="0.25">
      <c r="A39" s="10">
        <v>1999</v>
      </c>
      <c r="B39" s="13">
        <v>271308022</v>
      </c>
      <c r="C39" s="14">
        <v>255094</v>
      </c>
      <c r="D39" s="14">
        <v>37090</v>
      </c>
      <c r="E39" s="14">
        <v>0</v>
      </c>
      <c r="F39" s="14">
        <v>341630</v>
      </c>
      <c r="G39" s="14">
        <f t="shared" si="3"/>
        <v>633814</v>
      </c>
      <c r="H39" s="33">
        <v>5472648</v>
      </c>
      <c r="I39" s="14"/>
      <c r="J39" s="24">
        <f t="shared" si="1"/>
        <v>5472648</v>
      </c>
      <c r="K39" s="14">
        <v>1258380</v>
      </c>
      <c r="L39" s="33">
        <v>173581104</v>
      </c>
      <c r="M39" s="14">
        <v>113450294</v>
      </c>
      <c r="N39" s="24">
        <f t="shared" si="2"/>
        <v>287031398</v>
      </c>
      <c r="O39" s="12"/>
      <c r="P39" s="12"/>
      <c r="Q39" s="12"/>
      <c r="R39" s="24"/>
      <c r="S39" s="12"/>
      <c r="T39" s="12"/>
      <c r="U39" s="12"/>
      <c r="V39" s="12"/>
      <c r="W39" s="31"/>
      <c r="X39" s="12"/>
      <c r="Y39" s="24"/>
      <c r="Z39" s="31"/>
      <c r="AA39" s="12"/>
      <c r="AB39" s="24"/>
      <c r="AC39" s="24"/>
      <c r="AD39" s="24"/>
      <c r="AE39" s="39" t="e">
        <f>B39+G39+J39+K39+N39+R39+#REF!+Y39+AB39+AC39+AD39</f>
        <v>#REF!</v>
      </c>
    </row>
    <row r="40" spans="1:31" hidden="1" x14ac:dyDescent="0.25">
      <c r="A40" s="10">
        <v>2000</v>
      </c>
      <c r="B40" s="13">
        <v>253598047</v>
      </c>
      <c r="C40" s="15">
        <v>210483</v>
      </c>
      <c r="D40" s="14">
        <v>35425</v>
      </c>
      <c r="E40" s="14">
        <v>0</v>
      </c>
      <c r="F40" s="14">
        <v>324365</v>
      </c>
      <c r="G40" s="14">
        <f t="shared" si="3"/>
        <v>570273</v>
      </c>
      <c r="H40" s="33">
        <v>5616495</v>
      </c>
      <c r="I40" s="14"/>
      <c r="J40" s="24">
        <f t="shared" si="1"/>
        <v>5616495</v>
      </c>
      <c r="K40" s="14">
        <v>1205865</v>
      </c>
      <c r="L40" s="33">
        <v>189235039</v>
      </c>
      <c r="M40" s="14">
        <v>129750030</v>
      </c>
      <c r="N40" s="24">
        <f t="shared" si="2"/>
        <v>318985069</v>
      </c>
      <c r="O40" s="12"/>
      <c r="P40" s="12"/>
      <c r="Q40" s="12"/>
      <c r="R40" s="24"/>
      <c r="S40" s="12"/>
      <c r="T40" s="12"/>
      <c r="U40" s="12"/>
      <c r="V40" s="12"/>
      <c r="W40" s="31"/>
      <c r="X40" s="12"/>
      <c r="Y40" s="24"/>
      <c r="Z40" s="31"/>
      <c r="AA40" s="12"/>
      <c r="AB40" s="24"/>
      <c r="AC40" s="24"/>
      <c r="AD40" s="24"/>
      <c r="AE40" s="39" t="e">
        <f>B40+G40+J40+K40+N40+R40+#REF!+Y40+AB40+AC40+AD40</f>
        <v>#REF!</v>
      </c>
    </row>
    <row r="41" spans="1:31" hidden="1" x14ac:dyDescent="0.25">
      <c r="A41" s="10">
        <v>2001</v>
      </c>
      <c r="B41" s="13">
        <v>252002987</v>
      </c>
      <c r="C41" s="15">
        <v>167740</v>
      </c>
      <c r="D41" s="14">
        <v>40930</v>
      </c>
      <c r="E41" s="14">
        <v>0</v>
      </c>
      <c r="F41" s="14">
        <v>294562</v>
      </c>
      <c r="G41" s="14">
        <f t="shared" si="3"/>
        <v>503232</v>
      </c>
      <c r="H41" s="33">
        <v>5674281</v>
      </c>
      <c r="I41" s="14"/>
      <c r="J41" s="24">
        <f t="shared" si="1"/>
        <v>5674281</v>
      </c>
      <c r="K41" s="14">
        <v>1162360</v>
      </c>
      <c r="L41" s="33">
        <v>190683773</v>
      </c>
      <c r="M41" s="14">
        <v>141734541</v>
      </c>
      <c r="N41" s="24">
        <f t="shared" si="2"/>
        <v>332418314</v>
      </c>
      <c r="O41" s="12"/>
      <c r="P41" s="12"/>
      <c r="Q41" s="12"/>
      <c r="R41" s="24"/>
      <c r="S41" s="12"/>
      <c r="T41" s="12"/>
      <c r="U41" s="12"/>
      <c r="V41" s="12"/>
      <c r="W41" s="31"/>
      <c r="X41" s="12"/>
      <c r="Y41" s="24"/>
      <c r="Z41" s="31"/>
      <c r="AA41" s="12"/>
      <c r="AB41" s="24"/>
      <c r="AC41" s="24"/>
      <c r="AD41" s="24"/>
      <c r="AE41" s="39" t="e">
        <f>B41+G41+J41+K41+N41+R41+#REF!+Y41+AB41+AC41+AD41</f>
        <v>#REF!</v>
      </c>
    </row>
    <row r="42" spans="1:31" hidden="1" x14ac:dyDescent="0.25">
      <c r="A42" s="10">
        <v>2002</v>
      </c>
      <c r="B42" s="13">
        <v>271509680</v>
      </c>
      <c r="C42" s="15">
        <v>162945</v>
      </c>
      <c r="D42" s="14">
        <v>41969</v>
      </c>
      <c r="E42" s="14">
        <v>0</v>
      </c>
      <c r="F42" s="14">
        <v>137764</v>
      </c>
      <c r="G42" s="14">
        <f t="shared" si="3"/>
        <v>342678</v>
      </c>
      <c r="H42" s="33">
        <v>5736901</v>
      </c>
      <c r="I42" s="14"/>
      <c r="J42" s="24">
        <f t="shared" si="1"/>
        <v>5736901</v>
      </c>
      <c r="K42" s="14">
        <v>1284454</v>
      </c>
      <c r="L42" s="33">
        <v>199038210</v>
      </c>
      <c r="M42" s="14">
        <v>169915956</v>
      </c>
      <c r="N42" s="24">
        <f t="shared" si="2"/>
        <v>368954166</v>
      </c>
      <c r="O42" s="12"/>
      <c r="P42" s="12"/>
      <c r="Q42" s="12"/>
      <c r="R42" s="24"/>
      <c r="S42" s="12"/>
      <c r="T42" s="12"/>
      <c r="U42" s="12"/>
      <c r="V42" s="12"/>
      <c r="W42" s="31"/>
      <c r="X42" s="12"/>
      <c r="Y42" s="24"/>
      <c r="Z42" s="31"/>
      <c r="AA42" s="12"/>
      <c r="AB42" s="24"/>
      <c r="AC42" s="24"/>
      <c r="AD42" s="24"/>
      <c r="AE42" s="39" t="e">
        <f>B42+G42+J42+K42+N42+R42+#REF!+Y42+AB42+AC42+AD42</f>
        <v>#REF!</v>
      </c>
    </row>
    <row r="43" spans="1:31" hidden="1" x14ac:dyDescent="0.25">
      <c r="A43" s="10">
        <v>2003</v>
      </c>
      <c r="B43" s="13">
        <v>256814859</v>
      </c>
      <c r="C43" s="15">
        <v>134743</v>
      </c>
      <c r="D43" s="14">
        <v>43222</v>
      </c>
      <c r="E43" s="14">
        <v>0</v>
      </c>
      <c r="F43" s="14">
        <v>0</v>
      </c>
      <c r="G43" s="14">
        <f t="shared" si="3"/>
        <v>177965</v>
      </c>
      <c r="H43" s="33">
        <v>5783231</v>
      </c>
      <c r="I43" s="14"/>
      <c r="J43" s="24">
        <f t="shared" si="1"/>
        <v>5783231</v>
      </c>
      <c r="K43" s="14">
        <v>1230391</v>
      </c>
      <c r="L43" s="33">
        <v>196300528</v>
      </c>
      <c r="M43" s="14">
        <v>190953944</v>
      </c>
      <c r="N43" s="24">
        <f t="shared" si="2"/>
        <v>387254472</v>
      </c>
      <c r="O43" s="12"/>
      <c r="P43" s="12"/>
      <c r="Q43" s="12"/>
      <c r="R43" s="24"/>
      <c r="S43" s="12"/>
      <c r="T43" s="12"/>
      <c r="U43" s="12"/>
      <c r="V43" s="12"/>
      <c r="W43" s="31"/>
      <c r="X43" s="12"/>
      <c r="Y43" s="24"/>
      <c r="Z43" s="31"/>
      <c r="AA43" s="12"/>
      <c r="AB43" s="24"/>
      <c r="AC43" s="24"/>
      <c r="AD43" s="24"/>
      <c r="AE43" s="39" t="e">
        <f>B43+G43+J43+K43+N43+R43+#REF!+Y43+AB43+AC43+AD43</f>
        <v>#REF!</v>
      </c>
    </row>
    <row r="44" spans="1:31" hidden="1" x14ac:dyDescent="0.25">
      <c r="A44" s="10">
        <v>2004</v>
      </c>
      <c r="B44" s="13">
        <v>280763074</v>
      </c>
      <c r="C44" s="15">
        <v>109393.56</v>
      </c>
      <c r="D44" s="14">
        <v>43116.19</v>
      </c>
      <c r="E44" s="14">
        <v>0</v>
      </c>
      <c r="F44" s="14">
        <v>0</v>
      </c>
      <c r="G44" s="14">
        <f t="shared" si="3"/>
        <v>152509.75</v>
      </c>
      <c r="H44" s="33">
        <v>5783041</v>
      </c>
      <c r="I44" s="14"/>
      <c r="J44" s="24">
        <f t="shared" si="1"/>
        <v>5783041</v>
      </c>
      <c r="K44" s="14">
        <v>1398295</v>
      </c>
      <c r="L44" s="33">
        <v>196883096</v>
      </c>
      <c r="M44" s="14">
        <v>205850884</v>
      </c>
      <c r="N44" s="24">
        <f t="shared" si="2"/>
        <v>402733980</v>
      </c>
      <c r="O44" s="12"/>
      <c r="P44" s="12"/>
      <c r="Q44" s="12"/>
      <c r="R44" s="24"/>
      <c r="S44" s="12"/>
      <c r="T44" s="12"/>
      <c r="U44" s="12"/>
      <c r="V44" s="12"/>
      <c r="W44" s="31"/>
      <c r="X44" s="12"/>
      <c r="Y44" s="24"/>
      <c r="Z44" s="31"/>
      <c r="AA44" s="12"/>
      <c r="AB44" s="24"/>
      <c r="AC44" s="24"/>
      <c r="AD44" s="24"/>
      <c r="AE44" s="39" t="e">
        <f>B44+G44+J44+K44+N44+R44+#REF!+Y44+AB44+AC44+AD44</f>
        <v>#REF!</v>
      </c>
    </row>
    <row r="45" spans="1:31" hidden="1" x14ac:dyDescent="0.25">
      <c r="A45" s="10">
        <v>2005</v>
      </c>
      <c r="B45" s="13">
        <v>268515000</v>
      </c>
      <c r="C45" s="14">
        <v>64837</v>
      </c>
      <c r="D45" s="14">
        <v>39462.14</v>
      </c>
      <c r="E45" s="14">
        <v>0</v>
      </c>
      <c r="F45" s="14">
        <v>0</v>
      </c>
      <c r="G45" s="14">
        <f t="shared" si="3"/>
        <v>104299.14</v>
      </c>
      <c r="H45" s="33">
        <v>5275182</v>
      </c>
      <c r="I45" s="14"/>
      <c r="J45" s="24">
        <f t="shared" si="1"/>
        <v>5275182</v>
      </c>
      <c r="K45" s="14">
        <v>1431054</v>
      </c>
      <c r="L45" s="33">
        <v>204953050</v>
      </c>
      <c r="M45" s="14">
        <v>212884444</v>
      </c>
      <c r="N45" s="24">
        <f t="shared" si="2"/>
        <v>417837494</v>
      </c>
      <c r="O45" s="12"/>
      <c r="P45" s="12"/>
      <c r="Q45" s="12"/>
      <c r="R45" s="24"/>
      <c r="S45" s="12"/>
      <c r="T45" s="12"/>
      <c r="U45" s="12"/>
      <c r="V45" s="12"/>
      <c r="W45" s="31"/>
      <c r="X45" s="12"/>
      <c r="Y45" s="24"/>
      <c r="Z45" s="31"/>
      <c r="AA45" s="12"/>
      <c r="AB45" s="24"/>
      <c r="AC45" s="24"/>
      <c r="AD45" s="24"/>
      <c r="AE45" s="39" t="e">
        <f>B45+G45+J45+K45+N45+R45+#REF!+Y45+AB45+AC45+AD45</f>
        <v>#REF!</v>
      </c>
    </row>
    <row r="46" spans="1:31" hidden="1" x14ac:dyDescent="0.25">
      <c r="A46" s="10">
        <v>2006</v>
      </c>
      <c r="B46" s="13">
        <v>284864998</v>
      </c>
      <c r="C46" s="14">
        <v>0</v>
      </c>
      <c r="D46" s="14">
        <v>25757</v>
      </c>
      <c r="E46" s="14">
        <v>0</v>
      </c>
      <c r="F46" s="14">
        <v>0</v>
      </c>
      <c r="G46" s="14">
        <f t="shared" si="3"/>
        <v>25757</v>
      </c>
      <c r="H46" s="33">
        <v>5055057</v>
      </c>
      <c r="I46" s="14"/>
      <c r="J46" s="24">
        <f t="shared" si="1"/>
        <v>5055057</v>
      </c>
      <c r="K46" s="14">
        <v>1305163</v>
      </c>
      <c r="L46" s="33">
        <v>204505785</v>
      </c>
      <c r="M46" s="14">
        <v>223020826</v>
      </c>
      <c r="N46" s="24">
        <f t="shared" si="2"/>
        <v>427526611</v>
      </c>
      <c r="O46" s="12"/>
      <c r="P46" s="12"/>
      <c r="Q46" s="12"/>
      <c r="R46" s="24"/>
      <c r="S46" s="12"/>
      <c r="T46" s="12"/>
      <c r="U46" s="12"/>
      <c r="V46" s="12"/>
      <c r="W46" s="31"/>
      <c r="X46" s="12"/>
      <c r="Y46" s="24"/>
      <c r="Z46" s="31"/>
      <c r="AA46" s="12"/>
      <c r="AB46" s="24"/>
      <c r="AC46" s="24"/>
      <c r="AD46" s="24"/>
      <c r="AE46" s="39" t="e">
        <f>B46+G46+J46+K46+N46+R46+#REF!+Y46+AB46+AC46+AD46</f>
        <v>#REF!</v>
      </c>
    </row>
    <row r="47" spans="1:31" hidden="1" x14ac:dyDescent="0.25">
      <c r="A47" s="10">
        <v>2007</v>
      </c>
      <c r="B47" s="13">
        <v>279000000</v>
      </c>
      <c r="C47" s="14">
        <v>0</v>
      </c>
      <c r="D47" s="14">
        <v>0</v>
      </c>
      <c r="E47" s="14">
        <v>0</v>
      </c>
      <c r="F47" s="14">
        <v>0</v>
      </c>
      <c r="G47" s="14">
        <f t="shared" si="3"/>
        <v>0</v>
      </c>
      <c r="H47" s="33">
        <v>4808425</v>
      </c>
      <c r="I47" s="14"/>
      <c r="J47" s="24">
        <f t="shared" si="1"/>
        <v>4808425</v>
      </c>
      <c r="K47" s="14">
        <v>1297756</v>
      </c>
      <c r="L47" s="33">
        <v>201380257</v>
      </c>
      <c r="M47" s="14">
        <v>229095455</v>
      </c>
      <c r="N47" s="24">
        <f t="shared" si="2"/>
        <v>430475712</v>
      </c>
      <c r="O47" s="12"/>
      <c r="P47" s="12"/>
      <c r="Q47" s="12"/>
      <c r="R47" s="24"/>
      <c r="S47" s="12"/>
      <c r="T47" s="12"/>
      <c r="U47" s="12"/>
      <c r="V47" s="12"/>
      <c r="W47" s="31"/>
      <c r="X47" s="12"/>
      <c r="Y47" s="24"/>
      <c r="Z47" s="31"/>
      <c r="AA47" s="12"/>
      <c r="AB47" s="24"/>
      <c r="AC47" s="24"/>
      <c r="AD47" s="24"/>
      <c r="AE47" s="39" t="e">
        <f>B47+G47+J47+K47+N47+R47+#REF!+Y47+AB47+AC47+AD47</f>
        <v>#REF!</v>
      </c>
    </row>
    <row r="48" spans="1:31" hidden="1" x14ac:dyDescent="0.25">
      <c r="A48" s="10">
        <v>2008</v>
      </c>
      <c r="B48" s="13">
        <v>283000000</v>
      </c>
      <c r="C48" s="14">
        <v>0</v>
      </c>
      <c r="D48" s="14">
        <v>0</v>
      </c>
      <c r="E48" s="14">
        <v>0</v>
      </c>
      <c r="F48" s="14">
        <v>0</v>
      </c>
      <c r="G48" s="14">
        <f t="shared" si="3"/>
        <v>0</v>
      </c>
      <c r="H48" s="33">
        <v>4603607</v>
      </c>
      <c r="I48" s="14"/>
      <c r="J48" s="24">
        <f t="shared" si="1"/>
        <v>4603607</v>
      </c>
      <c r="K48" s="14">
        <v>1211178</v>
      </c>
      <c r="L48" s="33">
        <v>190037675</v>
      </c>
      <c r="M48" s="14">
        <v>221373298</v>
      </c>
      <c r="N48" s="24">
        <f t="shared" si="2"/>
        <v>411410973</v>
      </c>
      <c r="O48" s="12"/>
      <c r="P48" s="12"/>
      <c r="Q48" s="12"/>
      <c r="R48" s="24"/>
      <c r="S48" s="12"/>
      <c r="T48" s="12"/>
      <c r="U48" s="12"/>
      <c r="V48" s="12"/>
      <c r="W48" s="31"/>
      <c r="X48" s="12"/>
      <c r="Y48" s="24"/>
      <c r="Z48" s="31"/>
      <c r="AA48" s="12"/>
      <c r="AB48" s="24"/>
      <c r="AC48" s="24"/>
      <c r="AD48" s="24"/>
      <c r="AE48" s="39" t="e">
        <f>B48+G48+J48+K48+N48+R48+#REF!+Y48+AB48+AC48+AD48</f>
        <v>#REF!</v>
      </c>
    </row>
    <row r="49" spans="1:54" hidden="1" x14ac:dyDescent="0.25">
      <c r="A49" s="10">
        <v>2009</v>
      </c>
      <c r="B49" s="13">
        <v>283000000</v>
      </c>
      <c r="C49" s="14">
        <v>0</v>
      </c>
      <c r="D49" s="14">
        <v>0</v>
      </c>
      <c r="E49" s="14">
        <v>0</v>
      </c>
      <c r="F49" s="14">
        <v>0</v>
      </c>
      <c r="G49" s="14">
        <f t="shared" si="3"/>
        <v>0</v>
      </c>
      <c r="H49" s="33">
        <v>4195242.8099999996</v>
      </c>
      <c r="I49" s="14"/>
      <c r="J49" s="24">
        <f t="shared" si="1"/>
        <v>4195242.8099999996</v>
      </c>
      <c r="K49" s="14">
        <v>1063435</v>
      </c>
      <c r="L49" s="33">
        <v>177153485</v>
      </c>
      <c r="M49" s="14">
        <v>200651400</v>
      </c>
      <c r="N49" s="24">
        <f t="shared" si="2"/>
        <v>377804885</v>
      </c>
      <c r="O49" s="12"/>
      <c r="P49" s="12"/>
      <c r="Q49" s="12"/>
      <c r="R49" s="24"/>
      <c r="S49" s="12"/>
      <c r="T49" s="12"/>
      <c r="U49" s="12"/>
      <c r="V49" s="12"/>
      <c r="W49" s="31"/>
      <c r="X49" s="12"/>
      <c r="Y49" s="24"/>
      <c r="Z49" s="31"/>
      <c r="AA49" s="12"/>
      <c r="AB49" s="24"/>
      <c r="AC49" s="24"/>
      <c r="AD49" s="24"/>
      <c r="AE49" s="39" t="e">
        <f>B49+G49+J49+K49+N49+R49+#REF!+Y49+AB49+AC49+AD49</f>
        <v>#REF!</v>
      </c>
    </row>
    <row r="50" spans="1:54" hidden="1" x14ac:dyDescent="0.25">
      <c r="A50" s="10">
        <v>2010</v>
      </c>
      <c r="B50" s="13">
        <v>285500000</v>
      </c>
      <c r="C50" s="14">
        <v>0</v>
      </c>
      <c r="D50" s="14">
        <v>0</v>
      </c>
      <c r="E50" s="14">
        <v>0</v>
      </c>
      <c r="F50" s="14">
        <v>0</v>
      </c>
      <c r="G50" s="14">
        <v>0</v>
      </c>
      <c r="H50" s="33">
        <v>3816676</v>
      </c>
      <c r="I50" s="14"/>
      <c r="J50" s="24">
        <f t="shared" si="1"/>
        <v>3816676</v>
      </c>
      <c r="K50" s="14">
        <v>945375</v>
      </c>
      <c r="L50" s="33">
        <v>169408149</v>
      </c>
      <c r="M50" s="14">
        <v>189845097</v>
      </c>
      <c r="N50" s="24">
        <f t="shared" si="2"/>
        <v>359253246</v>
      </c>
      <c r="O50" s="12"/>
      <c r="P50" s="12"/>
      <c r="Q50" s="12"/>
      <c r="R50" s="24"/>
      <c r="S50" s="12"/>
      <c r="T50" s="12"/>
      <c r="U50" s="12"/>
      <c r="V50" s="12"/>
      <c r="W50" s="31"/>
      <c r="X50" s="12"/>
      <c r="Y50" s="24"/>
      <c r="Z50" s="31"/>
      <c r="AA50" s="12"/>
      <c r="AB50" s="24"/>
      <c r="AC50" s="24"/>
      <c r="AD50" s="24"/>
      <c r="AE50" s="39" t="e">
        <f>B50+G50+J50+K50+N50+R50+#REF!+Y50+AB50+AC50+AD50</f>
        <v>#REF!</v>
      </c>
    </row>
    <row r="51" spans="1:54" s="16" customFormat="1" hidden="1" x14ac:dyDescent="0.25">
      <c r="A51" s="19">
        <v>2011</v>
      </c>
      <c r="B51" s="18">
        <v>289300000</v>
      </c>
      <c r="C51" s="17">
        <v>0</v>
      </c>
      <c r="D51" s="17">
        <v>0</v>
      </c>
      <c r="E51" s="17">
        <v>0</v>
      </c>
      <c r="F51" s="17">
        <v>0</v>
      </c>
      <c r="G51" s="17">
        <v>0</v>
      </c>
      <c r="H51" s="21">
        <v>3699415</v>
      </c>
      <c r="I51" s="17"/>
      <c r="J51" s="24">
        <f t="shared" si="1"/>
        <v>3699415</v>
      </c>
      <c r="K51" s="17">
        <v>876064</v>
      </c>
      <c r="L51" s="21">
        <v>174092415</v>
      </c>
      <c r="M51" s="17">
        <v>185488712</v>
      </c>
      <c r="N51" s="24">
        <f t="shared" si="2"/>
        <v>359581127</v>
      </c>
      <c r="O51" s="12"/>
      <c r="P51" s="12"/>
      <c r="Q51" s="12"/>
      <c r="R51" s="24"/>
      <c r="S51" s="12"/>
      <c r="T51" s="12"/>
      <c r="U51" s="12"/>
      <c r="V51" s="12"/>
      <c r="W51" s="31"/>
      <c r="X51" s="12"/>
      <c r="Y51" s="24"/>
      <c r="Z51" s="31"/>
      <c r="AA51" s="12"/>
      <c r="AB51" s="24"/>
      <c r="AC51" s="24"/>
      <c r="AD51" s="24"/>
      <c r="AE51" s="39" t="e">
        <f>B51+G51+J51+K51+N51+R51+#REF!+Y51+AB51+AC51+AD51</f>
        <v>#REF!</v>
      </c>
      <c r="AF51" s="20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</row>
    <row r="52" spans="1:54" hidden="1" x14ac:dyDescent="0.25">
      <c r="A52" s="23">
        <v>2012</v>
      </c>
      <c r="B52" s="21">
        <v>310000000</v>
      </c>
      <c r="C52" s="21">
        <v>0</v>
      </c>
      <c r="D52" s="17">
        <v>0</v>
      </c>
      <c r="E52" s="17">
        <v>0</v>
      </c>
      <c r="F52" s="17">
        <v>0</v>
      </c>
      <c r="G52" s="17">
        <v>0</v>
      </c>
      <c r="H52" s="21">
        <v>3766758</v>
      </c>
      <c r="I52" s="17"/>
      <c r="J52" s="24">
        <f t="shared" si="1"/>
        <v>3766758</v>
      </c>
      <c r="K52" s="17">
        <v>683627</v>
      </c>
      <c r="L52" s="21">
        <v>165547090</v>
      </c>
      <c r="M52" s="17">
        <v>178783321</v>
      </c>
      <c r="N52" s="24">
        <f t="shared" si="2"/>
        <v>344330411</v>
      </c>
      <c r="O52" s="12"/>
      <c r="P52" s="12"/>
      <c r="Q52" s="12"/>
      <c r="R52" s="24"/>
      <c r="S52" s="12"/>
      <c r="T52" s="12"/>
      <c r="U52" s="12"/>
      <c r="V52" s="12"/>
      <c r="W52" s="31"/>
      <c r="X52" s="12"/>
      <c r="Y52" s="24"/>
      <c r="Z52" s="31"/>
      <c r="AA52" s="12"/>
      <c r="AB52" s="24"/>
      <c r="AC52" s="24"/>
      <c r="AD52" s="24"/>
      <c r="AE52" s="39" t="e">
        <f>B52+G52+J52+K52+N52+R52+#REF!+Y52+AB52+AC52+AD52</f>
        <v>#REF!</v>
      </c>
    </row>
    <row r="53" spans="1:54" hidden="1" x14ac:dyDescent="0.25">
      <c r="A53" s="23">
        <v>2013</v>
      </c>
      <c r="B53" s="21">
        <v>312100000</v>
      </c>
      <c r="C53" s="21">
        <v>0</v>
      </c>
      <c r="D53" s="17">
        <v>0</v>
      </c>
      <c r="E53" s="17">
        <v>0</v>
      </c>
      <c r="F53" s="17">
        <v>0</v>
      </c>
      <c r="G53" s="17">
        <v>0</v>
      </c>
      <c r="H53" s="21">
        <v>3644167.04</v>
      </c>
      <c r="I53" s="17"/>
      <c r="J53" s="24">
        <f t="shared" si="1"/>
        <v>3644167.04</v>
      </c>
      <c r="K53" s="17">
        <v>425956.13</v>
      </c>
      <c r="L53" s="21">
        <v>138531943</v>
      </c>
      <c r="M53" s="17">
        <v>157863949</v>
      </c>
      <c r="N53" s="24">
        <f t="shared" si="2"/>
        <v>296395892</v>
      </c>
      <c r="O53" s="12"/>
      <c r="P53" s="12"/>
      <c r="Q53" s="12"/>
      <c r="R53" s="24"/>
      <c r="S53" s="12"/>
      <c r="T53" s="12"/>
      <c r="U53" s="12"/>
      <c r="V53" s="12"/>
      <c r="W53" s="31"/>
      <c r="X53" s="12"/>
      <c r="Y53" s="24"/>
      <c r="Z53" s="31"/>
      <c r="AA53" s="12"/>
      <c r="AB53" s="24"/>
      <c r="AC53" s="24"/>
      <c r="AD53" s="24"/>
      <c r="AE53" s="39" t="e">
        <f>B53+G53+J53+K53+N53+R53+#REF!+Y53+AB53+AC53+AD53</f>
        <v>#REF!</v>
      </c>
    </row>
    <row r="54" spans="1:54" hidden="1" x14ac:dyDescent="0.25">
      <c r="A54" s="23">
        <v>2014</v>
      </c>
      <c r="B54" s="18">
        <v>319500000</v>
      </c>
      <c r="C54" s="17">
        <v>0</v>
      </c>
      <c r="D54" s="17">
        <v>0</v>
      </c>
      <c r="E54" s="17">
        <v>0</v>
      </c>
      <c r="F54" s="17">
        <v>0</v>
      </c>
      <c r="G54" s="17">
        <v>0</v>
      </c>
      <c r="H54" s="21">
        <v>3723791</v>
      </c>
      <c r="I54" s="17"/>
      <c r="J54" s="24">
        <f t="shared" si="1"/>
        <v>3723791</v>
      </c>
      <c r="K54" s="17">
        <v>416962</v>
      </c>
      <c r="L54" s="21">
        <v>131527642</v>
      </c>
      <c r="M54" s="17">
        <v>148345903</v>
      </c>
      <c r="N54" s="24">
        <f t="shared" si="2"/>
        <v>279873545</v>
      </c>
      <c r="O54" s="12"/>
      <c r="P54" s="12"/>
      <c r="Q54" s="12"/>
      <c r="R54" s="24"/>
      <c r="S54" s="12"/>
      <c r="T54" s="12"/>
      <c r="U54" s="12"/>
      <c r="V54" s="12"/>
      <c r="W54" s="31"/>
      <c r="X54" s="12"/>
      <c r="Y54" s="24"/>
      <c r="Z54" s="31"/>
      <c r="AA54" s="12"/>
      <c r="AB54" s="24"/>
      <c r="AC54" s="24"/>
      <c r="AD54" s="24"/>
      <c r="AE54" s="39" t="e">
        <f>B54+G54+J54+K54+N54+R54+#REF!+Y54+AB54+AC54+AD54</f>
        <v>#REF!</v>
      </c>
    </row>
    <row r="55" spans="1:54" hidden="1" x14ac:dyDescent="0.25">
      <c r="A55" s="23">
        <v>2015</v>
      </c>
      <c r="B55" s="18">
        <v>319700000</v>
      </c>
      <c r="C55" s="17">
        <v>0</v>
      </c>
      <c r="D55" s="17">
        <v>0</v>
      </c>
      <c r="E55" s="17">
        <v>0</v>
      </c>
      <c r="F55" s="17">
        <v>0</v>
      </c>
      <c r="G55" s="17">
        <v>0</v>
      </c>
      <c r="H55" s="21">
        <v>3606125</v>
      </c>
      <c r="I55" s="17"/>
      <c r="J55" s="24">
        <f t="shared" si="1"/>
        <v>3606125</v>
      </c>
      <c r="K55" s="17">
        <v>415929</v>
      </c>
      <c r="L55" s="21">
        <v>121302985</v>
      </c>
      <c r="M55" s="17">
        <v>146682864</v>
      </c>
      <c r="N55" s="24">
        <f t="shared" si="2"/>
        <v>267985849</v>
      </c>
      <c r="O55" s="12"/>
      <c r="P55" s="12"/>
      <c r="Q55" s="12"/>
      <c r="R55" s="24"/>
      <c r="S55" s="12"/>
      <c r="T55" s="12"/>
      <c r="U55" s="12"/>
      <c r="V55" s="12"/>
      <c r="W55" s="31"/>
      <c r="X55" s="12"/>
      <c r="Y55" s="24"/>
      <c r="Z55" s="31"/>
      <c r="AA55" s="12"/>
      <c r="AB55" s="24"/>
      <c r="AC55" s="24"/>
      <c r="AD55" s="24"/>
      <c r="AE55" s="39" t="e">
        <f>B55+G55+J55+K55+N55+R55+#REF!+Y55+AB55+AC55+AD55</f>
        <v>#REF!</v>
      </c>
    </row>
    <row r="56" spans="1:54" hidden="1" x14ac:dyDescent="0.25">
      <c r="A56" s="23">
        <v>2016</v>
      </c>
      <c r="B56" s="18">
        <v>337500000</v>
      </c>
      <c r="C56" s="17">
        <v>0</v>
      </c>
      <c r="D56" s="17">
        <v>0</v>
      </c>
      <c r="E56" s="17">
        <v>0</v>
      </c>
      <c r="F56" s="17">
        <v>0</v>
      </c>
      <c r="G56" s="17">
        <v>0</v>
      </c>
      <c r="H56" s="21">
        <v>3485406</v>
      </c>
      <c r="I56" s="17"/>
      <c r="J56" s="24">
        <f t="shared" si="1"/>
        <v>3485406</v>
      </c>
      <c r="K56" s="17">
        <v>451241</v>
      </c>
      <c r="L56" s="21">
        <v>118477754</v>
      </c>
      <c r="M56" s="17">
        <v>147428946</v>
      </c>
      <c r="N56" s="24">
        <f t="shared" si="2"/>
        <v>265906700</v>
      </c>
      <c r="O56" s="12"/>
      <c r="P56" s="12"/>
      <c r="Q56" s="12"/>
      <c r="R56" s="24"/>
      <c r="S56" s="12"/>
      <c r="T56" s="12"/>
      <c r="U56" s="12"/>
      <c r="V56" s="12"/>
      <c r="W56" s="31"/>
      <c r="X56" s="12"/>
      <c r="Y56" s="24"/>
      <c r="Z56" s="31"/>
      <c r="AA56" s="12"/>
      <c r="AB56" s="24"/>
      <c r="AC56" s="24"/>
      <c r="AD56" s="24"/>
      <c r="AE56" s="39" t="e">
        <f>B56+G56+J56+K56+N56+R56+#REF!+Y56+AB56+AC56+AD56</f>
        <v>#REF!</v>
      </c>
    </row>
    <row r="57" spans="1:54" hidden="1" x14ac:dyDescent="0.25">
      <c r="A57" s="23">
        <v>2017</v>
      </c>
      <c r="B57" s="18">
        <v>349410029.51999998</v>
      </c>
      <c r="C57" s="21">
        <v>0</v>
      </c>
      <c r="D57" s="17">
        <v>0</v>
      </c>
      <c r="E57" s="17">
        <v>0</v>
      </c>
      <c r="F57" s="17">
        <v>0</v>
      </c>
      <c r="G57" s="17">
        <v>0</v>
      </c>
      <c r="H57" s="21">
        <v>3354294.35</v>
      </c>
      <c r="I57" s="17"/>
      <c r="J57" s="24">
        <f t="shared" si="1"/>
        <v>3354294.35</v>
      </c>
      <c r="K57" s="17">
        <v>448338</v>
      </c>
      <c r="L57" s="21">
        <v>120127846</v>
      </c>
      <c r="M57" s="17">
        <v>150583021</v>
      </c>
      <c r="N57" s="24">
        <f t="shared" si="2"/>
        <v>270710867</v>
      </c>
      <c r="O57" s="12"/>
      <c r="P57" s="12"/>
      <c r="Q57" s="12"/>
      <c r="R57" s="24"/>
      <c r="S57" s="12"/>
      <c r="T57" s="12"/>
      <c r="U57" s="12"/>
      <c r="V57" s="12"/>
      <c r="W57" s="31"/>
      <c r="X57" s="12"/>
      <c r="Y57" s="24"/>
      <c r="Z57" s="31"/>
      <c r="AA57" s="12"/>
      <c r="AB57" s="24"/>
      <c r="AC57" s="24"/>
      <c r="AD57" s="24"/>
      <c r="AE57" s="39" t="e">
        <f>B57+G57+J57+K57+N57+R57+#REF!+Y57+AB57+AC57+AD57</f>
        <v>#REF!</v>
      </c>
    </row>
    <row r="58" spans="1:54" hidden="1" x14ac:dyDescent="0.25">
      <c r="A58" s="23">
        <v>2018</v>
      </c>
      <c r="B58" s="18">
        <v>345000000</v>
      </c>
      <c r="C58" s="21">
        <v>0</v>
      </c>
      <c r="D58" s="17">
        <v>0</v>
      </c>
      <c r="E58" s="17">
        <v>0</v>
      </c>
      <c r="F58" s="17">
        <v>0</v>
      </c>
      <c r="G58" s="17">
        <v>0</v>
      </c>
      <c r="H58" s="21">
        <v>3278257.62</v>
      </c>
      <c r="I58" s="17"/>
      <c r="J58" s="24">
        <f t="shared" si="1"/>
        <v>3278257.62</v>
      </c>
      <c r="K58" s="17">
        <v>375567</v>
      </c>
      <c r="L58" s="21">
        <v>120491071</v>
      </c>
      <c r="M58" s="17">
        <v>151660010</v>
      </c>
      <c r="N58" s="24">
        <f t="shared" si="2"/>
        <v>272151081</v>
      </c>
      <c r="O58" s="12"/>
      <c r="P58" s="12"/>
      <c r="Q58" s="12"/>
      <c r="R58" s="24"/>
      <c r="S58" s="12"/>
      <c r="T58" s="12"/>
      <c r="U58" s="12"/>
      <c r="V58" s="12"/>
      <c r="W58" s="31"/>
      <c r="X58" s="12"/>
      <c r="Y58" s="24"/>
      <c r="Z58" s="31"/>
      <c r="AA58" s="12"/>
      <c r="AB58" s="24"/>
      <c r="AC58" s="24"/>
      <c r="AD58" s="24">
        <v>7625646</v>
      </c>
      <c r="AE58" s="39" t="e">
        <f>B58+G58+J58+K58+N58+R58+#REF!+Y58+AB58+AC58</f>
        <v>#REF!</v>
      </c>
    </row>
    <row r="59" spans="1:54" hidden="1" x14ac:dyDescent="0.25">
      <c r="A59" s="23">
        <v>2019</v>
      </c>
      <c r="B59" s="21">
        <v>370000000</v>
      </c>
      <c r="C59" s="21">
        <v>0</v>
      </c>
      <c r="D59" s="17">
        <v>0</v>
      </c>
      <c r="E59" s="17">
        <v>0</v>
      </c>
      <c r="F59" s="17">
        <v>0</v>
      </c>
      <c r="G59" s="17">
        <v>0</v>
      </c>
      <c r="H59" s="21">
        <v>3054163</v>
      </c>
      <c r="I59" s="17"/>
      <c r="J59" s="24">
        <f t="shared" si="1"/>
        <v>3054163</v>
      </c>
      <c r="K59" s="17">
        <v>286016</v>
      </c>
      <c r="L59" s="21">
        <v>113012926</v>
      </c>
      <c r="M59" s="17">
        <v>142226558</v>
      </c>
      <c r="N59" s="24">
        <f t="shared" si="2"/>
        <v>255239484</v>
      </c>
      <c r="O59" s="12"/>
      <c r="P59" s="12"/>
      <c r="Q59" s="12"/>
      <c r="R59" s="24"/>
      <c r="S59" s="69"/>
      <c r="T59" s="12"/>
      <c r="U59" s="69"/>
      <c r="V59" s="69"/>
      <c r="W59" s="31"/>
      <c r="X59" s="12"/>
      <c r="Y59" s="24"/>
      <c r="Z59" s="31"/>
      <c r="AA59" s="12"/>
      <c r="AB59" s="24"/>
      <c r="AC59" s="24"/>
      <c r="AD59" s="24">
        <v>9149621</v>
      </c>
      <c r="AE59" s="39" t="e">
        <f>B59+G59+J59+K59+N59+R59+#REF!+Y59+AB59+AC59</f>
        <v>#REF!</v>
      </c>
    </row>
    <row r="60" spans="1:54" hidden="1" x14ac:dyDescent="0.25">
      <c r="A60" s="23">
        <v>2020</v>
      </c>
      <c r="B60" s="25">
        <v>347700000</v>
      </c>
      <c r="C60" s="21">
        <v>0</v>
      </c>
      <c r="D60" s="17">
        <v>0</v>
      </c>
      <c r="E60" s="17">
        <v>0</v>
      </c>
      <c r="F60" s="17">
        <v>0</v>
      </c>
      <c r="G60" s="12">
        <f>SUM(C60+D60+E60+F60)</f>
        <v>0</v>
      </c>
      <c r="H60" s="21">
        <v>2333649.7400000002</v>
      </c>
      <c r="I60" s="17">
        <v>725887</v>
      </c>
      <c r="J60" s="24">
        <f t="shared" si="1"/>
        <v>3059536.74</v>
      </c>
      <c r="K60" s="17">
        <v>183492</v>
      </c>
      <c r="L60" s="21">
        <v>85504344</v>
      </c>
      <c r="M60" s="17">
        <v>107234520</v>
      </c>
      <c r="N60" s="24">
        <f t="shared" si="2"/>
        <v>192738864</v>
      </c>
      <c r="O60" s="12"/>
      <c r="P60" s="12"/>
      <c r="Q60" s="12"/>
      <c r="R60" s="24"/>
      <c r="S60" s="12"/>
      <c r="T60" s="12"/>
      <c r="U60" s="12"/>
      <c r="V60" s="12"/>
      <c r="W60" s="31"/>
      <c r="X60" s="12"/>
      <c r="Y60" s="24"/>
      <c r="Z60" s="31"/>
      <c r="AA60" s="12"/>
      <c r="AB60" s="24"/>
      <c r="AC60" s="24"/>
      <c r="AD60" s="24">
        <v>10171433</v>
      </c>
      <c r="AE60" s="39" t="e">
        <f>B60+G60+J60+K60+N60+R60+#REF!+Y60+AB60+AC60</f>
        <v>#REF!</v>
      </c>
    </row>
    <row r="61" spans="1:54" x14ac:dyDescent="0.25">
      <c r="A61" s="23">
        <v>2021</v>
      </c>
      <c r="B61" s="18">
        <v>418000000</v>
      </c>
      <c r="C61" s="21">
        <v>0</v>
      </c>
      <c r="D61" s="17">
        <v>0</v>
      </c>
      <c r="E61" s="17">
        <v>0</v>
      </c>
      <c r="F61" s="17">
        <v>0</v>
      </c>
      <c r="G61" s="17">
        <v>0</v>
      </c>
      <c r="H61" s="21">
        <v>2819643</v>
      </c>
      <c r="I61" s="17">
        <v>1552651</v>
      </c>
      <c r="J61" s="24">
        <f t="shared" si="1"/>
        <v>4372294</v>
      </c>
      <c r="K61" s="17">
        <v>152767.49</v>
      </c>
      <c r="L61" s="21">
        <v>81741792</v>
      </c>
      <c r="M61" s="17">
        <v>118542137</v>
      </c>
      <c r="N61" s="24">
        <v>200283928</v>
      </c>
      <c r="O61" s="12"/>
      <c r="P61" s="12"/>
      <c r="Q61" s="12"/>
      <c r="R61" s="24"/>
      <c r="S61" s="12"/>
      <c r="T61" s="12"/>
      <c r="U61" s="12"/>
      <c r="V61" s="12"/>
      <c r="W61" s="31"/>
      <c r="X61" s="12"/>
      <c r="Y61" s="24"/>
      <c r="Z61" s="31"/>
      <c r="AA61" s="12"/>
      <c r="AB61" s="24"/>
      <c r="AC61" s="24"/>
      <c r="AD61" s="24">
        <v>12001575</v>
      </c>
      <c r="AE61" s="39" t="e">
        <f>B61+G61+J61+K61+N61+R61+#REF!+Y61+AB61+AC61</f>
        <v>#REF!</v>
      </c>
      <c r="AG61" s="26"/>
    </row>
    <row r="62" spans="1:54" x14ac:dyDescent="0.25">
      <c r="A62" s="23">
        <v>2022</v>
      </c>
      <c r="B62" s="18">
        <v>402244000</v>
      </c>
      <c r="C62" s="21">
        <v>0</v>
      </c>
      <c r="D62" s="17">
        <v>0</v>
      </c>
      <c r="E62" s="17">
        <v>0</v>
      </c>
      <c r="F62" s="17">
        <v>0</v>
      </c>
      <c r="G62" s="17">
        <v>0</v>
      </c>
      <c r="H62" s="21">
        <v>2523306</v>
      </c>
      <c r="I62" s="17">
        <v>1256747.69</v>
      </c>
      <c r="J62" s="24">
        <f t="shared" si="1"/>
        <v>3780053.69</v>
      </c>
      <c r="K62" s="17">
        <v>151036</v>
      </c>
      <c r="L62" s="21">
        <v>89425383</v>
      </c>
      <c r="M62" s="17">
        <v>126208362.10999998</v>
      </c>
      <c r="N62" s="24">
        <f t="shared" si="2"/>
        <v>215633745.10999998</v>
      </c>
      <c r="O62" s="12">
        <v>3701473</v>
      </c>
      <c r="P62" s="12">
        <v>3528888</v>
      </c>
      <c r="Q62" s="12">
        <v>559260</v>
      </c>
      <c r="R62" s="24">
        <f>SUM(O62:Q62)</f>
        <v>7789621</v>
      </c>
      <c r="S62" s="12">
        <v>0</v>
      </c>
      <c r="T62" s="12">
        <v>0</v>
      </c>
      <c r="U62" s="12">
        <v>682168</v>
      </c>
      <c r="V62" s="12">
        <f t="shared" ref="V62:V63" si="4">SUM(S62:U62)</f>
        <v>682168</v>
      </c>
      <c r="W62" s="31">
        <v>18644</v>
      </c>
      <c r="X62" s="12">
        <v>12293</v>
      </c>
      <c r="Y62" s="24">
        <f>SUM(W62:X62)</f>
        <v>30937</v>
      </c>
      <c r="Z62" s="31">
        <v>14640556</v>
      </c>
      <c r="AA62" s="12">
        <v>10975012</v>
      </c>
      <c r="AB62" s="24">
        <f>SUM(Z62:AA62)</f>
        <v>25615568</v>
      </c>
      <c r="AC62" s="24">
        <v>165458</v>
      </c>
      <c r="AD62" s="24">
        <v>12350685</v>
      </c>
      <c r="AE62" s="39" t="e">
        <f>B62+G62+J62+K62+N62+R62+#REF!+Y62+AB62+AC62</f>
        <v>#REF!</v>
      </c>
      <c r="AF62" s="12"/>
      <c r="AG62" s="12"/>
      <c r="AH62" s="36"/>
    </row>
    <row r="63" spans="1:54" x14ac:dyDescent="0.25">
      <c r="A63" s="23">
        <v>2023</v>
      </c>
      <c r="B63" s="62">
        <v>404130000</v>
      </c>
      <c r="C63" s="21">
        <v>0</v>
      </c>
      <c r="D63" s="17">
        <v>0</v>
      </c>
      <c r="E63" s="17">
        <v>0</v>
      </c>
      <c r="F63" s="17">
        <v>0</v>
      </c>
      <c r="G63" s="17">
        <v>0</v>
      </c>
      <c r="H63" s="21">
        <v>2328211.3199999998</v>
      </c>
      <c r="I63" s="17">
        <v>1263727.645</v>
      </c>
      <c r="J63" s="24">
        <f t="shared" si="1"/>
        <v>3591938.9649999999</v>
      </c>
      <c r="K63" s="17">
        <v>168412.44</v>
      </c>
      <c r="L63" s="21">
        <v>90245700</v>
      </c>
      <c r="M63" s="17">
        <v>123436022.29999998</v>
      </c>
      <c r="N63" s="24">
        <f t="shared" si="2"/>
        <v>213681722.29999998</v>
      </c>
      <c r="O63" s="12">
        <v>6659581.6855610739</v>
      </c>
      <c r="P63" s="12">
        <v>8762138.2220659386</v>
      </c>
      <c r="Q63" s="12">
        <v>1254347.0142499998</v>
      </c>
      <c r="R63" s="24">
        <f>SUM(O63:Q63)</f>
        <v>16676066.921877012</v>
      </c>
      <c r="S63" s="12">
        <v>0</v>
      </c>
      <c r="T63" s="12">
        <v>0</v>
      </c>
      <c r="U63" s="12">
        <v>1544915.543875</v>
      </c>
      <c r="V63" s="12">
        <f t="shared" si="4"/>
        <v>1544915.543875</v>
      </c>
      <c r="W63" s="31">
        <v>67318.183800000465</v>
      </c>
      <c r="X63" s="12">
        <v>38618.041679999908</v>
      </c>
      <c r="Y63" s="24">
        <f>SUM(W63:X63)</f>
        <v>105936.22548000037</v>
      </c>
      <c r="Z63" s="31">
        <v>27683013.334049907</v>
      </c>
      <c r="AA63" s="12">
        <v>21394304.997479979</v>
      </c>
      <c r="AB63" s="24">
        <f>SUM(Z63:AA63)</f>
        <v>49077318.331529886</v>
      </c>
      <c r="AC63" s="12">
        <v>686967.54432350036</v>
      </c>
      <c r="AD63" s="67">
        <v>34068000</v>
      </c>
      <c r="AE63" s="39" t="e">
        <f>B63+G63+J63+K63+N63+R63+#REF!+Y63+AB63+AC63</f>
        <v>#REF!</v>
      </c>
      <c r="AF63" s="12"/>
      <c r="AG63" s="12"/>
      <c r="AH63" s="36"/>
    </row>
    <row r="64" spans="1:54" x14ac:dyDescent="0.25">
      <c r="A64" s="23">
        <v>2024</v>
      </c>
      <c r="B64" s="18">
        <v>384186668</v>
      </c>
      <c r="C64" s="21">
        <v>0</v>
      </c>
      <c r="D64" s="17">
        <v>0</v>
      </c>
      <c r="E64" s="17">
        <v>0</v>
      </c>
      <c r="F64" s="17">
        <v>0</v>
      </c>
      <c r="G64" s="17">
        <v>0</v>
      </c>
      <c r="H64" s="21">
        <v>2131141.65</v>
      </c>
      <c r="I64" s="17">
        <v>4517903</v>
      </c>
      <c r="J64" s="24">
        <f t="shared" si="1"/>
        <v>6649044.6500000004</v>
      </c>
      <c r="K64" s="17">
        <v>215116</v>
      </c>
      <c r="L64" s="21">
        <v>92085378</v>
      </c>
      <c r="M64" s="17">
        <v>121318040.20999999</v>
      </c>
      <c r="N64" s="24">
        <f t="shared" ref="N64" si="5">SUM(L64:M64)</f>
        <v>213403418.20999998</v>
      </c>
      <c r="O64" s="12">
        <v>8717172.4655083735</v>
      </c>
      <c r="P64" s="12">
        <v>11147848.887357358</v>
      </c>
      <c r="Q64" s="12">
        <v>1367637</v>
      </c>
      <c r="R64" s="24">
        <f>SUM(O64:Q64)</f>
        <v>21232658.352865733</v>
      </c>
      <c r="S64" s="12">
        <v>56475</v>
      </c>
      <c r="T64" s="12">
        <v>16494</v>
      </c>
      <c r="U64" s="12">
        <v>1333009</v>
      </c>
      <c r="V64" s="12">
        <f>SUM(S64:U64)</f>
        <v>1405978</v>
      </c>
      <c r="W64" s="31">
        <v>87918.725520000196</v>
      </c>
      <c r="X64" s="12">
        <v>88626.378960000104</v>
      </c>
      <c r="Y64" s="24">
        <f>SUM(W64:X64)</f>
        <v>176545.1044800003</v>
      </c>
      <c r="Z64" s="31">
        <v>40361035.950450033</v>
      </c>
      <c r="AA64" s="12">
        <v>31388595.460290056</v>
      </c>
      <c r="AB64" s="24">
        <f>SUM(Z64:AA64)</f>
        <v>71749631.410740092</v>
      </c>
      <c r="AC64" s="12">
        <v>461722.40482225042</v>
      </c>
      <c r="AD64" s="68">
        <v>32183000</v>
      </c>
      <c r="AE64" s="39" t="e">
        <f>B64+G64+J64+K64+N64+R64+#REF!+Y64+AB64+AC64</f>
        <v>#REF!</v>
      </c>
      <c r="AF64" s="12"/>
      <c r="AG64" s="36"/>
      <c r="AH64" s="61"/>
    </row>
    <row r="65" spans="1:31" x14ac:dyDescent="0.25">
      <c r="A65" s="64"/>
      <c r="B65" s="65">
        <f>SUM(B12:B64)</f>
        <v>11886954982.52</v>
      </c>
      <c r="C65" s="65">
        <f t="shared" ref="C65:AE65" si="6">SUM(C12:C64)</f>
        <v>141970034.56</v>
      </c>
      <c r="D65" s="65">
        <f t="shared" si="6"/>
        <v>77420591.329999998</v>
      </c>
      <c r="E65" s="65">
        <f t="shared" si="6"/>
        <v>76296801</v>
      </c>
      <c r="F65" s="65">
        <f t="shared" si="6"/>
        <v>75884044</v>
      </c>
      <c r="G65" s="65">
        <f t="shared" si="6"/>
        <v>371571470.88999999</v>
      </c>
      <c r="H65" s="65">
        <f t="shared" si="6"/>
        <v>400112643.53000003</v>
      </c>
      <c r="I65" s="65">
        <f t="shared" si="6"/>
        <v>9316916.3350000009</v>
      </c>
      <c r="J65" s="65">
        <f t="shared" si="6"/>
        <v>409429559.86500001</v>
      </c>
      <c r="K65" s="65">
        <f t="shared" si="6"/>
        <v>35960948.059999995</v>
      </c>
      <c r="L65" s="65">
        <f t="shared" si="6"/>
        <v>4673727129</v>
      </c>
      <c r="M65" s="65">
        <f t="shared" si="6"/>
        <v>4382980228.6199999</v>
      </c>
      <c r="N65" s="65">
        <f t="shared" si="6"/>
        <v>9056707356.6199989</v>
      </c>
      <c r="O65" s="65">
        <f t="shared" si="6"/>
        <v>19078227.151069447</v>
      </c>
      <c r="P65" s="65">
        <f t="shared" si="6"/>
        <v>23438875.109423295</v>
      </c>
      <c r="Q65" s="65">
        <f t="shared" si="6"/>
        <v>3181244.01425</v>
      </c>
      <c r="R65" s="65">
        <f t="shared" si="6"/>
        <v>45698346.274742745</v>
      </c>
      <c r="S65" s="65">
        <f t="shared" si="6"/>
        <v>56475</v>
      </c>
      <c r="T65" s="65">
        <f t="shared" si="6"/>
        <v>16494</v>
      </c>
      <c r="U65" s="65">
        <f t="shared" si="6"/>
        <v>3560092.543875</v>
      </c>
      <c r="V65" s="65">
        <f t="shared" si="6"/>
        <v>3633061.543875</v>
      </c>
      <c r="W65" s="65">
        <f t="shared" si="6"/>
        <v>173880.90932000068</v>
      </c>
      <c r="X65" s="65">
        <f t="shared" si="6"/>
        <v>139537.42064000003</v>
      </c>
      <c r="Y65" s="65">
        <f t="shared" si="6"/>
        <v>313418.3299600007</v>
      </c>
      <c r="Z65" s="65">
        <f t="shared" si="6"/>
        <v>82684605.284499943</v>
      </c>
      <c r="AA65" s="65">
        <f t="shared" si="6"/>
        <v>63757912.457770035</v>
      </c>
      <c r="AB65" s="65">
        <f t="shared" si="6"/>
        <v>146442517.74226999</v>
      </c>
      <c r="AC65" s="65">
        <f t="shared" si="6"/>
        <v>1314147.9491457508</v>
      </c>
      <c r="AD65" s="65">
        <f t="shared" si="6"/>
        <v>117549960</v>
      </c>
      <c r="AE65" s="66" t="e">
        <f t="shared" si="6"/>
        <v>#REF!</v>
      </c>
    </row>
    <row r="66" spans="1:31" x14ac:dyDescent="0.25">
      <c r="A66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14"/>
    </row>
    <row r="67" spans="1:31" x14ac:dyDescent="0.25">
      <c r="H67" s="2" t="s">
        <v>9</v>
      </c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</row>
    <row r="68" spans="1:31" x14ac:dyDescent="0.25">
      <c r="A68" s="2" t="s">
        <v>10</v>
      </c>
      <c r="G68" s="2" t="s">
        <v>9</v>
      </c>
      <c r="H68" s="2" t="s">
        <v>9</v>
      </c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</row>
    <row r="69" spans="1:31" ht="15" customHeight="1" x14ac:dyDescent="0.25">
      <c r="A69" s="2" t="s">
        <v>11</v>
      </c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</row>
    <row r="70" spans="1:31" x14ac:dyDescent="0.25">
      <c r="A70" s="2" t="s">
        <v>12</v>
      </c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</row>
    <row r="71" spans="1:31" x14ac:dyDescent="0.25">
      <c r="A71" s="2" t="s">
        <v>18</v>
      </c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</row>
    <row r="72" spans="1:31" x14ac:dyDescent="0.25">
      <c r="A72" s="2" t="s">
        <v>13</v>
      </c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</row>
    <row r="73" spans="1:31" x14ac:dyDescent="0.25">
      <c r="A73" s="2" t="s">
        <v>19</v>
      </c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</row>
    <row r="74" spans="1:31" x14ac:dyDescent="0.25">
      <c r="A74" s="2" t="s">
        <v>20</v>
      </c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</row>
    <row r="75" spans="1:31" x14ac:dyDescent="0.25">
      <c r="A75" s="2" t="s">
        <v>21</v>
      </c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</row>
    <row r="76" spans="1:31" x14ac:dyDescent="0.25">
      <c r="A76" s="2" t="s">
        <v>14</v>
      </c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</row>
    <row r="77" spans="1:31" x14ac:dyDescent="0.25">
      <c r="A77" s="2" t="s">
        <v>15</v>
      </c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</row>
    <row r="78" spans="1:31" x14ac:dyDescent="0.25">
      <c r="A78" s="2" t="s">
        <v>41</v>
      </c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</row>
    <row r="79" spans="1:31" x14ac:dyDescent="0.25">
      <c r="A79" s="2" t="s">
        <v>42</v>
      </c>
      <c r="B79" s="6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</row>
    <row r="80" spans="1:31" ht="12.5" customHeight="1" x14ac:dyDescent="0.25">
      <c r="A80" s="84" t="s">
        <v>48</v>
      </c>
      <c r="B80" s="85"/>
      <c r="C80" s="85"/>
      <c r="D80" s="85"/>
      <c r="E80" s="85"/>
      <c r="F80" s="85"/>
      <c r="G80" s="85"/>
      <c r="H80" s="85"/>
      <c r="I80" s="85"/>
      <c r="J80" s="70"/>
      <c r="K80" s="70"/>
    </row>
    <row r="81" spans="1:11" ht="12.5" customHeight="1" x14ac:dyDescent="0.25">
      <c r="A81" s="83" t="s">
        <v>50</v>
      </c>
      <c r="B81" s="83"/>
      <c r="C81" s="83"/>
      <c r="D81" s="83"/>
      <c r="E81" s="83"/>
      <c r="F81" s="83"/>
      <c r="G81" s="83"/>
      <c r="H81" s="83"/>
      <c r="I81" s="86"/>
      <c r="J81" s="70"/>
      <c r="K81" s="70"/>
    </row>
    <row r="82" spans="1:11" ht="12.5" customHeight="1" x14ac:dyDescent="0.25">
      <c r="A82" s="85" t="s">
        <v>49</v>
      </c>
      <c r="B82" s="85"/>
      <c r="C82" s="85"/>
      <c r="D82" s="85"/>
      <c r="E82" s="85"/>
      <c r="F82" s="85"/>
      <c r="G82" s="85"/>
      <c r="H82" s="85"/>
      <c r="I82" s="85"/>
      <c r="J82" s="70"/>
      <c r="K82" s="70"/>
    </row>
    <row r="83" spans="1:11" ht="13.5" customHeight="1" x14ac:dyDescent="0.25"/>
    <row r="87" spans="1:11" x14ac:dyDescent="0.25">
      <c r="A87" s="63"/>
    </row>
  </sheetData>
  <mergeCells count="9">
    <mergeCell ref="A80:I80"/>
    <mergeCell ref="A82:I82"/>
    <mergeCell ref="A81:H81"/>
    <mergeCell ref="Z9:AB9"/>
    <mergeCell ref="L9:N9"/>
    <mergeCell ref="W9:Y9"/>
    <mergeCell ref="O9:R9"/>
    <mergeCell ref="H9:J9"/>
    <mergeCell ref="S9:V9"/>
  </mergeCells>
  <phoneticPr fontId="0" type="noConversion"/>
  <pageMargins left="0.25" right="0.25" top="0.25" bottom="0.25" header="0.5" footer="0.5"/>
  <pageSetup scale="33" orientation="landscape" r:id="rId1"/>
  <headerFooter alignWithMargins="0">
    <oddFooter>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DOSR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djoraski</dc:creator>
  <cp:lastModifiedBy>O'Keefe, Erin</cp:lastModifiedBy>
  <cp:lastPrinted>2024-09-04T19:34:09Z</cp:lastPrinted>
  <dcterms:created xsi:type="dcterms:W3CDTF">2009-07-17T18:05:42Z</dcterms:created>
  <dcterms:modified xsi:type="dcterms:W3CDTF">2025-01-17T12:17:09Z</dcterms:modified>
</cp:coreProperties>
</file>