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GENCY\EOE\Licensing and Certification\Suppliers\RPS\"/>
    </mc:Choice>
  </mc:AlternateContent>
  <bookViews>
    <workbookView xWindow="0" yWindow="0" windowWidth="23040" windowHeight="7056" tabRatio="392"/>
  </bookViews>
  <sheets>
    <sheet name="RPS Annual Compliance Fil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2" i="1"/>
  <c r="Q40" i="1" l="1"/>
  <c r="P40" i="1"/>
  <c r="J40" i="1"/>
  <c r="I40" i="1"/>
  <c r="L40" i="1" l="1"/>
  <c r="M40" i="1"/>
  <c r="O23" i="1"/>
  <c r="N38" i="1"/>
  <c r="P21" i="1" s="1"/>
  <c r="N39" i="1"/>
  <c r="P22" i="1" s="1"/>
  <c r="N37" i="1"/>
  <c r="P20" i="1" l="1"/>
  <c r="N20" i="1"/>
  <c r="N23" i="1" s="1"/>
  <c r="N40" i="1"/>
  <c r="M23" i="1"/>
  <c r="B22" i="1" l="1"/>
  <c r="F20" i="1" l="1"/>
  <c r="F22" i="1"/>
  <c r="Q22" i="1" s="1"/>
  <c r="F21" i="1"/>
  <c r="Q21" i="1" s="1"/>
  <c r="E23" i="1"/>
  <c r="I23" i="1"/>
  <c r="J23" i="1"/>
  <c r="K23" i="1"/>
  <c r="L23" i="1"/>
  <c r="Q20" i="1" l="1"/>
  <c r="S20" i="1" s="1"/>
  <c r="S21" i="1"/>
  <c r="P23" i="1"/>
  <c r="B25" i="1"/>
  <c r="S22" i="1" l="1"/>
  <c r="S23" i="1" s="1"/>
  <c r="F23" i="1"/>
  <c r="Q23" i="1"/>
  <c r="K29" i="1" l="1"/>
  <c r="K28" i="1" s="1"/>
  <c r="K27" i="1" l="1"/>
</calcChain>
</file>

<file path=xl/sharedStrings.xml><?xml version="1.0" encoding="utf-8"?>
<sst xmlns="http://schemas.openxmlformats.org/spreadsheetml/2006/main" count="69" uniqueCount="61">
  <si>
    <t>Compliance Year</t>
  </si>
  <si>
    <t>RPS Class Requirements</t>
  </si>
  <si>
    <t>Class</t>
  </si>
  <si>
    <t>Percent</t>
  </si>
  <si>
    <t>Q1</t>
  </si>
  <si>
    <t>Q2</t>
  </si>
  <si>
    <t>Q3</t>
  </si>
  <si>
    <t>Q4</t>
  </si>
  <si>
    <t>Class Totals</t>
  </si>
  <si>
    <t>Class Deficiency</t>
  </si>
  <si>
    <t>ACP</t>
  </si>
  <si>
    <t xml:space="preserve">Class I </t>
  </si>
  <si>
    <t xml:space="preserve">Class II </t>
  </si>
  <si>
    <t>Class III</t>
  </si>
  <si>
    <t>Total</t>
  </si>
  <si>
    <t>Totals</t>
  </si>
  <si>
    <t>Annual RPS Percentage</t>
  </si>
  <si>
    <t>Total RPS Certificate Obligation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</si>
  <si>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Must match EDC filing in the RPS docket.</t>
    </r>
  </si>
  <si>
    <t>RPS RECs</t>
  </si>
  <si>
    <t>*Load in MWh</t>
  </si>
  <si>
    <t>Total Load*</t>
  </si>
  <si>
    <t>ACP Payment</t>
  </si>
  <si>
    <t>ACP Payment &amp; Allocation</t>
  </si>
  <si>
    <t>ACP to Eversource</t>
  </si>
  <si>
    <t>ACP to UI</t>
  </si>
  <si>
    <t>ACP to CT Green Bank</t>
  </si>
  <si>
    <r>
      <t>Annual Load* - Eversource</t>
    </r>
    <r>
      <rPr>
        <vertAlign val="superscript"/>
        <sz val="12"/>
        <color theme="1"/>
        <rFont val="Arial"/>
        <family val="2"/>
      </rPr>
      <t>1</t>
    </r>
  </si>
  <si>
    <r>
      <t>Annual Load* - UI</t>
    </r>
    <r>
      <rPr>
        <vertAlign val="superscript"/>
        <sz val="12"/>
        <color theme="1"/>
        <rFont val="Arial"/>
        <family val="2"/>
      </rPr>
      <t>1</t>
    </r>
  </si>
  <si>
    <t>The following must be submitted with the Compliance Report:</t>
  </si>
  <si>
    <t>1. Supporting documentation from NEPOOL-GIS, submitted as Excel spreadsheets</t>
  </si>
  <si>
    <t>Electricity Supplier:</t>
  </si>
  <si>
    <t>License Type:</t>
  </si>
  <si>
    <t>Address:</t>
  </si>
  <si>
    <t>Address Line 1</t>
  </si>
  <si>
    <t>Address Line 2</t>
  </si>
  <si>
    <t>City, State Zip Code</t>
  </si>
  <si>
    <t>Phone:</t>
  </si>
  <si>
    <t>E-mail:</t>
  </si>
  <si>
    <t>email@mail.com</t>
  </si>
  <si>
    <r>
      <t xml:space="preserve">Supplier </t>
    </r>
    <r>
      <rPr>
        <b/>
        <u/>
        <sz val="12"/>
        <rFont val="Arial"/>
        <family val="2"/>
      </rPr>
      <t>or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Utility</t>
    </r>
  </si>
  <si>
    <t>Contact Person:</t>
  </si>
  <si>
    <r>
      <t xml:space="preserve">NEPOOL GIS REC Settlement </t>
    </r>
    <r>
      <rPr>
        <b/>
        <vertAlign val="superscript"/>
        <sz val="12"/>
        <color theme="1"/>
        <rFont val="Arial"/>
        <family val="2"/>
      </rPr>
      <t>2</t>
    </r>
  </si>
  <si>
    <t>REC Bank</t>
  </si>
  <si>
    <t>Beginning REC Balance From Past Years</t>
  </si>
  <si>
    <t>Previously Banked RECs Used for Current Year Compliance</t>
  </si>
  <si>
    <t>Excess RECs Requested to be Banked for Future Use</t>
  </si>
  <si>
    <t>Two Years Prior to the Current Filing Year</t>
  </si>
  <si>
    <t>One Year Prior to the Current Filing Year</t>
  </si>
  <si>
    <t>Current Filing Year (Not to exceed 30% of Load Served)</t>
  </si>
  <si>
    <t>Supplier must fill in all contact information and all GREY boxes.  All other information is calculated.</t>
  </si>
  <si>
    <t>Q5</t>
  </si>
  <si>
    <t>Class I</t>
  </si>
  <si>
    <t>Class II</t>
  </si>
  <si>
    <t>VRO
RECs</t>
  </si>
  <si>
    <t>TOTAL</t>
  </si>
  <si>
    <t>Eversource ISO-NE Asset No.</t>
  </si>
  <si>
    <t>UI ISO-NE Asset No.</t>
  </si>
  <si>
    <t>Banked RECs</t>
  </si>
  <si>
    <t>Connecticut Annual RPS Compliance Report 2020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</si>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</sst>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"/>
    <numFmt numFmtId="165" formatCode="&quot;$&quot;#,##0"/>
    <numFmt numFmtId="166" formatCode="0.0%"/>
    <numFmt numFmtId="167" formatCode="[$-409]mmmm\ d\,\ yyyy;@"/>
    <numFmt numFmtId="168" formatCode="[&lt;=9999999]###\-####;\(###\)\ ###\-####"/>
    <numFmt numFmtId="169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5" fillId="0" borderId="0" xfId="0" applyFont="1"/>
    <xf numFmtId="0" fontId="3" fillId="0" borderId="0" xfId="0" applyFont="1"/>
    <xf numFmtId="3" fontId="3" fillId="3" borderId="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6" fillId="0" borderId="0" xfId="1" applyFont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/>
    <xf numFmtId="3" fontId="6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 applyBorder="1"/>
    <xf numFmtId="166" fontId="5" fillId="0" borderId="0" xfId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165" fontId="5" fillId="3" borderId="13" xfId="0" applyNumberFormat="1" applyFont="1" applyFill="1" applyBorder="1"/>
    <xf numFmtId="3" fontId="3" fillId="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0" fillId="0" borderId="8" xfId="0" applyBorder="1"/>
    <xf numFmtId="0" fontId="0" fillId="0" borderId="7" xfId="0" applyBorder="1"/>
    <xf numFmtId="0" fontId="0" fillId="0" borderId="0" xfId="0" applyBorder="1"/>
    <xf numFmtId="3" fontId="3" fillId="6" borderId="9" xfId="0" applyNumberFormat="1" applyFont="1" applyFill="1" applyBorder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165" fontId="3" fillId="3" borderId="19" xfId="0" applyNumberFormat="1" applyFont="1" applyFill="1" applyBorder="1" applyAlignment="1">
      <alignment horizontal="center" vertical="center"/>
    </xf>
    <xf numFmtId="3" fontId="2" fillId="7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67" fontId="11" fillId="0" borderId="0" xfId="0" applyNumberFormat="1" applyFont="1" applyAlignment="1" applyProtection="1">
      <alignment horizontal="left" vertical="center"/>
      <protection locked="0"/>
    </xf>
    <xf numFmtId="168" fontId="11" fillId="0" borderId="0" xfId="0" applyNumberFormat="1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3" fontId="3" fillId="5" borderId="10" xfId="0" applyNumberFormat="1" applyFont="1" applyFill="1" applyBorder="1" applyAlignment="1" applyProtection="1">
      <alignment horizontal="center"/>
      <protection locked="0"/>
    </xf>
    <xf numFmtId="3" fontId="3" fillId="6" borderId="9" xfId="0" applyNumberFormat="1" applyFont="1" applyFill="1" applyBorder="1" applyAlignment="1" applyProtection="1">
      <alignment horizontal="center"/>
      <protection locked="0"/>
    </xf>
    <xf numFmtId="3" fontId="3" fillId="7" borderId="10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Border="1" applyProtection="1">
      <protection locked="0"/>
    </xf>
    <xf numFmtId="165" fontId="3" fillId="0" borderId="0" xfId="0" applyNumberFormat="1" applyFont="1" applyBorder="1" applyAlignment="1">
      <alignment horizontal="center" vertical="center"/>
    </xf>
    <xf numFmtId="169" fontId="1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5" fillId="3" borderId="6" xfId="0" applyNumberFormat="1" applyFont="1" applyFill="1" applyBorder="1" applyProtection="1">
      <protection hidden="1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="70" zoomScaleNormal="70" workbookViewId="0">
      <selection activeCell="I9" sqref="I9"/>
    </sheetView>
  </sheetViews>
  <sheetFormatPr defaultColWidth="9.109375" defaultRowHeight="13.8" x14ac:dyDescent="0.25"/>
  <cols>
    <col min="1" max="1" width="33.33203125" style="17" customWidth="1"/>
    <col min="2" max="2" width="31.44140625" style="17" customWidth="1"/>
    <col min="3" max="3" width="2" style="17" customWidth="1"/>
    <col min="4" max="4" width="12.6640625" style="17" customWidth="1"/>
    <col min="5" max="5" width="11.88671875" style="17" customWidth="1"/>
    <col min="6" max="6" width="12.33203125" style="17" customWidth="1"/>
    <col min="7" max="7" width="1.44140625" style="17" customWidth="1"/>
    <col min="8" max="8" width="17.88671875" style="17" customWidth="1"/>
    <col min="9" max="10" width="12.88671875" style="17" customWidth="1"/>
    <col min="11" max="11" width="12.6640625" style="17" customWidth="1"/>
    <col min="12" max="12" width="12.88671875" style="17" customWidth="1"/>
    <col min="13" max="13" width="15.109375" style="17" customWidth="1"/>
    <col min="14" max="14" width="18.44140625" style="17" customWidth="1"/>
    <col min="15" max="15" width="13.33203125" style="17" bestFit="1" customWidth="1"/>
    <col min="16" max="16" width="15.109375" style="17" customWidth="1"/>
    <col min="17" max="17" width="14.88671875" style="17" customWidth="1"/>
    <col min="18" max="18" width="13.5546875" style="17" customWidth="1"/>
    <col min="19" max="21" width="15.44140625" style="17" customWidth="1"/>
    <col min="22" max="23" width="16.6640625" style="17" customWidth="1"/>
    <col min="24" max="24" width="4.6640625" style="17" customWidth="1"/>
    <col min="25" max="26" width="16.6640625" style="17" customWidth="1"/>
    <col min="27" max="27" width="3.109375" style="17" customWidth="1"/>
    <col min="28" max="30" width="16.6640625" style="17" customWidth="1"/>
    <col min="31" max="16384" width="9.109375" style="17"/>
  </cols>
  <sheetData>
    <row r="1" spans="1:18" s="1" customFormat="1" ht="23.4" customHeight="1" x14ac:dyDescent="0.3">
      <c r="A1" s="90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s="1" customFormat="1" ht="15.6" x14ac:dyDescent="0.3">
      <c r="A2" s="22" t="s">
        <v>0</v>
      </c>
      <c r="B2" s="2">
        <v>2020</v>
      </c>
    </row>
    <row r="3" spans="1:18" s="1" customFormat="1" ht="15" x14ac:dyDescent="0.3">
      <c r="B3" s="2"/>
    </row>
    <row r="4" spans="1:18" s="1" customFormat="1" ht="15.6" x14ac:dyDescent="0.3">
      <c r="A4" s="49" t="s">
        <v>50</v>
      </c>
      <c r="B4" s="2"/>
    </row>
    <row r="5" spans="1:18" s="1" customFormat="1" ht="15.6" x14ac:dyDescent="0.3">
      <c r="A5" s="49" t="s">
        <v>29</v>
      </c>
      <c r="B5" s="2"/>
    </row>
    <row r="6" spans="1:18" s="1" customFormat="1" ht="15.6" x14ac:dyDescent="0.3">
      <c r="A6" s="49" t="s">
        <v>30</v>
      </c>
      <c r="B6" s="2"/>
    </row>
    <row r="7" spans="1:18" s="1" customFormat="1" ht="13.95" customHeight="1" x14ac:dyDescent="0.25">
      <c r="A7" s="18"/>
    </row>
    <row r="8" spans="1:18" s="39" customFormat="1" ht="15" customHeight="1" x14ac:dyDescent="0.3">
      <c r="A8" s="38" t="s">
        <v>31</v>
      </c>
      <c r="B8" s="65" t="s">
        <v>60</v>
      </c>
      <c r="C8" s="38"/>
    </row>
    <row r="9" spans="1:18" s="39" customFormat="1" ht="15" customHeight="1" x14ac:dyDescent="0.3">
      <c r="A9" s="38" t="s">
        <v>32</v>
      </c>
      <c r="B9" s="66" t="s">
        <v>40</v>
      </c>
      <c r="C9" s="38"/>
      <c r="D9" s="40"/>
    </row>
    <row r="10" spans="1:18" s="39" customFormat="1" ht="15" customHeight="1" x14ac:dyDescent="0.3">
      <c r="A10" s="38" t="s">
        <v>33</v>
      </c>
      <c r="B10" s="65" t="s">
        <v>34</v>
      </c>
      <c r="C10" s="38"/>
    </row>
    <row r="11" spans="1:18" s="39" customFormat="1" ht="15" customHeight="1" x14ac:dyDescent="0.3">
      <c r="A11" s="38"/>
      <c r="B11" s="67" t="s">
        <v>35</v>
      </c>
      <c r="C11" s="38"/>
      <c r="D11" s="40"/>
    </row>
    <row r="12" spans="1:18" s="39" customFormat="1" ht="15" customHeight="1" x14ac:dyDescent="0.3">
      <c r="A12" s="38"/>
      <c r="B12" s="67" t="s">
        <v>36</v>
      </c>
      <c r="C12" s="38"/>
      <c r="D12" s="40"/>
    </row>
    <row r="13" spans="1:18" s="39" customFormat="1" ht="15" customHeight="1" x14ac:dyDescent="0.3">
      <c r="A13" s="38" t="s">
        <v>37</v>
      </c>
      <c r="B13" s="68">
        <v>8005555555</v>
      </c>
      <c r="C13" s="38"/>
      <c r="D13" s="41"/>
    </row>
    <row r="14" spans="1:18" s="39" customFormat="1" ht="15" customHeight="1" x14ac:dyDescent="0.3">
      <c r="A14" s="38" t="s">
        <v>41</v>
      </c>
      <c r="B14" s="68"/>
      <c r="C14" s="38"/>
      <c r="D14" s="41"/>
      <c r="H14" s="77"/>
    </row>
    <row r="15" spans="1:18" s="39" customFormat="1" ht="15" customHeight="1" x14ac:dyDescent="0.3">
      <c r="A15" s="38" t="s">
        <v>38</v>
      </c>
      <c r="B15" s="65" t="s">
        <v>39</v>
      </c>
      <c r="C15" s="38"/>
    </row>
    <row r="16" spans="1:18" s="39" customFormat="1" ht="15" customHeight="1" x14ac:dyDescent="0.3">
      <c r="A16" s="38"/>
      <c r="C16" s="38"/>
    </row>
    <row r="17" spans="1:19" s="1" customFormat="1" ht="15" customHeight="1" thickBot="1" x14ac:dyDescent="0.35">
      <c r="B17" s="97"/>
    </row>
    <row r="18" spans="1:19" s="1" customFormat="1" ht="15" customHeight="1" x14ac:dyDescent="0.3">
      <c r="A18" s="1" t="s">
        <v>56</v>
      </c>
      <c r="B18" s="69"/>
      <c r="D18" s="91" t="s">
        <v>1</v>
      </c>
      <c r="E18" s="91"/>
      <c r="F18" s="91"/>
      <c r="H18" s="42" t="s">
        <v>42</v>
      </c>
      <c r="I18" s="4"/>
      <c r="J18" s="4"/>
      <c r="K18" s="4"/>
      <c r="L18" s="4"/>
      <c r="M18" s="4"/>
      <c r="N18" s="94" t="s">
        <v>58</v>
      </c>
      <c r="O18" s="92" t="s">
        <v>54</v>
      </c>
      <c r="P18" s="94" t="s">
        <v>8</v>
      </c>
      <c r="Q18" s="92" t="s">
        <v>9</v>
      </c>
      <c r="R18" s="4"/>
      <c r="S18" s="50" t="s">
        <v>22</v>
      </c>
    </row>
    <row r="19" spans="1:19" s="1" customFormat="1" ht="15" customHeight="1" thickBot="1" x14ac:dyDescent="0.35">
      <c r="A19" s="1" t="s">
        <v>57</v>
      </c>
      <c r="B19" s="69"/>
      <c r="D19" s="78" t="s">
        <v>2</v>
      </c>
      <c r="E19" s="78" t="s">
        <v>3</v>
      </c>
      <c r="F19" s="22" t="s">
        <v>19</v>
      </c>
      <c r="H19" s="6"/>
      <c r="I19" s="7" t="s">
        <v>4</v>
      </c>
      <c r="J19" s="7" t="s">
        <v>5</v>
      </c>
      <c r="K19" s="8" t="s">
        <v>6</v>
      </c>
      <c r="L19" s="8" t="s">
        <v>7</v>
      </c>
      <c r="M19" s="8" t="s">
        <v>51</v>
      </c>
      <c r="N19" s="95"/>
      <c r="O19" s="93"/>
      <c r="P19" s="95"/>
      <c r="Q19" s="96"/>
      <c r="R19" s="8" t="s">
        <v>10</v>
      </c>
      <c r="S19" s="51"/>
    </row>
    <row r="20" spans="1:19" s="1" customFormat="1" ht="15" customHeight="1" x14ac:dyDescent="0.3">
      <c r="A20" s="1" t="s">
        <v>27</v>
      </c>
      <c r="B20" s="70"/>
      <c r="D20" s="1" t="s">
        <v>11</v>
      </c>
      <c r="E20" s="80">
        <v>0.21</v>
      </c>
      <c r="F20" s="10">
        <f>ROUND($B$22*E20,0)</f>
        <v>0</v>
      </c>
      <c r="H20" s="11" t="s">
        <v>11</v>
      </c>
      <c r="I20" s="70"/>
      <c r="J20" s="70"/>
      <c r="K20" s="70"/>
      <c r="L20" s="70"/>
      <c r="M20" s="70"/>
      <c r="N20" s="83">
        <f>N37</f>
        <v>0</v>
      </c>
      <c r="O20" s="70"/>
      <c r="P20" s="19">
        <f>SUM(I20:M20,N37)-O20</f>
        <v>0</v>
      </c>
      <c r="Q20" s="19">
        <f>MAX(0,F20-P20)</f>
        <v>0</v>
      </c>
      <c r="R20" s="76">
        <v>55</v>
      </c>
      <c r="S20" s="61">
        <f>IF(Q20&lt;0,"$0",Q20*R20)</f>
        <v>0</v>
      </c>
    </row>
    <row r="21" spans="1:19" s="1" customFormat="1" ht="15" customHeight="1" x14ac:dyDescent="0.3">
      <c r="A21" s="1" t="s">
        <v>28</v>
      </c>
      <c r="B21" s="70"/>
      <c r="D21" s="1" t="s">
        <v>12</v>
      </c>
      <c r="E21" s="3">
        <v>0.04</v>
      </c>
      <c r="F21" s="12">
        <f>ROUND($B$22*E21,0)</f>
        <v>0</v>
      </c>
      <c r="H21" s="11" t="s">
        <v>12</v>
      </c>
      <c r="I21" s="70"/>
      <c r="J21" s="70"/>
      <c r="K21" s="70"/>
      <c r="L21" s="70"/>
      <c r="M21" s="70"/>
      <c r="N21" s="83">
        <f t="shared" ref="N21:N22" si="0">N38</f>
        <v>0</v>
      </c>
      <c r="O21" s="70"/>
      <c r="P21" s="19">
        <f>SUM(I21:M21,N38)-O21</f>
        <v>0</v>
      </c>
      <c r="Q21" s="19">
        <f>MAX(0,F21-P21)</f>
        <v>0</v>
      </c>
      <c r="R21" s="76">
        <v>25</v>
      </c>
      <c r="S21" s="61">
        <f t="shared" ref="S21:S22" si="1">IF(Q21&lt;0,"$0",Q21*R21)</f>
        <v>0</v>
      </c>
    </row>
    <row r="22" spans="1:19" s="1" customFormat="1" ht="15" customHeight="1" thickBot="1" x14ac:dyDescent="0.35">
      <c r="A22" s="1" t="s">
        <v>21</v>
      </c>
      <c r="B22" s="19">
        <f>B21+B20</f>
        <v>0</v>
      </c>
      <c r="D22" s="1" t="s">
        <v>13</v>
      </c>
      <c r="E22" s="24">
        <v>0.04</v>
      </c>
      <c r="F22" s="37">
        <f>ROUND($B$22*E22,0)</f>
        <v>0</v>
      </c>
      <c r="H22" s="11" t="s">
        <v>13</v>
      </c>
      <c r="I22" s="71"/>
      <c r="J22" s="71"/>
      <c r="K22" s="71"/>
      <c r="L22" s="71"/>
      <c r="M22" s="71"/>
      <c r="N22" s="83">
        <f t="shared" si="0"/>
        <v>0</v>
      </c>
      <c r="O22" s="71"/>
      <c r="P22" s="19">
        <f>SUM(I22:M22,N39)-O22</f>
        <v>0</v>
      </c>
      <c r="Q22" s="28">
        <f>MAX(0,F22-P22)</f>
        <v>0</v>
      </c>
      <c r="R22" s="76">
        <v>31</v>
      </c>
      <c r="S22" s="61">
        <f t="shared" si="1"/>
        <v>0</v>
      </c>
    </row>
    <row r="23" spans="1:19" s="1" customFormat="1" ht="15" customHeight="1" thickBot="1" x14ac:dyDescent="0.35">
      <c r="A23" s="23" t="s">
        <v>20</v>
      </c>
      <c r="B23" s="2"/>
      <c r="D23" s="13" t="s">
        <v>14</v>
      </c>
      <c r="E23" s="81">
        <f>SUM(E20:E22)</f>
        <v>0.28999999999999998</v>
      </c>
      <c r="F23" s="14">
        <f>SUM(F20:F22)</f>
        <v>0</v>
      </c>
      <c r="H23" s="15" t="s">
        <v>15</v>
      </c>
      <c r="I23" s="20">
        <f>SUM(I20:I22)</f>
        <v>0</v>
      </c>
      <c r="J23" s="20">
        <f t="shared" ref="J23:O23" si="2">SUM(J20:J22)</f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>SUM(N20:N22)</f>
        <v>0</v>
      </c>
      <c r="O23" s="20">
        <f t="shared" si="2"/>
        <v>0</v>
      </c>
      <c r="P23" s="20">
        <f>SUM(P20:P22)</f>
        <v>0</v>
      </c>
      <c r="Q23" s="20">
        <f>SUM(Q20:Q22)</f>
        <v>0</v>
      </c>
      <c r="R23" s="16"/>
      <c r="S23" s="25">
        <f>SUM(S20:S22)</f>
        <v>0</v>
      </c>
    </row>
    <row r="24" spans="1:19" s="1" customFormat="1" ht="15.6" thickBot="1" x14ac:dyDescent="0.35">
      <c r="A24" s="1" t="s">
        <v>16</v>
      </c>
      <c r="B24" s="80">
        <v>0.28999999999999998</v>
      </c>
    </row>
    <row r="25" spans="1:19" s="1" customFormat="1" ht="15.6" thickBot="1" x14ac:dyDescent="0.35">
      <c r="A25" s="1" t="s">
        <v>17</v>
      </c>
      <c r="B25" s="14">
        <f>$B$22*$B$24</f>
        <v>0</v>
      </c>
    </row>
    <row r="26" spans="1:19" s="1" customFormat="1" ht="15.6" x14ac:dyDescent="0.3">
      <c r="H26" s="42" t="s">
        <v>23</v>
      </c>
      <c r="I26" s="29"/>
      <c r="J26" s="4"/>
      <c r="K26" s="5"/>
    </row>
    <row r="27" spans="1:19" ht="16.2" x14ac:dyDescent="0.25">
      <c r="A27" s="17" t="s">
        <v>18</v>
      </c>
      <c r="H27" s="30" t="s">
        <v>24</v>
      </c>
      <c r="I27" s="31"/>
      <c r="J27" s="32"/>
      <c r="K27" s="82">
        <f>IFERROR((B20/$B$22)*($S$23-$K$29),0)</f>
        <v>0</v>
      </c>
      <c r="Q27" s="27"/>
    </row>
    <row r="28" spans="1:19" ht="15" x14ac:dyDescent="0.25">
      <c r="H28" s="30" t="s">
        <v>25</v>
      </c>
      <c r="I28" s="31"/>
      <c r="J28" s="32"/>
      <c r="K28" s="82">
        <f>IFERROR((B21/$B$22)*($S$23-$K$29),0)</f>
        <v>0</v>
      </c>
      <c r="Q28" s="27"/>
    </row>
    <row r="29" spans="1:19" ht="15.6" thickBot="1" x14ac:dyDescent="0.3">
      <c r="H29" s="33" t="s">
        <v>26</v>
      </c>
      <c r="I29" s="34"/>
      <c r="J29" s="35"/>
      <c r="K29" s="36">
        <f>S22*0.25</f>
        <v>0</v>
      </c>
      <c r="Q29" s="27"/>
    </row>
    <row r="30" spans="1:19" x14ac:dyDescent="0.25">
      <c r="O30" s="26"/>
      <c r="Q30" s="27"/>
    </row>
    <row r="33" spans="8:17" ht="16.2" thickBot="1" x14ac:dyDescent="0.35">
      <c r="H33" s="58"/>
      <c r="L33" s="18"/>
      <c r="M33" s="18"/>
      <c r="N33" s="18"/>
      <c r="O33" s="18"/>
      <c r="P33" s="21"/>
    </row>
    <row r="34" spans="8:17" ht="21.6" thickBot="1" x14ac:dyDescent="0.45">
      <c r="H34" s="84" t="s">
        <v>43</v>
      </c>
      <c r="I34" s="85"/>
      <c r="J34" s="85"/>
      <c r="K34" s="85"/>
      <c r="L34" s="85"/>
      <c r="M34" s="85"/>
      <c r="N34" s="85"/>
      <c r="O34" s="85"/>
      <c r="P34" s="85"/>
      <c r="Q34" s="86"/>
    </row>
    <row r="35" spans="8:17" ht="34.950000000000003" customHeight="1" thickBot="1" x14ac:dyDescent="0.35">
      <c r="H35" s="57"/>
      <c r="I35" s="87" t="s">
        <v>44</v>
      </c>
      <c r="J35" s="88"/>
      <c r="K35" s="31"/>
      <c r="L35" s="87" t="s">
        <v>45</v>
      </c>
      <c r="M35" s="89"/>
      <c r="N35" s="88"/>
      <c r="O35" s="79"/>
      <c r="P35" s="87" t="s">
        <v>46</v>
      </c>
      <c r="Q35" s="88"/>
    </row>
    <row r="36" spans="8:17" ht="75.599999999999994" thickBot="1" x14ac:dyDescent="0.35">
      <c r="H36" s="56"/>
      <c r="I36" s="43" t="s">
        <v>47</v>
      </c>
      <c r="J36" s="44" t="s">
        <v>48</v>
      </c>
      <c r="K36" s="9"/>
      <c r="L36" s="43" t="s">
        <v>47</v>
      </c>
      <c r="M36" s="44" t="s">
        <v>48</v>
      </c>
      <c r="N36" s="44" t="s">
        <v>14</v>
      </c>
      <c r="O36" s="52"/>
      <c r="P36" s="44" t="s">
        <v>48</v>
      </c>
      <c r="Q36" s="45" t="s">
        <v>49</v>
      </c>
    </row>
    <row r="37" spans="8:17" ht="15.6" thickBot="1" x14ac:dyDescent="0.3">
      <c r="H37" s="46" t="s">
        <v>52</v>
      </c>
      <c r="I37" s="72"/>
      <c r="J37" s="73"/>
      <c r="K37" s="31"/>
      <c r="L37" s="72"/>
      <c r="M37" s="73"/>
      <c r="N37" s="59">
        <f>SUM(L37:M37)</f>
        <v>0</v>
      </c>
      <c r="O37" s="53"/>
      <c r="P37" s="73"/>
      <c r="Q37" s="75"/>
    </row>
    <row r="38" spans="8:17" ht="15.6" thickBot="1" x14ac:dyDescent="0.3">
      <c r="H38" s="46" t="s">
        <v>53</v>
      </c>
      <c r="I38" s="72"/>
      <c r="J38" s="73"/>
      <c r="K38" s="47"/>
      <c r="L38" s="72"/>
      <c r="M38" s="73"/>
      <c r="N38" s="59">
        <f t="shared" ref="N38:N39" si="3">SUM(L38:M38)</f>
        <v>0</v>
      </c>
      <c r="O38" s="55"/>
      <c r="P38" s="73"/>
      <c r="Q38" s="75"/>
    </row>
    <row r="39" spans="8:17" ht="15.6" thickBot="1" x14ac:dyDescent="0.3">
      <c r="H39" s="46" t="s">
        <v>13</v>
      </c>
      <c r="I39" s="72"/>
      <c r="J39" s="73"/>
      <c r="K39" s="48"/>
      <c r="L39" s="74"/>
      <c r="M39" s="73"/>
      <c r="N39" s="59">
        <f t="shared" si="3"/>
        <v>0</v>
      </c>
      <c r="O39" s="54"/>
      <c r="P39" s="73"/>
      <c r="Q39" s="75"/>
    </row>
    <row r="40" spans="8:17" ht="16.2" thickBot="1" x14ac:dyDescent="0.35">
      <c r="H40" s="64" t="s">
        <v>55</v>
      </c>
      <c r="I40" s="62">
        <f t="shared" ref="I40:J40" si="4">SUM(I37:I39)</f>
        <v>0</v>
      </c>
      <c r="J40" s="60">
        <f t="shared" si="4"/>
        <v>0</v>
      </c>
      <c r="L40" s="62">
        <f t="shared" ref="L40:M40" si="5">SUM(L37:L39)</f>
        <v>0</v>
      </c>
      <c r="M40" s="60">
        <f t="shared" si="5"/>
        <v>0</v>
      </c>
      <c r="N40" s="60">
        <f>SUM(N37:N39)</f>
        <v>0</v>
      </c>
      <c r="P40" s="60">
        <f t="shared" ref="P40:Q40" si="6">SUM(P37:P39)</f>
        <v>0</v>
      </c>
      <c r="Q40" s="63">
        <f t="shared" si="6"/>
        <v>0</v>
      </c>
    </row>
  </sheetData>
  <mergeCells count="10">
    <mergeCell ref="H34:Q34"/>
    <mergeCell ref="I35:J35"/>
    <mergeCell ref="L35:N35"/>
    <mergeCell ref="P35:Q35"/>
    <mergeCell ref="A1:R1"/>
    <mergeCell ref="D18:F18"/>
    <mergeCell ref="O18:O19"/>
    <mergeCell ref="P18:P19"/>
    <mergeCell ref="Q18:Q19"/>
    <mergeCell ref="N18:N19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RPS Annual Compliance Filing</vt:lpstr>
    </vt:vector>
  </TitlesOfParts>
  <Company>CTDEEP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White</dc:creator>
  <cp:lastModifiedBy>Kimberly White</cp:lastModifiedBy>
  <cp:lastPrinted>2020-05-27T15:15:26Z</cp:lastPrinted>
  <dcterms:created xsi:type="dcterms:W3CDTF">2020-05-18T20:42:15Z</dcterms:created>
  <dcterms:modified xsi:type="dcterms:W3CDTF">2021-02-09T20:43:04Z</dcterms:modified>
</cp:coreProperties>
</file>