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20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67" i="1" l="1"/>
  <c r="E64" i="1"/>
  <c r="E43" i="1"/>
  <c r="E22" i="1"/>
  <c r="D61" i="1" l="1"/>
  <c r="C60" i="1"/>
  <c r="C62" i="1" s="1"/>
  <c r="C64" i="1" s="1"/>
  <c r="B60" i="1"/>
  <c r="B62" i="1" s="1"/>
  <c r="B64" i="1" s="1"/>
  <c r="D59" i="1"/>
  <c r="D58" i="1"/>
  <c r="D57" i="1"/>
  <c r="D56" i="1"/>
  <c r="D55" i="1"/>
  <c r="D54" i="1"/>
  <c r="D53" i="1"/>
  <c r="D52" i="1"/>
  <c r="D40" i="1"/>
  <c r="B39" i="1"/>
  <c r="B41" i="1" s="1"/>
  <c r="B43" i="1" s="1"/>
  <c r="C39" i="1"/>
  <c r="C41" i="1" s="1"/>
  <c r="C43" i="1" s="1"/>
  <c r="D37" i="1"/>
  <c r="D36" i="1"/>
  <c r="D35" i="1"/>
  <c r="D34" i="1"/>
  <c r="D33" i="1"/>
  <c r="D32" i="1"/>
  <c r="D31" i="1"/>
  <c r="D19" i="1"/>
  <c r="D11" i="1"/>
  <c r="D12" i="1"/>
  <c r="D13" i="1"/>
  <c r="D14" i="1"/>
  <c r="D15" i="1"/>
  <c r="D16" i="1"/>
  <c r="D10" i="1"/>
  <c r="C17" i="1"/>
  <c r="D17" i="1" s="1"/>
  <c r="B18" i="1"/>
  <c r="B20" i="1" s="1"/>
  <c r="B22" i="1" s="1"/>
  <c r="C18" i="1" l="1"/>
  <c r="C20" i="1" s="1"/>
  <c r="C22" i="1" s="1"/>
  <c r="D60" i="1"/>
  <c r="D62" i="1" s="1"/>
  <c r="D64" i="1" s="1"/>
  <c r="D18" i="1"/>
  <c r="D20" i="1" s="1"/>
  <c r="D22" i="1" s="1"/>
  <c r="D38" i="1"/>
  <c r="D39" i="1" s="1"/>
  <c r="D41" i="1" s="1"/>
  <c r="D43" i="1" s="1"/>
</calcChain>
</file>

<file path=xl/sharedStrings.xml><?xml version="1.0" encoding="utf-8"?>
<sst xmlns="http://schemas.openxmlformats.org/spreadsheetml/2006/main" count="69" uniqueCount="30">
  <si>
    <t>Tier 1 Design, Development, and Implementation</t>
  </si>
  <si>
    <t>Original</t>
  </si>
  <si>
    <t>Budget</t>
  </si>
  <si>
    <t>Revised</t>
  </si>
  <si>
    <t>Increase /</t>
  </si>
  <si>
    <t>(Decrease)</t>
  </si>
  <si>
    <t>Salaries</t>
  </si>
  <si>
    <t>Fringe</t>
  </si>
  <si>
    <t>Consultants</t>
  </si>
  <si>
    <t>Equipment</t>
  </si>
  <si>
    <t>Supplies</t>
  </si>
  <si>
    <t>Travel</t>
  </si>
  <si>
    <t>Other</t>
  </si>
  <si>
    <t>Contractual</t>
  </si>
  <si>
    <t xml:space="preserve">    Total Direct Costs</t>
  </si>
  <si>
    <t>Indirect Costs</t>
  </si>
  <si>
    <t xml:space="preserve">    Total All Costs</t>
  </si>
  <si>
    <t>Tiers 2, 3, and 4 Planning</t>
  </si>
  <si>
    <t>Totals Without Sal, Fringe, Indirect</t>
  </si>
  <si>
    <t xml:space="preserve">    (used for Bond Fund Request)</t>
  </si>
  <si>
    <t>Budgets Used for SFY 2015 - SFY 2017 Bond Fund Request</t>
  </si>
  <si>
    <t>Development of the Exchange and Integrated Eligibility System</t>
  </si>
  <si>
    <t>for the Exchange (EAPD)</t>
  </si>
  <si>
    <t>for the Integrated Eligibility System (EAPD)</t>
  </si>
  <si>
    <t>Tiers 2 and 3 Design, Development, and Implementation</t>
  </si>
  <si>
    <t>for the Integrated Eligibility System (IAPD)</t>
  </si>
  <si>
    <t>New Bond</t>
  </si>
  <si>
    <t>Funds</t>
  </si>
  <si>
    <t>Needed</t>
  </si>
  <si>
    <t>Total Additional Bond Funds Needed for Life of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</si>
</sst>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4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7" fontId="0" fillId="0" borderId="0" xfId="0" applyNumberFormat="1"/>
    <xf numFmtId="37" fontId="1" fillId="0" borderId="0" xfId="0" applyNumberFormat="1" applyFont="1"/>
    <xf numFmtId="37" fontId="1" fillId="0" borderId="0" xfId="0" applyNumberFormat="1" applyFont="1" applyAlignment="1">
      <alignment horizontal="center"/>
    </xf>
    <xf numFmtId="37" fontId="1" fillId="0" borderId="1" xfId="0" applyNumberFormat="1" applyFont="1" applyBorder="1" applyAlignment="1">
      <alignment horizontal="center"/>
    </xf>
    <xf numFmtId="37" fontId="1" fillId="0" borderId="1" xfId="0" quotePrefix="1" applyNumberFormat="1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37" fontId="0" fillId="0" borderId="1" xfId="0" applyNumberFormat="1" applyBorder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0" xfId="0" applyNumberFormat="1"/>
    <xf numFmtId="37" fontId="1" fillId="0" borderId="0" xfId="0" applyNumberFormat="1" applyFont="1" applyBorder="1"/>
    <xf numFmtId="37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tabSelected="1" workbookViewId="0">
      <selection activeCell="G17" sqref="G17"/>
    </sheetView>
  </sheetViews>
  <sheetFormatPr defaultRowHeight="15" x14ac:dyDescent="0.2"/>
  <cols>
    <col min="1" max="1" width="33.88671875" customWidth="1"/>
    <col min="2" max="4" width="13.44140625" style="1" customWidth="1"/>
    <col min="5" max="5" width="13.44140625" customWidth="1"/>
    <col min="7" max="7" width="9.44140625" bestFit="1" customWidth="1"/>
  </cols>
  <sheetData>
    <row r="1" spans="1:5" ht="20.25" x14ac:dyDescent="0.3">
      <c r="A1" s="12" t="s">
        <v>20</v>
      </c>
      <c r="B1" s="12"/>
      <c r="C1" s="12"/>
      <c r="D1" s="12"/>
      <c r="E1" s="9"/>
    </row>
    <row r="2" spans="1:5" ht="20.25" x14ac:dyDescent="0.3">
      <c r="A2" s="12" t="s">
        <v>21</v>
      </c>
      <c r="B2" s="12"/>
      <c r="C2" s="12"/>
      <c r="D2" s="12"/>
      <c r="E2" s="9"/>
    </row>
    <row r="5" spans="1:5" ht="18" x14ac:dyDescent="0.25">
      <c r="A5" s="10" t="s">
        <v>0</v>
      </c>
      <c r="B5" s="11"/>
      <c r="C5" s="11"/>
      <c r="D5" s="11"/>
      <c r="E5" s="9"/>
    </row>
    <row r="6" spans="1:5" ht="18" x14ac:dyDescent="0.25">
      <c r="A6" s="10" t="s">
        <v>22</v>
      </c>
      <c r="B6" s="11"/>
      <c r="C6" s="11"/>
      <c r="D6" s="11"/>
      <c r="E6" s="9"/>
    </row>
    <row r="7" spans="1:5" ht="15.75" x14ac:dyDescent="0.25">
      <c r="E7" s="13" t="s">
        <v>26</v>
      </c>
    </row>
    <row r="8" spans="1:5" ht="15.75" x14ac:dyDescent="0.25">
      <c r="B8" s="3" t="s">
        <v>1</v>
      </c>
      <c r="C8" s="3" t="s">
        <v>3</v>
      </c>
      <c r="D8" s="3" t="s">
        <v>4</v>
      </c>
      <c r="E8" s="3" t="s">
        <v>27</v>
      </c>
    </row>
    <row r="9" spans="1:5" ht="15.75" x14ac:dyDescent="0.25">
      <c r="B9" s="4" t="s">
        <v>2</v>
      </c>
      <c r="C9" s="4" t="s">
        <v>2</v>
      </c>
      <c r="D9" s="5" t="s">
        <v>5</v>
      </c>
      <c r="E9" s="14" t="s">
        <v>28</v>
      </c>
    </row>
    <row r="10" spans="1:5" x14ac:dyDescent="0.2">
      <c r="A10" t="s">
        <v>6</v>
      </c>
      <c r="B10" s="1">
        <v>1774585</v>
      </c>
      <c r="C10" s="1">
        <v>1774585</v>
      </c>
      <c r="D10" s="1">
        <f>+C10-B10</f>
        <v>0</v>
      </c>
    </row>
    <row r="11" spans="1:5" x14ac:dyDescent="0.2">
      <c r="A11" t="s">
        <v>7</v>
      </c>
      <c r="B11" s="1">
        <v>532376</v>
      </c>
      <c r="C11" s="1">
        <v>532376</v>
      </c>
      <c r="D11" s="1">
        <f t="shared" ref="D11:D19" si="0">+C11-B11</f>
        <v>0</v>
      </c>
    </row>
    <row r="12" spans="1:5" x14ac:dyDescent="0.2">
      <c r="A12" t="s">
        <v>8</v>
      </c>
      <c r="B12" s="1">
        <v>3547189</v>
      </c>
      <c r="C12" s="1">
        <v>3547189</v>
      </c>
      <c r="D12" s="1">
        <f t="shared" si="0"/>
        <v>0</v>
      </c>
    </row>
    <row r="13" spans="1:5" x14ac:dyDescent="0.2">
      <c r="A13" t="s">
        <v>9</v>
      </c>
      <c r="B13" s="1">
        <v>118076</v>
      </c>
      <c r="C13" s="1">
        <v>118076</v>
      </c>
      <c r="D13" s="1">
        <f t="shared" si="0"/>
        <v>0</v>
      </c>
    </row>
    <row r="14" spans="1:5" x14ac:dyDescent="0.2">
      <c r="A14" t="s">
        <v>10</v>
      </c>
      <c r="B14" s="1">
        <v>3102</v>
      </c>
      <c r="C14" s="1">
        <v>3102</v>
      </c>
      <c r="D14" s="1">
        <f t="shared" si="0"/>
        <v>0</v>
      </c>
    </row>
    <row r="15" spans="1:5" x14ac:dyDescent="0.2">
      <c r="A15" t="s">
        <v>11</v>
      </c>
      <c r="B15" s="1">
        <v>22704</v>
      </c>
      <c r="C15" s="1">
        <v>22704</v>
      </c>
      <c r="D15" s="1">
        <f t="shared" si="0"/>
        <v>0</v>
      </c>
    </row>
    <row r="16" spans="1:5" x14ac:dyDescent="0.2">
      <c r="A16" t="s">
        <v>12</v>
      </c>
      <c r="B16" s="1">
        <v>1077616</v>
      </c>
      <c r="C16" s="1">
        <v>377566</v>
      </c>
      <c r="D16" s="1">
        <f t="shared" si="0"/>
        <v>-700050</v>
      </c>
    </row>
    <row r="17" spans="1:5" x14ac:dyDescent="0.2">
      <c r="A17" t="s">
        <v>13</v>
      </c>
      <c r="B17" s="8">
        <v>18898721</v>
      </c>
      <c r="C17" s="8">
        <f>19579731+635019+700050</f>
        <v>20914800</v>
      </c>
      <c r="D17" s="8">
        <f t="shared" si="0"/>
        <v>2016079</v>
      </c>
    </row>
    <row r="18" spans="1:5" s="6" customFormat="1" ht="17.25" customHeight="1" x14ac:dyDescent="0.25">
      <c r="A18" s="6" t="s">
        <v>14</v>
      </c>
      <c r="B18" s="2">
        <f>SUM(B10:B17)</f>
        <v>25974369</v>
      </c>
      <c r="C18" s="2">
        <f>SUM(C10:C17)</f>
        <v>27290398</v>
      </c>
      <c r="D18" s="2">
        <f>SUM(D10:D17)</f>
        <v>1316029</v>
      </c>
    </row>
    <row r="19" spans="1:5" x14ac:dyDescent="0.2">
      <c r="A19" t="s">
        <v>15</v>
      </c>
      <c r="B19" s="8">
        <v>0</v>
      </c>
      <c r="C19" s="8">
        <v>0</v>
      </c>
      <c r="D19" s="8">
        <f t="shared" si="0"/>
        <v>0</v>
      </c>
    </row>
    <row r="20" spans="1:5" s="6" customFormat="1" ht="17.25" customHeight="1" x14ac:dyDescent="0.25">
      <c r="A20" s="6" t="s">
        <v>16</v>
      </c>
      <c r="B20" s="2">
        <f>+B18+B19</f>
        <v>25974369</v>
      </c>
      <c r="C20" s="2">
        <f t="shared" ref="C20:D20" si="1">+C18+C19</f>
        <v>27290398</v>
      </c>
      <c r="D20" s="2">
        <f t="shared" si="1"/>
        <v>1316029</v>
      </c>
    </row>
    <row r="21" spans="1:5" s="6" customFormat="1" ht="17.25" customHeight="1" x14ac:dyDescent="0.25">
      <c r="B21" s="2"/>
      <c r="C21" s="2"/>
      <c r="D21" s="2"/>
      <c r="E21" s="1"/>
    </row>
    <row r="22" spans="1:5" ht="15.75" x14ac:dyDescent="0.25">
      <c r="A22" s="6" t="s">
        <v>18</v>
      </c>
      <c r="B22" s="2">
        <f>+B20-B10-B11-B19</f>
        <v>23667408</v>
      </c>
      <c r="C22" s="2">
        <f t="shared" ref="C22:D22" si="2">+C20-C10-C11-C19</f>
        <v>24983437</v>
      </c>
      <c r="D22" s="2">
        <f t="shared" si="2"/>
        <v>1316029</v>
      </c>
      <c r="E22" s="2">
        <f>+D22*0.106</f>
        <v>139499.07399999999</v>
      </c>
    </row>
    <row r="23" spans="1:5" ht="15.75" x14ac:dyDescent="0.25">
      <c r="A23" s="6" t="s">
        <v>19</v>
      </c>
    </row>
    <row r="26" spans="1:5" ht="18" x14ac:dyDescent="0.25">
      <c r="A26" s="10" t="s">
        <v>17</v>
      </c>
      <c r="B26" s="11"/>
      <c r="C26" s="11"/>
      <c r="D26" s="11"/>
      <c r="E26" s="9"/>
    </row>
    <row r="27" spans="1:5" ht="18" x14ac:dyDescent="0.25">
      <c r="A27" s="10" t="s">
        <v>23</v>
      </c>
      <c r="B27" s="11"/>
      <c r="C27" s="11"/>
      <c r="D27" s="11"/>
      <c r="E27" s="9"/>
    </row>
    <row r="29" spans="1:5" ht="15.75" x14ac:dyDescent="0.25">
      <c r="B29" s="3" t="s">
        <v>1</v>
      </c>
      <c r="C29" s="3" t="s">
        <v>3</v>
      </c>
      <c r="D29" s="3" t="s">
        <v>4</v>
      </c>
    </row>
    <row r="30" spans="1:5" ht="15.75" x14ac:dyDescent="0.25">
      <c r="B30" s="4" t="s">
        <v>2</v>
      </c>
      <c r="C30" s="4" t="s">
        <v>2</v>
      </c>
      <c r="D30" s="5" t="s">
        <v>5</v>
      </c>
    </row>
    <row r="31" spans="1:5" x14ac:dyDescent="0.2">
      <c r="A31" t="s">
        <v>6</v>
      </c>
      <c r="B31" s="1">
        <v>393120</v>
      </c>
      <c r="C31" s="1">
        <v>393120</v>
      </c>
      <c r="D31" s="1">
        <f>+C31-B31</f>
        <v>0</v>
      </c>
    </row>
    <row r="32" spans="1:5" x14ac:dyDescent="0.2">
      <c r="A32" t="s">
        <v>7</v>
      </c>
      <c r="B32" s="1">
        <v>168480</v>
      </c>
      <c r="C32" s="1">
        <v>168480</v>
      </c>
      <c r="D32" s="1">
        <f t="shared" ref="D32:D38" si="3">+C32-B32</f>
        <v>0</v>
      </c>
    </row>
    <row r="33" spans="1:5" x14ac:dyDescent="0.2">
      <c r="A33" t="s">
        <v>8</v>
      </c>
      <c r="B33" s="1">
        <v>3000000</v>
      </c>
      <c r="C33" s="1">
        <v>3729744</v>
      </c>
      <c r="D33" s="1">
        <f t="shared" si="3"/>
        <v>729744</v>
      </c>
    </row>
    <row r="34" spans="1:5" x14ac:dyDescent="0.2">
      <c r="A34" t="s">
        <v>9</v>
      </c>
      <c r="B34" s="1">
        <v>23657</v>
      </c>
      <c r="C34" s="1">
        <v>23657</v>
      </c>
      <c r="D34" s="1">
        <f t="shared" si="3"/>
        <v>0</v>
      </c>
    </row>
    <row r="35" spans="1:5" x14ac:dyDescent="0.2">
      <c r="A35" t="s">
        <v>10</v>
      </c>
      <c r="B35" s="1">
        <v>687</v>
      </c>
      <c r="C35" s="1">
        <v>687</v>
      </c>
      <c r="D35" s="1">
        <f t="shared" si="3"/>
        <v>0</v>
      </c>
    </row>
    <row r="36" spans="1:5" x14ac:dyDescent="0.2">
      <c r="A36" t="s">
        <v>11</v>
      </c>
      <c r="B36" s="1">
        <v>4827</v>
      </c>
      <c r="C36" s="1">
        <v>4827</v>
      </c>
      <c r="D36" s="1">
        <f t="shared" si="3"/>
        <v>0</v>
      </c>
    </row>
    <row r="37" spans="1:5" x14ac:dyDescent="0.2">
      <c r="A37" t="s">
        <v>12</v>
      </c>
      <c r="B37" s="1">
        <v>84468</v>
      </c>
      <c r="C37" s="1">
        <v>84468</v>
      </c>
      <c r="D37" s="1">
        <f t="shared" si="3"/>
        <v>0</v>
      </c>
    </row>
    <row r="38" spans="1:5" x14ac:dyDescent="0.2">
      <c r="A38" t="s">
        <v>13</v>
      </c>
      <c r="B38" s="8">
        <v>0</v>
      </c>
      <c r="C38" s="8">
        <v>0</v>
      </c>
      <c r="D38" s="8">
        <f t="shared" si="3"/>
        <v>0</v>
      </c>
    </row>
    <row r="39" spans="1:5" s="6" customFormat="1" ht="17.25" customHeight="1" x14ac:dyDescent="0.25">
      <c r="A39" s="6" t="s">
        <v>14</v>
      </c>
      <c r="B39" s="2">
        <f>SUM(B31:B38)</f>
        <v>3675239</v>
      </c>
      <c r="C39" s="2">
        <f>SUM(C31:C38)</f>
        <v>4404983</v>
      </c>
      <c r="D39" s="2">
        <f>SUM(D31:D38)</f>
        <v>729744</v>
      </c>
    </row>
    <row r="40" spans="1:5" x14ac:dyDescent="0.2">
      <c r="A40" t="s">
        <v>15</v>
      </c>
      <c r="B40" s="8">
        <v>0</v>
      </c>
      <c r="C40" s="8">
        <v>0</v>
      </c>
      <c r="D40" s="8">
        <f t="shared" ref="D40" si="4">+C40-B40</f>
        <v>0</v>
      </c>
    </row>
    <row r="41" spans="1:5" s="6" customFormat="1" ht="17.25" customHeight="1" x14ac:dyDescent="0.25">
      <c r="A41" s="6" t="s">
        <v>16</v>
      </c>
      <c r="B41" s="2">
        <f>+B39+B40</f>
        <v>3675239</v>
      </c>
      <c r="C41" s="2">
        <f t="shared" ref="C41" si="5">+C39+C40</f>
        <v>4404983</v>
      </c>
      <c r="D41" s="2">
        <f t="shared" ref="D41" si="6">+D39+D40</f>
        <v>729744</v>
      </c>
    </row>
    <row r="43" spans="1:5" ht="15.75" x14ac:dyDescent="0.25">
      <c r="A43" s="6" t="s">
        <v>18</v>
      </c>
      <c r="B43" s="2">
        <f>+B41-B31-B32-B40</f>
        <v>3113639</v>
      </c>
      <c r="C43" s="2">
        <f t="shared" ref="C43:D43" si="7">+C41-C31-C32-C40</f>
        <v>3843383</v>
      </c>
      <c r="D43" s="2">
        <f t="shared" si="7"/>
        <v>729744</v>
      </c>
      <c r="E43" s="2">
        <f>+D43*0.251</f>
        <v>183165.74400000001</v>
      </c>
    </row>
    <row r="44" spans="1:5" ht="15.75" x14ac:dyDescent="0.25">
      <c r="A44" s="6" t="s">
        <v>19</v>
      </c>
    </row>
    <row r="47" spans="1:5" ht="18" x14ac:dyDescent="0.25">
      <c r="A47" s="10" t="s">
        <v>24</v>
      </c>
      <c r="B47" s="11"/>
      <c r="C47" s="11"/>
      <c r="D47" s="11"/>
      <c r="E47" s="9"/>
    </row>
    <row r="48" spans="1:5" ht="18" x14ac:dyDescent="0.25">
      <c r="A48" s="10" t="s">
        <v>25</v>
      </c>
      <c r="B48" s="11"/>
      <c r="C48" s="11"/>
      <c r="D48" s="11"/>
      <c r="E48" s="9"/>
    </row>
    <row r="50" spans="1:7" ht="15.75" x14ac:dyDescent="0.25">
      <c r="B50" s="3" t="s">
        <v>1</v>
      </c>
      <c r="C50" s="3" t="s">
        <v>3</v>
      </c>
      <c r="D50" s="3" t="s">
        <v>4</v>
      </c>
    </row>
    <row r="51" spans="1:7" ht="15.75" x14ac:dyDescent="0.25">
      <c r="B51" s="4" t="s">
        <v>2</v>
      </c>
      <c r="C51" s="4" t="s">
        <v>2</v>
      </c>
      <c r="D51" s="5" t="s">
        <v>5</v>
      </c>
    </row>
    <row r="52" spans="1:7" x14ac:dyDescent="0.2">
      <c r="A52" t="s">
        <v>6</v>
      </c>
      <c r="B52" s="1">
        <v>4554999</v>
      </c>
      <c r="C52" s="1">
        <v>7643079</v>
      </c>
      <c r="D52" s="1">
        <f>+C52-B52</f>
        <v>3088080</v>
      </c>
    </row>
    <row r="53" spans="1:7" x14ac:dyDescent="0.2">
      <c r="A53" t="s">
        <v>7</v>
      </c>
      <c r="B53" s="1">
        <v>3311941</v>
      </c>
      <c r="C53" s="1">
        <v>6200830</v>
      </c>
      <c r="D53" s="1">
        <f t="shared" ref="D53:D59" si="8">+C53-B53</f>
        <v>2888889</v>
      </c>
    </row>
    <row r="54" spans="1:7" x14ac:dyDescent="0.2">
      <c r="A54" t="s">
        <v>8</v>
      </c>
      <c r="B54" s="1">
        <v>15035662</v>
      </c>
      <c r="C54" s="1">
        <v>22136380</v>
      </c>
      <c r="D54" s="1">
        <f t="shared" si="8"/>
        <v>7100718</v>
      </c>
    </row>
    <row r="55" spans="1:7" x14ac:dyDescent="0.2">
      <c r="A55" t="s">
        <v>9</v>
      </c>
      <c r="B55" s="1">
        <v>10570227</v>
      </c>
      <c r="C55" s="1">
        <v>26681943</v>
      </c>
      <c r="D55" s="1">
        <f t="shared" si="8"/>
        <v>16111716</v>
      </c>
    </row>
    <row r="56" spans="1:7" x14ac:dyDescent="0.2">
      <c r="A56" t="s">
        <v>10</v>
      </c>
      <c r="B56" s="1">
        <v>58682</v>
      </c>
      <c r="C56" s="1">
        <v>58682</v>
      </c>
      <c r="D56" s="1">
        <f t="shared" si="8"/>
        <v>0</v>
      </c>
    </row>
    <row r="57" spans="1:7" x14ac:dyDescent="0.2">
      <c r="A57" t="s">
        <v>11</v>
      </c>
      <c r="B57" s="1">
        <v>63361</v>
      </c>
      <c r="C57" s="1">
        <v>63361</v>
      </c>
      <c r="D57" s="1">
        <f t="shared" si="8"/>
        <v>0</v>
      </c>
    </row>
    <row r="58" spans="1:7" x14ac:dyDescent="0.2">
      <c r="A58" t="s">
        <v>12</v>
      </c>
      <c r="B58" s="1">
        <v>1074082</v>
      </c>
      <c r="C58" s="1">
        <v>1861566</v>
      </c>
      <c r="D58" s="1">
        <f t="shared" si="8"/>
        <v>787484</v>
      </c>
    </row>
    <row r="59" spans="1:7" x14ac:dyDescent="0.2">
      <c r="A59" t="s">
        <v>13</v>
      </c>
      <c r="B59" s="8">
        <v>54521722</v>
      </c>
      <c r="C59" s="8">
        <v>66603192</v>
      </c>
      <c r="D59" s="8">
        <f t="shared" si="8"/>
        <v>12081470</v>
      </c>
    </row>
    <row r="60" spans="1:7" s="6" customFormat="1" ht="17.25" customHeight="1" x14ac:dyDescent="0.25">
      <c r="A60" s="6" t="s">
        <v>14</v>
      </c>
      <c r="B60" s="2">
        <f>SUM(B52:B59)</f>
        <v>89190676</v>
      </c>
      <c r="C60" s="2">
        <f>SUM(C52:C59)</f>
        <v>131249033</v>
      </c>
      <c r="D60" s="2">
        <f>SUM(D52:D59)</f>
        <v>42058357</v>
      </c>
    </row>
    <row r="61" spans="1:7" x14ac:dyDescent="0.2">
      <c r="A61" t="s">
        <v>15</v>
      </c>
      <c r="B61" s="8">
        <v>0</v>
      </c>
      <c r="C61" s="8">
        <v>2797299</v>
      </c>
      <c r="D61" s="8">
        <f t="shared" ref="D61" si="9">+C61-B61</f>
        <v>2797299</v>
      </c>
      <c r="G61" s="15"/>
    </row>
    <row r="62" spans="1:7" s="6" customFormat="1" ht="17.25" customHeight="1" x14ac:dyDescent="0.25">
      <c r="A62" s="6" t="s">
        <v>16</v>
      </c>
      <c r="B62" s="2">
        <f>+B60+B61</f>
        <v>89190676</v>
      </c>
      <c r="C62" s="2">
        <f t="shared" ref="C62" si="10">+C60+C61</f>
        <v>134046332</v>
      </c>
      <c r="D62" s="2">
        <f t="shared" ref="D62" si="11">+D60+D61</f>
        <v>44855656</v>
      </c>
    </row>
    <row r="64" spans="1:7" ht="15.75" x14ac:dyDescent="0.25">
      <c r="A64" s="6" t="s">
        <v>18</v>
      </c>
      <c r="B64" s="2">
        <f>+B62-B52-B53-B61</f>
        <v>81323736</v>
      </c>
      <c r="C64" s="2">
        <f t="shared" ref="C64:D64" si="12">+C62-C52-C53-C61</f>
        <v>117405124</v>
      </c>
      <c r="D64" s="2">
        <f t="shared" si="12"/>
        <v>36081388</v>
      </c>
      <c r="E64" s="16">
        <f>+D64*0.1317643</f>
        <v>4754238.8328483999</v>
      </c>
    </row>
    <row r="65" spans="1:5" ht="15.75" x14ac:dyDescent="0.25">
      <c r="A65" s="6" t="s">
        <v>19</v>
      </c>
      <c r="E65" s="2"/>
    </row>
    <row r="67" spans="1:5" ht="18.75" thickBot="1" x14ac:dyDescent="0.3">
      <c r="A67" s="7" t="s">
        <v>29</v>
      </c>
      <c r="E67" s="17">
        <f>+E22+E43+E64</f>
        <v>5076903.6508483998</v>
      </c>
    </row>
    <row r="68" spans="1:5" ht="15.75" thickTop="1" x14ac:dyDescent="0.2"/>
  </sheetData>
  <mergeCells count="8">
    <mergeCell ref="A1:E1"/>
    <mergeCell ref="A2:E2"/>
    <mergeCell ref="A5:E5"/>
    <mergeCell ref="A6:E6"/>
    <mergeCell ref="A26:E26"/>
    <mergeCell ref="A27:E27"/>
    <mergeCell ref="A47:E47"/>
    <mergeCell ref="A48:E48"/>
  </mergeCells>
  <printOptions gridLines="1"/>
  <pageMargins left="0.7" right="0.7" top="0.5" bottom="0.5" header="0.25" footer="0.25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Rosenthal</dc:creator>
  <cp:lastModifiedBy>Rachel Rosenthal</cp:lastModifiedBy>
  <cp:lastPrinted>2014-05-06T12:04:04Z</cp:lastPrinted>
  <dcterms:created xsi:type="dcterms:W3CDTF">2014-05-06T11:12:32Z</dcterms:created>
  <dcterms:modified xsi:type="dcterms:W3CDTF">2014-05-06T12:13:32Z</dcterms:modified>
</cp:coreProperties>
</file>