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firstSheet="7"/>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Report_18!$A$9:$C$47</definedName>
    <definedName name="_xlnm.Print_Area" localSheetId="10">Report_19!$A$10:$E$31</definedName>
    <definedName name="_xlnm.Print_Area" localSheetId="0">Report_20!$A$11:$C$130</definedName>
    <definedName name="_xlnm.Print_Area" localSheetId="11">Report_21!$A$11:$E$44</definedName>
    <definedName name="_xlnm.Print_Area" localSheetId="12">Report_22!$A$11:$C$20</definedName>
    <definedName name="_xlnm.Print_Area" localSheetId="13">Report_23!$A$9:$F$59</definedName>
    <definedName name="_xlnm.Print_Area" localSheetId="1">Report_5!$A$10:$D$77</definedName>
    <definedName name="_xlnm.Print_Area" localSheetId="2">Report_6!$A$10:$E$64</definedName>
    <definedName name="_xlnm.Print_Area" localSheetId="3">Report_6A!$A$10:$F$40</definedName>
    <definedName name="_xlnm.Print_Area" localSheetId="4">Report_7!$A$10:$D$39</definedName>
    <definedName name="_xlnm.Print_Area" localSheetId="5">Report_8!$A$10:$D$39</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C45" i="14"/>
  <c r="E45" i="14"/>
  <c r="F44" i="14"/>
  <c r="E44" i="14"/>
  <c r="D42" i="14"/>
  <c r="C42" i="14"/>
  <c r="F42" i="14"/>
  <c r="F41" i="14"/>
  <c r="E41" i="14"/>
  <c r="F39" i="14"/>
  <c r="E39" i="14"/>
  <c r="F38" i="14"/>
  <c r="E38" i="14"/>
  <c r="F30" i="14"/>
  <c r="E30" i="14"/>
  <c r="E29" i="14"/>
  <c r="F29" i="14"/>
  <c r="F28" i="14"/>
  <c r="E28" i="14"/>
  <c r="E27" i="14"/>
  <c r="F27" i="14"/>
  <c r="D25" i="14"/>
  <c r="C25" i="14"/>
  <c r="F24" i="14"/>
  <c r="E24" i="14"/>
  <c r="E23" i="14"/>
  <c r="F23" i="14"/>
  <c r="F22" i="14"/>
  <c r="E22" i="14"/>
  <c r="E25" i="14"/>
  <c r="D19" i="14"/>
  <c r="E19" i="14"/>
  <c r="F19" i="14"/>
  <c r="C19" i="14"/>
  <c r="C20" i="14"/>
  <c r="E18" i="14"/>
  <c r="F18" i="14"/>
  <c r="D16" i="14"/>
  <c r="C16" i="14"/>
  <c r="E16" i="14"/>
  <c r="F16" i="14"/>
  <c r="F15" i="14"/>
  <c r="E15" i="14"/>
  <c r="E13" i="14"/>
  <c r="F13" i="14"/>
  <c r="F12" i="14"/>
  <c r="E12" i="14"/>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E35" i="7"/>
  <c r="C35" i="7"/>
  <c r="F35" i="7"/>
  <c r="F34" i="7"/>
  <c r="E34" i="7"/>
  <c r="F33" i="7"/>
  <c r="E33" i="7"/>
  <c r="F32" i="7"/>
  <c r="E32" i="7"/>
  <c r="F31" i="7"/>
  <c r="E31" i="7"/>
  <c r="F30" i="7"/>
  <c r="E30" i="7"/>
  <c r="F27" i="7"/>
  <c r="E27" i="7"/>
  <c r="D26" i="7"/>
  <c r="E26" i="7"/>
  <c r="C26" i="7"/>
  <c r="F26" i="7"/>
  <c r="F25" i="7"/>
  <c r="E25" i="7"/>
  <c r="F24" i="7"/>
  <c r="E24" i="7"/>
  <c r="F23" i="7"/>
  <c r="E23" i="7"/>
  <c r="F22" i="7"/>
  <c r="E22" i="7"/>
  <c r="F21" i="7"/>
  <c r="E21" i="7"/>
  <c r="F18" i="7"/>
  <c r="E18" i="7"/>
  <c r="D17" i="7"/>
  <c r="E17" i="7"/>
  <c r="C17" i="7"/>
  <c r="F17" i="7"/>
  <c r="F16" i="7"/>
  <c r="E16" i="7"/>
  <c r="F15" i="7"/>
  <c r="E15" i="7"/>
  <c r="F14" i="7"/>
  <c r="E14" i="7"/>
  <c r="F13" i="7"/>
  <c r="E13" i="7"/>
  <c r="F12" i="7"/>
  <c r="E12" i="7"/>
  <c r="C39" i="6"/>
  <c r="C39" i="5"/>
  <c r="F33" i="4"/>
  <c r="F39" i="4"/>
  <c r="E61" i="3"/>
  <c r="E52" i="3"/>
  <c r="E63" i="3"/>
  <c r="E40" i="3"/>
  <c r="E30" i="3"/>
  <c r="E25" i="3"/>
  <c r="E18" i="3"/>
  <c r="E13" i="3"/>
  <c r="D76" i="2"/>
  <c r="D73" i="2"/>
  <c r="D65" i="2"/>
  <c r="D57" i="2"/>
  <c r="D49" i="2"/>
  <c r="D41" i="2"/>
  <c r="D33" i="2"/>
  <c r="D25" i="2"/>
  <c r="D75" i="2"/>
  <c r="D77" i="2"/>
  <c r="D17" i="2"/>
  <c r="F25" i="14"/>
  <c r="F45" i="14"/>
  <c r="E42" i="14"/>
  <c r="D20" i="14"/>
  <c r="E20" i="14"/>
  <c r="F20" i="14"/>
</calcChain>
</file>

<file path=xl/sharedStrings.xml><?xml version="1.0" encoding="utf-8"?>
<sst xmlns="http://schemas.openxmlformats.org/spreadsheetml/2006/main" count="899" uniqueCount="309">
  <si>
    <t>NORWALK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</si>
  <si>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</si>
  <si>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</si>
  <si>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</si>
  <si>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</si>
  <si>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</si>
  <si>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</si>
  <si>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</si>
  <si>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</si>
  <si>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</si>
  <si>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NORWALK HEALTH SERVICES CORPORATION</t>
  </si>
  <si>
    <t>Affiliate Description</t>
  </si>
  <si>
    <t>PARENT CORPORATION</t>
  </si>
  <si>
    <t xml:space="preserve">Affiliate type of service </t>
  </si>
  <si>
    <t>Parent Corporation</t>
  </si>
  <si>
    <t>Tax Status</t>
  </si>
  <si>
    <t>Not for Profit</t>
  </si>
  <si>
    <t>Street Address</t>
  </si>
  <si>
    <t>34 MAPLE STREET</t>
  </si>
  <si>
    <t xml:space="preserve">Town </t>
  </si>
  <si>
    <t>Norwalk</t>
  </si>
  <si>
    <t>State</t>
  </si>
  <si>
    <t>Connecticut</t>
  </si>
  <si>
    <t>Zip Code</t>
  </si>
  <si>
    <t xml:space="preserve">06856 - </t>
  </si>
  <si>
    <t>CEO Name</t>
  </si>
  <si>
    <t>Daniel DeBarba</t>
  </si>
  <si>
    <t>CEO Title</t>
  </si>
  <si>
    <t>CEO</t>
  </si>
  <si>
    <t>CT Agent Name</t>
  </si>
  <si>
    <t>CT Agent Company</t>
  </si>
  <si>
    <t>Norwalk Hospital Association</t>
  </si>
  <si>
    <t>CT Agent Company Street Address</t>
  </si>
  <si>
    <t xml:space="preserve">CT Agent Town </t>
  </si>
  <si>
    <t>CT Agent State</t>
  </si>
  <si>
    <t>CT Agent Zip Code</t>
  </si>
  <si>
    <t>B.</t>
  </si>
  <si>
    <t>ADVANCED CENTER FOR REHABILITATION MEDICINE</t>
  </si>
  <si>
    <t>"FOR THE PURPOSE OF PROVIDING REHABILITATION SERVICES"</t>
  </si>
  <si>
    <t>Rehabilitation Services</t>
  </si>
  <si>
    <t xml:space="preserve">34 MAPLE STREET,  </t>
  </si>
  <si>
    <t>NORWALK</t>
  </si>
  <si>
    <t>C.</t>
  </si>
  <si>
    <t>FAIRFIELD COUNTY MEDICAL SERVICES, INC.</t>
  </si>
  <si>
    <t>TO BENEFIT HEALTH STATUS OF COMMUNITY SERVED BY NORWALK HOSPITAL</t>
  </si>
  <si>
    <t>Physicians Services</t>
  </si>
  <si>
    <t>PRESIDENT</t>
  </si>
  <si>
    <t>D.</t>
  </si>
  <si>
    <t>MAPLE STREET INDEMNITY COMPANY, LTD.</t>
  </si>
  <si>
    <t>CAPTIVE INSURANCE COMPANY, DOMICILED IN BERMUDA TO INSURE PROFESSIONAL LIABILITY EXPOSURE OF HOSPITAL AND ATTENDING PHYSICIANS.</t>
  </si>
  <si>
    <t>Insurance</t>
  </si>
  <si>
    <t>34 Maple Street</t>
  </si>
  <si>
    <t>E.</t>
  </si>
  <si>
    <t>NORWALK HEALTH CARE, INC.</t>
  </si>
  <si>
    <t>FOR THE PURPOSE OF PROVIDING LONG-TERM CARE</t>
  </si>
  <si>
    <t>Long Term Care</t>
  </si>
  <si>
    <t>34 MIDROCKS ROAD</t>
  </si>
  <si>
    <t xml:space="preserve">06851 - </t>
  </si>
  <si>
    <t>F.</t>
  </si>
  <si>
    <t>NORWALK HOSPITAL FOUNDATION, INC.</t>
  </si>
  <si>
    <t>"PROVIDES FUND RAISING FOR THE PARENT CORPORATION AND AFFILIATES"</t>
  </si>
  <si>
    <t>Foundation</t>
  </si>
  <si>
    <t>G.</t>
  </si>
  <si>
    <t>SWC CORPORATION</t>
  </si>
  <si>
    <t>"FOR THE PURPOSE OF PROVIDING PHARMACEUTICAL NEEDS/ EQUITY TRANSFER OF NRMC JOINT VENTURE"</t>
  </si>
  <si>
    <t>Pharmacy</t>
  </si>
  <si>
    <t>For Profit</t>
  </si>
  <si>
    <t>24 STEVENS STREET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</si>
  <si>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</si>
  <si>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</si>
  <si>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</si>
  <si>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</si>
  <si>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</si>
  <si>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</si>
  <si>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</si>
  <si>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</si>
  <si>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</si>
  <si>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</si>
  <si>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</si>
  <si>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</si>
  <si>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</si>
  <si>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</si>
  <si>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</si>
  <si>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</si>
  <si>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</si>
  <si>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</si>
  <si>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</si>
  <si>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</si>
  <si>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</si>
  <si>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</si>
  <si>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</si>
  <si>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</si>
  <si>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</si>
  <si>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</si>
  <si>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</si>
  <si>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</si>
  <si>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</si>
  <si>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</si>
  <si>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</si>
  <si>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</si>
  <si>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</si>
  <si>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</si>
  <si>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</si>
  <si>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</si>
  <si>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Cash Transfer to NHSC                   </t>
  </si>
  <si>
    <t xml:space="preserve">09/30/2010                     </t>
  </si>
  <si>
    <t>Ending Unconsolidated Intercompany Balance:</t>
  </si>
  <si>
    <t>9/30/2010  </t>
  </si>
  <si>
    <t>Nothing to Report  </t>
  </si>
  <si>
    <t/>
  </si>
  <si>
    <t xml:space="preserve">Payments to Physicians for inpatient services                   </t>
  </si>
  <si>
    <t xml:space="preserve">Transfer Revenue/Expenses Net                   </t>
  </si>
  <si>
    <t xml:space="preserve">Fund Balance Transfer to Fairfield County Medical Services                   </t>
  </si>
  <si>
    <t xml:space="preserve">Payments on Account                   </t>
  </si>
  <si>
    <t xml:space="preserve">Expense Transfers                   </t>
  </si>
  <si>
    <t xml:space="preserve">Rehabilitation Therapy                   </t>
  </si>
  <si>
    <t xml:space="preserve">Laundry                   </t>
  </si>
  <si>
    <t xml:space="preserve">Management Fee                   </t>
  </si>
  <si>
    <t xml:space="preserve">Cash Transfer to Honey Hill                   </t>
  </si>
  <si>
    <t xml:space="preserve">Funding Operations of Norwalk Hospital Foundation                   </t>
  </si>
  <si>
    <t xml:space="preserve">Rent                   </t>
  </si>
  <si>
    <t xml:space="preserve">Accounting Fees                   </t>
  </si>
  <si>
    <t xml:space="preserve">Transfer Unrestriced Donations                   </t>
  </si>
  <si>
    <t xml:space="preserve">Restricted Fund Funding Operation Expenses                   </t>
  </si>
  <si>
    <t xml:space="preserve">Restricted Fund Funding Capital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</si>
  <si>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</si>
  <si>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</si>
  <si>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</si>
  <si>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</si>
  <si>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</si>
  <si>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</si>
  <si>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</si>
  <si>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</si>
  <si>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</si>
  <si>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</si>
  <si>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Transfer</t>
  </si>
  <si>
    <t>09/30/2010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</si>
  <si>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</si>
  <si>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</si>
  <si>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</si>
  <si>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</si>
  <si>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</si>
  <si>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</si>
  <si>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</si>
  <si>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</si>
  <si>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</si>
  <si>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</si>
  <si>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</si>
  <si>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</si>
  <si>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</si>
  <si>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</si>
  <si>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</si>
  <si>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</si>
  <si>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</si>
  <si>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</si>
  <si>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</si>
  <si>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</si>
  <si>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</si>
  <si>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</si>
  <si>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</si>
  <si>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</si>
  <si>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</si>
  <si>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</si>
  <si>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</si>
  <si>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</si>
  <si>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</si>
  <si>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</si>
  <si>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</si>
  <si>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</si>
  <si>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</si>
  <si>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</si>
  <si>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</si>
  <si>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</si>
  <si>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</si>
  <si>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</si>
  <si>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</si>
  <si>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</si>
  <si>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</si>
  <si>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</si>
  <si>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</si>
  <si>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</si>
  <si>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</si>
  <si>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</si>
  <si>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</si>
  <si>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</si>
  <si>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</si>
  <si>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</si>
  <si>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</si>
  <si>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</si>
  <si>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</si>
  <si>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</si>
  <si>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</si>
  <si>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</si>
  <si>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The Hospital will utilize outside agencies after all means of collection have been exhausted. All agencies must be reputable and follow all federal guidelines. All accounts written off to bad debts will be forwarded to an agency to pursue further collection.</t>
  </si>
  <si>
    <t>Hospital's processes and policies for compensating a Collection Agent for services rendered</t>
  </si>
  <si>
    <t xml:space="preserve">All collection agents charge a flat fee of an agreed upon percentage on all amounts recovered for all accounts which are non-legal. An additional fee of an agreed upon percentage is charged on all amounts recovered on legal accounts.  </t>
  </si>
  <si>
    <t>Total Recovery Rate on accounts assigned (excluding Medicare accounts) to Collection Agents</t>
  </si>
  <si>
    <t>II.</t>
  </si>
  <si>
    <t>SPECIFIC COLLECTION AGENT INFORMATION</t>
  </si>
  <si>
    <t xml:space="preserve">Collection Agent </t>
  </si>
  <si>
    <t>Collection Agent Name</t>
  </si>
  <si>
    <t>Credit Bureau of Collection Services, Inc. (CBCS)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</si>
  <si>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</si>
  <si>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</si>
  <si>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</si>
  <si>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</si>
  <si>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</si>
  <si>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After the hospital follows the processes and policies described in Section I.  Accounts are assigned to the collection agents based on an alpha split.  Last names beginning with A-K will be sent to Credit Bureau Collection Services, Inc.</t>
  </si>
  <si>
    <t>If the Hospital follows the same processes and policies described in  Section I, for compensating this Collection Agent? indicate "Same as General Processes and Policies" Otherwise Provide Details.</t>
  </si>
  <si>
    <t>Credit Bureau Collection Services, Inc. is compensated at 25% of all non-legal recovered amounts and 30% of all legal recovered amounts</t>
  </si>
  <si>
    <t>Recovery Rate on Accounts Assigned (excluding Medicare accounts) to Collection Agent.</t>
  </si>
  <si>
    <t>Lovejoy and Rimer, P.C.</t>
  </si>
  <si>
    <t>Attorney</t>
  </si>
  <si>
    <t>The Dir of Pt Accts or Manager of Customer Service may approve accounts to be referred directly to an attorney for legal action without the envolvement of collection agencies. These accounts typically have balances over $10,000 and involve motor vehicle, Workers Comp claims, probate, 3rd-party litig</t>
  </si>
  <si>
    <t>Lovejoy and Rimer, P.C. is compensated at 30% of recovered amounts after starting litigation and 25% of recovered amounts prior to litigation.  Compensation at a lessor % or hourly rate may be paid depending on the circumstances.</t>
  </si>
  <si>
    <t>Trans-Continental Credit and Collection Corp.</t>
  </si>
  <si>
    <t>After the Hospital follows the policies described in Section I.  Accounts are assigned to the collections agents based upon an alpha split.  Last names beginning with the letters L-Z will be sent to Trans-Continental Credit and Collection Corp.</t>
  </si>
  <si>
    <t>Trans-Continental is compensated at 25% of all primary non-legal recovered amounts, 50% for secondary non-legal recovered amounts and 30% of all legal recovered amounts.</t>
  </si>
  <si>
    <t>Tobin, Levin, Carberry and OMalley, P.C.</t>
  </si>
  <si>
    <t>Supervisor of insurance Department will review accounts and determine whether the situation requires legal services to assist in the collection process.  In addition this legal firm handles any appeals deemed necessary for potential reimbursement and Title XIX eligibility process for special situati</t>
  </si>
  <si>
    <t>Tobin is compensated at 33 1/3% of any recovered amount.</t>
  </si>
  <si>
    <t>REPORT 19 - SALARIES AND FRINGE BENEFITS OF THE TEN HIGHEST PAID HOSPITAL POSITIONS</t>
  </si>
  <si>
    <t>POSITION TITLE</t>
  </si>
  <si>
    <t>SALARY</t>
  </si>
  <si>
    <t>FRINGE BENEFITS</t>
  </si>
  <si>
    <t>TOTAL</t>
  </si>
  <si>
    <t>1.</t>
  </si>
  <si>
    <t>President &amp; CEO (through April 2010)</t>
  </si>
  <si>
    <t>2.</t>
  </si>
  <si>
    <t>VP &amp; Chief Medical Officer</t>
  </si>
  <si>
    <t>3.</t>
  </si>
  <si>
    <t>VP &amp; Chief Operating Officer/ President &amp; CEO</t>
  </si>
  <si>
    <t>4.</t>
  </si>
  <si>
    <t>Physician, Emergency Department</t>
  </si>
  <si>
    <t>5.</t>
  </si>
  <si>
    <t>VP Planning/ VP and Chief Operating Officer</t>
  </si>
  <si>
    <t>6.</t>
  </si>
  <si>
    <t>7.</t>
  </si>
  <si>
    <t>Chairman, Dept. of Emergency Medicine</t>
  </si>
  <si>
    <t>8.</t>
  </si>
  <si>
    <t>Chairman, Dept. of Surgery</t>
  </si>
  <si>
    <t>9.</t>
  </si>
  <si>
    <t>Chief Pulmonary/Critical Care</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</si>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</sst>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tabSelected="1" zoomScale="75" workbookViewId="0">
      <selection activeCell="A2" sqref="A2:C2"/>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31</v>
      </c>
    </row>
    <row r="41" spans="1:3" ht="14.25" customHeight="1" x14ac:dyDescent="0.2">
      <c r="A41" s="19">
        <v>12</v>
      </c>
      <c r="B41" s="20" t="s">
        <v>32</v>
      </c>
      <c r="C41" s="21" t="s">
        <v>40</v>
      </c>
    </row>
    <row r="42" spans="1:3" ht="14.25" customHeight="1" x14ac:dyDescent="0.2">
      <c r="A42" s="19">
        <v>13</v>
      </c>
      <c r="B42" s="20" t="s">
        <v>33</v>
      </c>
      <c r="C42" s="21" t="s">
        <v>41</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42</v>
      </c>
      <c r="B46" s="17" t="s">
        <v>9</v>
      </c>
      <c r="C46" s="18" t="s">
        <v>43</v>
      </c>
    </row>
    <row r="47" spans="1:3" x14ac:dyDescent="0.2">
      <c r="A47" s="19">
        <v>1</v>
      </c>
      <c r="B47" s="20" t="s">
        <v>11</v>
      </c>
      <c r="C47" s="21" t="s">
        <v>44</v>
      </c>
    </row>
    <row r="48" spans="1:3" ht="14.25" customHeight="1" x14ac:dyDescent="0.2">
      <c r="A48" s="19">
        <v>2</v>
      </c>
      <c r="B48" s="22" t="s">
        <v>13</v>
      </c>
      <c r="C48" s="21" t="s">
        <v>45</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46</v>
      </c>
    </row>
    <row r="56" spans="1:3" ht="14.25" customHeight="1" x14ac:dyDescent="0.2">
      <c r="A56" s="19">
        <v>10</v>
      </c>
      <c r="B56" s="20" t="s">
        <v>29</v>
      </c>
      <c r="C56" s="21" t="s">
        <v>26</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47</v>
      </c>
      <c r="B63" s="17" t="s">
        <v>9</v>
      </c>
      <c r="C63" s="18" t="s">
        <v>48</v>
      </c>
    </row>
    <row r="64" spans="1:3" ht="45" x14ac:dyDescent="0.2">
      <c r="A64" s="19">
        <v>1</v>
      </c>
      <c r="B64" s="20" t="s">
        <v>11</v>
      </c>
      <c r="C64" s="21" t="s">
        <v>49</v>
      </c>
    </row>
    <row r="65" spans="1:3" ht="14.25" customHeight="1" x14ac:dyDescent="0.2">
      <c r="A65" s="19">
        <v>2</v>
      </c>
      <c r="B65" s="22" t="s">
        <v>13</v>
      </c>
      <c r="C65" s="21" t="s">
        <v>50</v>
      </c>
    </row>
    <row r="66" spans="1:3" ht="14.25" customHeight="1" x14ac:dyDescent="0.2">
      <c r="A66" s="19">
        <v>3</v>
      </c>
      <c r="B66" s="22" t="s">
        <v>15</v>
      </c>
      <c r="C66" s="23" t="s">
        <v>16</v>
      </c>
    </row>
    <row r="67" spans="1:3" ht="14.25" customHeight="1" x14ac:dyDescent="0.2">
      <c r="A67" s="19">
        <v>4</v>
      </c>
      <c r="B67" s="20" t="s">
        <v>17</v>
      </c>
      <c r="C67" s="21" t="s">
        <v>51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51</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52</v>
      </c>
      <c r="B80" s="17" t="s">
        <v>9</v>
      </c>
      <c r="C80" s="18" t="s">
        <v>53</v>
      </c>
    </row>
    <row r="81" spans="1:3" x14ac:dyDescent="0.2">
      <c r="A81" s="19">
        <v>1</v>
      </c>
      <c r="B81" s="20" t="s">
        <v>11</v>
      </c>
      <c r="C81" s="21" t="s">
        <v>54</v>
      </c>
    </row>
    <row r="82" spans="1:3" ht="14.25" customHeight="1" x14ac:dyDescent="0.2">
      <c r="A82" s="19">
        <v>2</v>
      </c>
      <c r="B82" s="22" t="s">
        <v>13</v>
      </c>
      <c r="C82" s="21" t="s">
        <v>55</v>
      </c>
    </row>
    <row r="83" spans="1:3" ht="14.25" customHeight="1" x14ac:dyDescent="0.2">
      <c r="A83" s="19">
        <v>3</v>
      </c>
      <c r="B83" s="22" t="s">
        <v>15</v>
      </c>
      <c r="C83" s="23" t="s">
        <v>16</v>
      </c>
    </row>
    <row r="84" spans="1:3" ht="14.25" customHeight="1" x14ac:dyDescent="0.2">
      <c r="A84" s="19">
        <v>4</v>
      </c>
      <c r="B84" s="20" t="s">
        <v>17</v>
      </c>
      <c r="C84" s="21" t="s">
        <v>56</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57</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33</v>
      </c>
      <c r="C93" s="21" t="s">
        <v>20</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58</v>
      </c>
      <c r="B97" s="17" t="s">
        <v>9</v>
      </c>
      <c r="C97" s="18" t="s">
        <v>59</v>
      </c>
    </row>
    <row r="98" spans="1:3" x14ac:dyDescent="0.2">
      <c r="A98" s="19">
        <v>1</v>
      </c>
      <c r="B98" s="20" t="s">
        <v>11</v>
      </c>
      <c r="C98" s="21" t="s">
        <v>60</v>
      </c>
    </row>
    <row r="99" spans="1:3" ht="14.25" customHeight="1" x14ac:dyDescent="0.2">
      <c r="A99" s="19">
        <v>2</v>
      </c>
      <c r="B99" s="22" t="s">
        <v>13</v>
      </c>
      <c r="C99" s="21" t="s">
        <v>61</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62</v>
      </c>
      <c r="B114" s="17" t="s">
        <v>9</v>
      </c>
      <c r="C114" s="18" t="s">
        <v>63</v>
      </c>
    </row>
    <row r="115" spans="1:3" ht="30" x14ac:dyDescent="0.2">
      <c r="A115" s="19">
        <v>1</v>
      </c>
      <c r="B115" s="20" t="s">
        <v>11</v>
      </c>
      <c r="C115" s="21" t="s">
        <v>64</v>
      </c>
    </row>
    <row r="116" spans="1:3" ht="14.25" customHeight="1" x14ac:dyDescent="0.2">
      <c r="A116" s="19">
        <v>2</v>
      </c>
      <c r="B116" s="22" t="s">
        <v>13</v>
      </c>
      <c r="C116" s="21" t="s">
        <v>65</v>
      </c>
    </row>
    <row r="117" spans="1:3" ht="14.25" customHeight="1" x14ac:dyDescent="0.2">
      <c r="A117" s="19">
        <v>3</v>
      </c>
      <c r="B117" s="22" t="s">
        <v>15</v>
      </c>
      <c r="C117" s="23" t="s">
        <v>66</v>
      </c>
    </row>
    <row r="118" spans="1:3" ht="14.25" customHeight="1" x14ac:dyDescent="0.2">
      <c r="A118" s="19">
        <v>4</v>
      </c>
      <c r="B118" s="20" t="s">
        <v>17</v>
      </c>
      <c r="C118" s="21" t="s">
        <v>67</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18</v>
      </c>
    </row>
    <row r="127" spans="1:3" ht="14.25" customHeight="1" x14ac:dyDescent="0.2">
      <c r="A127" s="19">
        <v>13</v>
      </c>
      <c r="B127" s="20" t="s">
        <v>33</v>
      </c>
      <c r="C127" s="21" t="s">
        <v>20</v>
      </c>
    </row>
    <row r="128" spans="1:3" ht="14.25" customHeight="1" x14ac:dyDescent="0.2">
      <c r="A128" s="19">
        <v>14</v>
      </c>
      <c r="B128" s="20" t="s">
        <v>34</v>
      </c>
      <c r="C128" s="24" t="s">
        <v>22</v>
      </c>
    </row>
    <row r="129" spans="1:4" ht="15" customHeight="1" thickBot="1" x14ac:dyDescent="0.25">
      <c r="A129" s="25">
        <v>15</v>
      </c>
      <c r="B129" s="26" t="s">
        <v>35</v>
      </c>
      <c r="C129" s="27" t="s">
        <v>24</v>
      </c>
    </row>
    <row r="130" spans="1:4" ht="15.75" x14ac:dyDescent="0.25">
      <c r="A130" s="28" t="s">
        <v>68</v>
      </c>
      <c r="B130" s="28"/>
      <c r="C130" s="28" t="s">
        <v>69</v>
      </c>
      <c r="D130"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REPORTING&amp;RNORWALK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abSelected="1" zoomScale="75" workbookViewId="0">
      <selection activeCell="A2" sqref="A2:C2"/>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188</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189</v>
      </c>
    </row>
    <row r="9" spans="1:3" ht="15.75" customHeight="1" x14ac:dyDescent="0.2">
      <c r="A9" s="292"/>
      <c r="B9" s="293"/>
      <c r="C9" s="294"/>
    </row>
    <row r="10" spans="1:3" ht="15.75" customHeight="1" thickBot="1" x14ac:dyDescent="0.25">
      <c r="A10" s="295" t="s">
        <v>190</v>
      </c>
      <c r="B10" s="296" t="s">
        <v>191</v>
      </c>
      <c r="C10" s="291"/>
    </row>
    <row r="11" spans="1:3" s="223" customFormat="1" ht="75" customHeight="1" x14ac:dyDescent="0.2">
      <c r="A11" s="297" t="s">
        <v>8</v>
      </c>
      <c r="B11" s="298" t="s">
        <v>192</v>
      </c>
      <c r="C11" s="299" t="s">
        <v>193</v>
      </c>
    </row>
    <row r="12" spans="1:3" s="223" customFormat="1" ht="75" customHeight="1" x14ac:dyDescent="0.2">
      <c r="A12" s="300" t="s">
        <v>36</v>
      </c>
      <c r="B12" s="298" t="s">
        <v>194</v>
      </c>
      <c r="C12" s="301" t="s">
        <v>195</v>
      </c>
    </row>
    <row r="13" spans="1:3" s="223" customFormat="1" ht="30" x14ac:dyDescent="0.2">
      <c r="A13" s="302" t="s">
        <v>42</v>
      </c>
      <c r="B13" s="303" t="s">
        <v>196</v>
      </c>
      <c r="C13" s="304">
        <v>0.18</v>
      </c>
    </row>
    <row r="14" spans="1:3" ht="13.5" customHeight="1" thickBot="1" x14ac:dyDescent="0.25">
      <c r="A14" s="305"/>
      <c r="B14" s="306"/>
      <c r="C14" s="307"/>
    </row>
    <row r="15" spans="1:3" s="223" customFormat="1" ht="16.5" customHeight="1" thickBot="1" x14ac:dyDescent="0.25">
      <c r="A15" s="308" t="s">
        <v>197</v>
      </c>
      <c r="B15" s="309" t="s">
        <v>198</v>
      </c>
      <c r="C15" s="310"/>
    </row>
    <row r="16" spans="1:3" s="223" customFormat="1" x14ac:dyDescent="0.2">
      <c r="A16" s="311"/>
      <c r="B16" s="312" t="s">
        <v>199</v>
      </c>
      <c r="C16" s="313"/>
    </row>
    <row r="17" spans="1:3" s="223" customFormat="1" x14ac:dyDescent="0.2">
      <c r="A17" s="314">
        <v>1</v>
      </c>
      <c r="B17" s="298" t="s">
        <v>200</v>
      </c>
      <c r="C17" s="315" t="s">
        <v>201</v>
      </c>
    </row>
    <row r="18" spans="1:3" s="223" customFormat="1" x14ac:dyDescent="0.2">
      <c r="A18" s="314">
        <v>2</v>
      </c>
      <c r="B18" s="316" t="s">
        <v>202</v>
      </c>
      <c r="C18" s="315" t="s">
        <v>203</v>
      </c>
    </row>
    <row r="19" spans="1:3" s="223" customFormat="1" x14ac:dyDescent="0.2">
      <c r="A19" s="314">
        <v>3</v>
      </c>
      <c r="B19" s="316" t="s">
        <v>204</v>
      </c>
      <c r="C19" s="315" t="s">
        <v>205</v>
      </c>
    </row>
    <row r="20" spans="1:3" s="223" customFormat="1" ht="75" customHeight="1" x14ac:dyDescent="0.2">
      <c r="A20" s="314">
        <v>4</v>
      </c>
      <c r="B20" s="316" t="s">
        <v>206</v>
      </c>
      <c r="C20" s="315" t="s">
        <v>207</v>
      </c>
    </row>
    <row r="21" spans="1:3" s="223" customFormat="1" ht="75" customHeight="1" x14ac:dyDescent="0.2">
      <c r="A21" s="314">
        <v>5</v>
      </c>
      <c r="B21" s="316" t="s">
        <v>208</v>
      </c>
      <c r="C21" s="315" t="s">
        <v>209</v>
      </c>
    </row>
    <row r="22" spans="1:3" s="223" customFormat="1" ht="27" customHeight="1" x14ac:dyDescent="0.2">
      <c r="A22" s="317">
        <v>6</v>
      </c>
      <c r="B22" s="316" t="s">
        <v>210</v>
      </c>
      <c r="C22" s="318">
        <v>7.0000000000000007E-2</v>
      </c>
    </row>
    <row r="23" spans="1:3" s="319" customFormat="1" x14ac:dyDescent="0.2">
      <c r="A23" s="320"/>
      <c r="B23" s="321"/>
      <c r="C23" s="322"/>
    </row>
    <row r="24" spans="1:3" s="223" customFormat="1" x14ac:dyDescent="0.2">
      <c r="A24" s="311"/>
      <c r="B24" s="312" t="s">
        <v>199</v>
      </c>
      <c r="C24" s="313"/>
    </row>
    <row r="25" spans="1:3" s="223" customFormat="1" x14ac:dyDescent="0.2">
      <c r="A25" s="314">
        <v>1</v>
      </c>
      <c r="B25" s="298" t="s">
        <v>200</v>
      </c>
      <c r="C25" s="315" t="s">
        <v>211</v>
      </c>
    </row>
    <row r="26" spans="1:3" s="223" customFormat="1" x14ac:dyDescent="0.2">
      <c r="A26" s="314">
        <v>2</v>
      </c>
      <c r="B26" s="316" t="s">
        <v>202</v>
      </c>
      <c r="C26" s="315" t="s">
        <v>212</v>
      </c>
    </row>
    <row r="27" spans="1:3" s="223" customFormat="1" x14ac:dyDescent="0.2">
      <c r="A27" s="314">
        <v>3</v>
      </c>
      <c r="B27" s="316" t="s">
        <v>204</v>
      </c>
      <c r="C27" s="315" t="s">
        <v>205</v>
      </c>
    </row>
    <row r="28" spans="1:3" s="223" customFormat="1" ht="75" customHeight="1" x14ac:dyDescent="0.2">
      <c r="A28" s="314">
        <v>4</v>
      </c>
      <c r="B28" s="316" t="s">
        <v>206</v>
      </c>
      <c r="C28" s="315" t="s">
        <v>213</v>
      </c>
    </row>
    <row r="29" spans="1:3" s="223" customFormat="1" ht="75" customHeight="1" x14ac:dyDescent="0.2">
      <c r="A29" s="314">
        <v>5</v>
      </c>
      <c r="B29" s="316" t="s">
        <v>208</v>
      </c>
      <c r="C29" s="315" t="s">
        <v>214</v>
      </c>
    </row>
    <row r="30" spans="1:3" s="223" customFormat="1" ht="27" customHeight="1" x14ac:dyDescent="0.2">
      <c r="A30" s="317">
        <v>6</v>
      </c>
      <c r="B30" s="316" t="s">
        <v>210</v>
      </c>
      <c r="C30" s="318">
        <v>0.25</v>
      </c>
    </row>
    <row r="31" spans="1:3" s="319" customFormat="1" x14ac:dyDescent="0.2">
      <c r="A31" s="320"/>
      <c r="B31" s="321"/>
      <c r="C31" s="322"/>
    </row>
    <row r="32" spans="1:3" s="223" customFormat="1" x14ac:dyDescent="0.2">
      <c r="A32" s="311"/>
      <c r="B32" s="312" t="s">
        <v>199</v>
      </c>
      <c r="C32" s="313"/>
    </row>
    <row r="33" spans="1:3" s="223" customFormat="1" x14ac:dyDescent="0.2">
      <c r="A33" s="314">
        <v>1</v>
      </c>
      <c r="B33" s="298" t="s">
        <v>200</v>
      </c>
      <c r="C33" s="315" t="s">
        <v>215</v>
      </c>
    </row>
    <row r="34" spans="1:3" s="223" customFormat="1" x14ac:dyDescent="0.2">
      <c r="A34" s="314">
        <v>2</v>
      </c>
      <c r="B34" s="316" t="s">
        <v>202</v>
      </c>
      <c r="C34" s="315" t="s">
        <v>203</v>
      </c>
    </row>
    <row r="35" spans="1:3" s="223" customFormat="1" x14ac:dyDescent="0.2">
      <c r="A35" s="314">
        <v>3</v>
      </c>
      <c r="B35" s="316" t="s">
        <v>204</v>
      </c>
      <c r="C35" s="315" t="s">
        <v>205</v>
      </c>
    </row>
    <row r="36" spans="1:3" s="223" customFormat="1" ht="75" customHeight="1" x14ac:dyDescent="0.2">
      <c r="A36" s="314">
        <v>4</v>
      </c>
      <c r="B36" s="316" t="s">
        <v>206</v>
      </c>
      <c r="C36" s="315" t="s">
        <v>216</v>
      </c>
    </row>
    <row r="37" spans="1:3" s="223" customFormat="1" ht="75" customHeight="1" x14ac:dyDescent="0.2">
      <c r="A37" s="314">
        <v>5</v>
      </c>
      <c r="B37" s="316" t="s">
        <v>208</v>
      </c>
      <c r="C37" s="315" t="s">
        <v>217</v>
      </c>
    </row>
    <row r="38" spans="1:3" s="223" customFormat="1" ht="27" customHeight="1" x14ac:dyDescent="0.2">
      <c r="A38" s="317">
        <v>6</v>
      </c>
      <c r="B38" s="316" t="s">
        <v>210</v>
      </c>
      <c r="C38" s="318">
        <v>0.08</v>
      </c>
    </row>
    <row r="39" spans="1:3" s="319" customFormat="1" x14ac:dyDescent="0.2">
      <c r="A39" s="320"/>
      <c r="B39" s="321"/>
      <c r="C39" s="322"/>
    </row>
    <row r="40" spans="1:3" s="223" customFormat="1" x14ac:dyDescent="0.2">
      <c r="A40" s="311"/>
      <c r="B40" s="312" t="s">
        <v>199</v>
      </c>
      <c r="C40" s="313"/>
    </row>
    <row r="41" spans="1:3" s="223" customFormat="1" x14ac:dyDescent="0.2">
      <c r="A41" s="314">
        <v>1</v>
      </c>
      <c r="B41" s="298" t="s">
        <v>200</v>
      </c>
      <c r="C41" s="315" t="s">
        <v>218</v>
      </c>
    </row>
    <row r="42" spans="1:3" s="223" customFormat="1" x14ac:dyDescent="0.2">
      <c r="A42" s="314">
        <v>2</v>
      </c>
      <c r="B42" s="316" t="s">
        <v>202</v>
      </c>
      <c r="C42" s="315" t="s">
        <v>212</v>
      </c>
    </row>
    <row r="43" spans="1:3" s="223" customFormat="1" x14ac:dyDescent="0.2">
      <c r="A43" s="314">
        <v>3</v>
      </c>
      <c r="B43" s="316" t="s">
        <v>204</v>
      </c>
      <c r="C43" s="315" t="s">
        <v>205</v>
      </c>
    </row>
    <row r="44" spans="1:3" s="223" customFormat="1" ht="75" customHeight="1" x14ac:dyDescent="0.2">
      <c r="A44" s="314">
        <v>4</v>
      </c>
      <c r="B44" s="316" t="s">
        <v>206</v>
      </c>
      <c r="C44" s="315" t="s">
        <v>219</v>
      </c>
    </row>
    <row r="45" spans="1:3" s="223" customFormat="1" ht="75" customHeight="1" x14ac:dyDescent="0.2">
      <c r="A45" s="314">
        <v>5</v>
      </c>
      <c r="B45" s="316" t="s">
        <v>208</v>
      </c>
      <c r="C45" s="315" t="s">
        <v>220</v>
      </c>
    </row>
    <row r="46" spans="1:3" s="223" customFormat="1" ht="27" customHeight="1" x14ac:dyDescent="0.2">
      <c r="A46" s="317">
        <v>6</v>
      </c>
      <c r="B46" s="316" t="s">
        <v>210</v>
      </c>
      <c r="C46" s="318">
        <v>0.04</v>
      </c>
    </row>
    <row r="47" spans="1:3" s="319" customFormat="1" x14ac:dyDescent="0.2">
      <c r="A47" s="320"/>
      <c r="B47" s="321"/>
      <c r="C47"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REPORTING&amp;R&amp;10NORWALK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tabSelected="1" zoomScale="75" zoomScaleSheetLayoutView="100" workbookViewId="0">
      <selection activeCell="A2" sqref="A2:C2"/>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144</v>
      </c>
      <c r="D5" s="324"/>
      <c r="E5" s="325"/>
      <c r="F5" s="325"/>
      <c r="G5" s="325"/>
    </row>
    <row r="6" spans="1:7" ht="15.75" customHeight="1" x14ac:dyDescent="0.25">
      <c r="A6" s="323"/>
      <c r="B6" s="323"/>
      <c r="C6" s="2" t="s">
        <v>2</v>
      </c>
      <c r="D6" s="324"/>
      <c r="E6" s="325"/>
      <c r="F6" s="325"/>
      <c r="G6" s="325"/>
    </row>
    <row r="7" spans="1:7" ht="15.75" customHeight="1" x14ac:dyDescent="0.25">
      <c r="A7" s="440" t="s">
        <v>221</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222</v>
      </c>
      <c r="C9" s="328" t="s">
        <v>223</v>
      </c>
      <c r="D9" s="328" t="s">
        <v>224</v>
      </c>
      <c r="E9" s="329" t="s">
        <v>225</v>
      </c>
      <c r="F9" s="330"/>
      <c r="G9" s="330"/>
    </row>
    <row r="10" spans="1:7" ht="15.75" customHeight="1" x14ac:dyDescent="0.25">
      <c r="A10" s="331"/>
      <c r="B10" s="332"/>
      <c r="C10" s="333"/>
      <c r="D10" s="333"/>
      <c r="E10" s="8"/>
      <c r="F10" s="330"/>
      <c r="G10" s="330"/>
    </row>
    <row r="11" spans="1:7" ht="15.75" customHeight="1" x14ac:dyDescent="0.25">
      <c r="A11" s="334" t="s">
        <v>226</v>
      </c>
      <c r="B11" s="335" t="s">
        <v>227</v>
      </c>
      <c r="C11" s="336">
        <v>2373255</v>
      </c>
      <c r="D11" s="336">
        <v>396487</v>
      </c>
      <c r="E11" s="337">
        <f>C11+D11</f>
        <v>2769742</v>
      </c>
      <c r="F11" s="338"/>
      <c r="G11" s="339"/>
    </row>
    <row r="12" spans="1:7" ht="15.75" customHeight="1" x14ac:dyDescent="0.25">
      <c r="A12" s="487"/>
      <c r="B12" s="488"/>
      <c r="C12" s="488"/>
      <c r="D12" s="488"/>
      <c r="E12" s="489"/>
      <c r="F12" s="338"/>
      <c r="G12" s="339"/>
    </row>
    <row r="13" spans="1:7" ht="15.75" customHeight="1" x14ac:dyDescent="0.25">
      <c r="A13" s="334" t="s">
        <v>228</v>
      </c>
      <c r="B13" s="335" t="s">
        <v>229</v>
      </c>
      <c r="C13" s="336">
        <v>709443</v>
      </c>
      <c r="D13" s="336">
        <v>202077</v>
      </c>
      <c r="E13" s="337">
        <f>C13+D13</f>
        <v>911520</v>
      </c>
      <c r="F13" s="338"/>
      <c r="G13" s="339"/>
    </row>
    <row r="14" spans="1:7" ht="15.75" customHeight="1" x14ac:dyDescent="0.25">
      <c r="A14" s="487"/>
      <c r="B14" s="488"/>
      <c r="C14" s="488"/>
      <c r="D14" s="488"/>
      <c r="E14" s="489"/>
      <c r="F14" s="338"/>
      <c r="G14" s="339"/>
    </row>
    <row r="15" spans="1:7" ht="15.75" customHeight="1" x14ac:dyDescent="0.25">
      <c r="A15" s="334" t="s">
        <v>230</v>
      </c>
      <c r="B15" s="335" t="s">
        <v>231</v>
      </c>
      <c r="C15" s="336">
        <v>583054</v>
      </c>
      <c r="D15" s="336">
        <v>48168</v>
      </c>
      <c r="E15" s="337">
        <f>C15+D15</f>
        <v>631222</v>
      </c>
      <c r="F15" s="338"/>
      <c r="G15" s="339"/>
    </row>
    <row r="16" spans="1:7" ht="15.75" customHeight="1" x14ac:dyDescent="0.25">
      <c r="A16" s="487"/>
      <c r="B16" s="488"/>
      <c r="C16" s="488"/>
      <c r="D16" s="488"/>
      <c r="E16" s="489"/>
      <c r="F16" s="338"/>
      <c r="G16" s="339"/>
    </row>
    <row r="17" spans="1:7" ht="15.75" customHeight="1" x14ac:dyDescent="0.25">
      <c r="A17" s="334" t="s">
        <v>232</v>
      </c>
      <c r="B17" s="335" t="s">
        <v>233</v>
      </c>
      <c r="C17" s="336">
        <v>490964</v>
      </c>
      <c r="D17" s="336">
        <v>107797</v>
      </c>
      <c r="E17" s="337">
        <f>C17+D17</f>
        <v>598761</v>
      </c>
      <c r="F17" s="338"/>
      <c r="G17" s="339"/>
    </row>
    <row r="18" spans="1:7" ht="15.75" customHeight="1" x14ac:dyDescent="0.25">
      <c r="A18" s="487"/>
      <c r="B18" s="488"/>
      <c r="C18" s="488"/>
      <c r="D18" s="488"/>
      <c r="E18" s="489"/>
      <c r="F18" s="338"/>
      <c r="G18" s="339"/>
    </row>
    <row r="19" spans="1:7" ht="15.75" customHeight="1" x14ac:dyDescent="0.25">
      <c r="A19" s="334" t="s">
        <v>234</v>
      </c>
      <c r="B19" s="335" t="s">
        <v>235</v>
      </c>
      <c r="C19" s="336">
        <v>448617</v>
      </c>
      <c r="D19" s="336">
        <v>47247</v>
      </c>
      <c r="E19" s="337">
        <f>C19+D19</f>
        <v>495864</v>
      </c>
      <c r="F19" s="338"/>
      <c r="G19" s="339"/>
    </row>
    <row r="20" spans="1:7" ht="15.75" customHeight="1" x14ac:dyDescent="0.25">
      <c r="A20" s="487"/>
      <c r="B20" s="488"/>
      <c r="C20" s="488"/>
      <c r="D20" s="488"/>
      <c r="E20" s="489"/>
      <c r="F20" s="338"/>
      <c r="G20" s="339"/>
    </row>
    <row r="21" spans="1:7" ht="15.75" customHeight="1" x14ac:dyDescent="0.25">
      <c r="A21" s="334" t="s">
        <v>236</v>
      </c>
      <c r="B21" s="335" t="s">
        <v>233</v>
      </c>
      <c r="C21" s="336">
        <v>430429</v>
      </c>
      <c r="D21" s="336">
        <v>185779</v>
      </c>
      <c r="E21" s="337">
        <f>C21+D21</f>
        <v>616208</v>
      </c>
      <c r="F21" s="338"/>
      <c r="G21" s="339"/>
    </row>
    <row r="22" spans="1:7" ht="15.75" customHeight="1" x14ac:dyDescent="0.25">
      <c r="A22" s="487"/>
      <c r="B22" s="488"/>
      <c r="C22" s="488"/>
      <c r="D22" s="488"/>
      <c r="E22" s="489"/>
      <c r="F22" s="338"/>
      <c r="G22" s="339"/>
    </row>
    <row r="23" spans="1:7" ht="15.75" customHeight="1" x14ac:dyDescent="0.25">
      <c r="A23" s="334" t="s">
        <v>237</v>
      </c>
      <c r="B23" s="335" t="s">
        <v>238</v>
      </c>
      <c r="C23" s="336">
        <v>422527</v>
      </c>
      <c r="D23" s="336">
        <v>122709</v>
      </c>
      <c r="E23" s="337">
        <f>C23+D23</f>
        <v>545236</v>
      </c>
      <c r="F23" s="338"/>
      <c r="G23" s="339"/>
    </row>
    <row r="24" spans="1:7" ht="15.75" customHeight="1" x14ac:dyDescent="0.25">
      <c r="A24" s="487"/>
      <c r="B24" s="488"/>
      <c r="C24" s="488"/>
      <c r="D24" s="488"/>
      <c r="E24" s="489"/>
      <c r="F24" s="338"/>
      <c r="G24" s="339"/>
    </row>
    <row r="25" spans="1:7" ht="15.75" customHeight="1" x14ac:dyDescent="0.25">
      <c r="A25" s="334" t="s">
        <v>239</v>
      </c>
      <c r="B25" s="335" t="s">
        <v>240</v>
      </c>
      <c r="C25" s="336">
        <v>366623</v>
      </c>
      <c r="D25" s="336">
        <v>70683</v>
      </c>
      <c r="E25" s="337">
        <f>C25+D25</f>
        <v>437306</v>
      </c>
      <c r="F25" s="338"/>
      <c r="G25" s="339"/>
    </row>
    <row r="26" spans="1:7" ht="15.75" customHeight="1" x14ac:dyDescent="0.25">
      <c r="A26" s="487"/>
      <c r="B26" s="488"/>
      <c r="C26" s="488"/>
      <c r="D26" s="488"/>
      <c r="E26" s="489"/>
      <c r="F26" s="338"/>
      <c r="G26" s="339"/>
    </row>
    <row r="27" spans="1:7" ht="15.75" customHeight="1" x14ac:dyDescent="0.25">
      <c r="A27" s="334" t="s">
        <v>241</v>
      </c>
      <c r="B27" s="335" t="s">
        <v>242</v>
      </c>
      <c r="C27" s="336">
        <v>345660</v>
      </c>
      <c r="D27" s="336">
        <v>149455</v>
      </c>
      <c r="E27" s="337">
        <f>C27+D27</f>
        <v>495115</v>
      </c>
      <c r="F27" s="338"/>
      <c r="G27" s="339"/>
    </row>
    <row r="28" spans="1:7" ht="15.75" customHeight="1" x14ac:dyDescent="0.25">
      <c r="A28" s="487"/>
      <c r="B28" s="488"/>
      <c r="C28" s="488"/>
      <c r="D28" s="488"/>
      <c r="E28" s="489"/>
      <c r="F28" s="338"/>
      <c r="G28" s="339"/>
    </row>
    <row r="29" spans="1:7" ht="15.75" customHeight="1" x14ac:dyDescent="0.25">
      <c r="A29" s="334" t="s">
        <v>243</v>
      </c>
      <c r="B29" s="335" t="s">
        <v>233</v>
      </c>
      <c r="C29" s="336">
        <v>342717</v>
      </c>
      <c r="D29" s="336">
        <v>50039</v>
      </c>
      <c r="E29" s="337">
        <f>C29+D29</f>
        <v>392756</v>
      </c>
      <c r="F29" s="338"/>
      <c r="G29" s="339"/>
    </row>
    <row r="30" spans="1:7" ht="15.75" customHeight="1" thickBot="1" x14ac:dyDescent="0.3">
      <c r="A30" s="487"/>
      <c r="B30" s="488"/>
      <c r="C30" s="488"/>
      <c r="D30" s="488"/>
      <c r="E30" s="489"/>
      <c r="F30" s="338"/>
      <c r="G30" s="339"/>
    </row>
    <row r="31" spans="1:7" ht="18.75" customHeight="1" thickBot="1" x14ac:dyDescent="0.3">
      <c r="A31" s="340"/>
      <c r="B31" s="341" t="s">
        <v>125</v>
      </c>
      <c r="C31" s="342">
        <f>SUM(C11+C13+C15+C17+C19+C21+C23+C25+C27+C29)</f>
        <v>6513289</v>
      </c>
      <c r="D31" s="342">
        <f>SUM(D11+D13+D15+D17+D19+D21+D23+D25+D27+D29)</f>
        <v>1380441</v>
      </c>
      <c r="E31" s="343">
        <f>C31+D31</f>
        <v>7893730</v>
      </c>
      <c r="F31" s="344"/>
      <c r="G31" s="344"/>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REPORTING&amp;R&amp;10NORWALK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4"/>
  <sheetViews>
    <sheetView tabSelected="1" workbookViewId="0">
      <selection activeCell="A2" sqref="A2:C2"/>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144</v>
      </c>
      <c r="B3" s="491"/>
      <c r="C3" s="491"/>
      <c r="D3" s="491"/>
      <c r="E3" s="491"/>
    </row>
    <row r="4" spans="1:5" ht="15" customHeight="1" x14ac:dyDescent="0.2">
      <c r="A4" s="491" t="s">
        <v>2</v>
      </c>
      <c r="B4" s="491"/>
      <c r="C4" s="491"/>
      <c r="D4" s="491"/>
      <c r="E4" s="491"/>
    </row>
    <row r="5" spans="1:5" ht="15" customHeight="1" x14ac:dyDescent="0.2">
      <c r="A5" s="492" t="s">
        <v>244</v>
      </c>
      <c r="B5" s="492"/>
      <c r="C5" s="492"/>
      <c r="D5" s="492"/>
      <c r="E5" s="492"/>
    </row>
    <row r="6" spans="1:5" ht="15" customHeight="1" x14ac:dyDescent="0.2">
      <c r="A6" s="492" t="s">
        <v>245</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246</v>
      </c>
      <c r="D9" s="353" t="s">
        <v>247</v>
      </c>
      <c r="E9" s="354" t="s">
        <v>225</v>
      </c>
    </row>
    <row r="10" spans="1:5" s="349" customFormat="1" x14ac:dyDescent="0.2">
      <c r="A10" s="355"/>
      <c r="B10" s="356"/>
      <c r="C10" s="357"/>
      <c r="D10" s="357"/>
      <c r="E10" s="358"/>
    </row>
    <row r="11" spans="1:5" s="349" customFormat="1" x14ac:dyDescent="0.2">
      <c r="A11" s="359" t="s">
        <v>248</v>
      </c>
      <c r="B11" s="360" t="s">
        <v>10</v>
      </c>
      <c r="C11" s="361"/>
      <c r="D11" s="361"/>
      <c r="E11" s="362"/>
    </row>
    <row r="12" spans="1:5" ht="14.25" customHeight="1" x14ac:dyDescent="0.2">
      <c r="A12" s="363">
        <v>1</v>
      </c>
      <c r="B12" s="364" t="s">
        <v>249</v>
      </c>
      <c r="C12" s="365">
        <v>0</v>
      </c>
      <c r="D12" s="365">
        <v>0</v>
      </c>
      <c r="E12" s="365">
        <f>D12+ C12</f>
        <v>0</v>
      </c>
    </row>
    <row r="13" spans="1:5" ht="14.25" customHeight="1" x14ac:dyDescent="0.2">
      <c r="A13" s="363">
        <v>2</v>
      </c>
      <c r="B13" s="364" t="s">
        <v>250</v>
      </c>
      <c r="C13" s="365">
        <v>0</v>
      </c>
      <c r="D13" s="365">
        <v>0</v>
      </c>
      <c r="E13" s="365">
        <f>D13+ C13</f>
        <v>0</v>
      </c>
    </row>
    <row r="14" spans="1:5" x14ac:dyDescent="0.2">
      <c r="A14" s="355"/>
      <c r="B14" s="356"/>
      <c r="C14" s="357"/>
      <c r="D14" s="357"/>
      <c r="E14" s="366"/>
    </row>
    <row r="15" spans="1:5" s="349" customFormat="1" x14ac:dyDescent="0.2">
      <c r="A15" s="359" t="s">
        <v>251</v>
      </c>
      <c r="B15" s="360" t="s">
        <v>37</v>
      </c>
      <c r="C15" s="361"/>
      <c r="D15" s="361"/>
      <c r="E15" s="362"/>
    </row>
    <row r="16" spans="1:5" ht="14.25" customHeight="1" x14ac:dyDescent="0.2">
      <c r="A16" s="363">
        <v>1</v>
      </c>
      <c r="B16" s="364" t="s">
        <v>249</v>
      </c>
      <c r="C16" s="365">
        <v>0</v>
      </c>
      <c r="D16" s="365">
        <v>0</v>
      </c>
      <c r="E16" s="365">
        <f>D16+ C16</f>
        <v>0</v>
      </c>
    </row>
    <row r="17" spans="1:5" ht="14.25" customHeight="1" x14ac:dyDescent="0.2">
      <c r="A17" s="363">
        <v>2</v>
      </c>
      <c r="B17" s="364" t="s">
        <v>250</v>
      </c>
      <c r="C17" s="365">
        <v>0</v>
      </c>
      <c r="D17" s="365">
        <v>0</v>
      </c>
      <c r="E17" s="365">
        <f>D17+ C17</f>
        <v>0</v>
      </c>
    </row>
    <row r="18" spans="1:5" x14ac:dyDescent="0.2">
      <c r="A18" s="355"/>
      <c r="B18" s="356"/>
      <c r="C18" s="357"/>
      <c r="D18" s="357"/>
      <c r="E18" s="366"/>
    </row>
    <row r="19" spans="1:5" s="349" customFormat="1" x14ac:dyDescent="0.2">
      <c r="A19" s="359" t="s">
        <v>252</v>
      </c>
      <c r="B19" s="360" t="s">
        <v>43</v>
      </c>
      <c r="C19" s="361"/>
      <c r="D19" s="361"/>
      <c r="E19" s="362"/>
    </row>
    <row r="20" spans="1:5" ht="14.25" customHeight="1" x14ac:dyDescent="0.2">
      <c r="A20" s="363">
        <v>1</v>
      </c>
      <c r="B20" s="364" t="s">
        <v>249</v>
      </c>
      <c r="C20" s="365">
        <v>0</v>
      </c>
      <c r="D20" s="365">
        <v>0</v>
      </c>
      <c r="E20" s="365">
        <f>D20+ C20</f>
        <v>0</v>
      </c>
    </row>
    <row r="21" spans="1:5" ht="14.25" customHeight="1" x14ac:dyDescent="0.2">
      <c r="A21" s="363">
        <v>2</v>
      </c>
      <c r="B21" s="364" t="s">
        <v>250</v>
      </c>
      <c r="C21" s="365">
        <v>0</v>
      </c>
      <c r="D21" s="365">
        <v>0</v>
      </c>
      <c r="E21" s="365">
        <f>D21+ C21</f>
        <v>0</v>
      </c>
    </row>
    <row r="22" spans="1:5" x14ac:dyDescent="0.2">
      <c r="A22" s="355"/>
      <c r="B22" s="356"/>
      <c r="C22" s="357"/>
      <c r="D22" s="357"/>
      <c r="E22" s="366"/>
    </row>
    <row r="23" spans="1:5" s="349" customFormat="1" x14ac:dyDescent="0.2">
      <c r="A23" s="359" t="s">
        <v>253</v>
      </c>
      <c r="B23" s="360" t="s">
        <v>48</v>
      </c>
      <c r="C23" s="361"/>
      <c r="D23" s="361"/>
      <c r="E23" s="362"/>
    </row>
    <row r="24" spans="1:5" ht="14.25" customHeight="1" x14ac:dyDescent="0.2">
      <c r="A24" s="363">
        <v>1</v>
      </c>
      <c r="B24" s="364" t="s">
        <v>249</v>
      </c>
      <c r="C24" s="365">
        <v>0</v>
      </c>
      <c r="D24" s="365">
        <v>0</v>
      </c>
      <c r="E24" s="365">
        <f>D24+ C24</f>
        <v>0</v>
      </c>
    </row>
    <row r="25" spans="1:5" ht="14.25" customHeight="1" x14ac:dyDescent="0.2">
      <c r="A25" s="363">
        <v>2</v>
      </c>
      <c r="B25" s="364" t="s">
        <v>250</v>
      </c>
      <c r="C25" s="365">
        <v>0</v>
      </c>
      <c r="D25" s="365">
        <v>0</v>
      </c>
      <c r="E25" s="365">
        <f>D25+ C25</f>
        <v>0</v>
      </c>
    </row>
    <row r="26" spans="1:5" x14ac:dyDescent="0.2">
      <c r="A26" s="355"/>
      <c r="B26" s="356"/>
      <c r="C26" s="357"/>
      <c r="D26" s="357"/>
      <c r="E26" s="366"/>
    </row>
    <row r="27" spans="1:5" s="349" customFormat="1" x14ac:dyDescent="0.2">
      <c r="A27" s="359" t="s">
        <v>254</v>
      </c>
      <c r="B27" s="360" t="s">
        <v>53</v>
      </c>
      <c r="C27" s="361"/>
      <c r="D27" s="361"/>
      <c r="E27" s="362"/>
    </row>
    <row r="28" spans="1:5" ht="14.25" customHeight="1" x14ac:dyDescent="0.2">
      <c r="A28" s="363">
        <v>1</v>
      </c>
      <c r="B28" s="364" t="s">
        <v>249</v>
      </c>
      <c r="C28" s="365">
        <v>0</v>
      </c>
      <c r="D28" s="365">
        <v>0</v>
      </c>
      <c r="E28" s="365">
        <f>D28+ C28</f>
        <v>0</v>
      </c>
    </row>
    <row r="29" spans="1:5" ht="14.25" customHeight="1" x14ac:dyDescent="0.2">
      <c r="A29" s="363">
        <v>2</v>
      </c>
      <c r="B29" s="364" t="s">
        <v>250</v>
      </c>
      <c r="C29" s="365">
        <v>0</v>
      </c>
      <c r="D29" s="365">
        <v>0</v>
      </c>
      <c r="E29" s="365">
        <f>D29+ C29</f>
        <v>0</v>
      </c>
    </row>
    <row r="30" spans="1:5" x14ac:dyDescent="0.2">
      <c r="A30" s="355"/>
      <c r="B30" s="356"/>
      <c r="C30" s="357"/>
      <c r="D30" s="357"/>
      <c r="E30" s="366"/>
    </row>
    <row r="31" spans="1:5" s="349" customFormat="1" x14ac:dyDescent="0.2">
      <c r="A31" s="359" t="s">
        <v>255</v>
      </c>
      <c r="B31" s="360" t="s">
        <v>59</v>
      </c>
      <c r="C31" s="361"/>
      <c r="D31" s="361"/>
      <c r="E31" s="362"/>
    </row>
    <row r="32" spans="1:5" ht="14.25" customHeight="1" x14ac:dyDescent="0.2">
      <c r="A32" s="363">
        <v>1</v>
      </c>
      <c r="B32" s="364" t="s">
        <v>249</v>
      </c>
      <c r="C32" s="365">
        <v>0</v>
      </c>
      <c r="D32" s="365">
        <v>0</v>
      </c>
      <c r="E32" s="365">
        <f>D32+ C32</f>
        <v>0</v>
      </c>
    </row>
    <row r="33" spans="1:6" ht="14.25" customHeight="1" x14ac:dyDescent="0.2">
      <c r="A33" s="363">
        <v>2</v>
      </c>
      <c r="B33" s="364" t="s">
        <v>250</v>
      </c>
      <c r="C33" s="365">
        <v>0</v>
      </c>
      <c r="D33" s="365">
        <v>0</v>
      </c>
      <c r="E33" s="365">
        <f>D33+ C33</f>
        <v>0</v>
      </c>
    </row>
    <row r="34" spans="1:6" x14ac:dyDescent="0.2">
      <c r="A34" s="355"/>
      <c r="B34" s="356"/>
      <c r="C34" s="357"/>
      <c r="D34" s="357"/>
      <c r="E34" s="366"/>
    </row>
    <row r="35" spans="1:6" s="349" customFormat="1" x14ac:dyDescent="0.2">
      <c r="A35" s="359" t="s">
        <v>256</v>
      </c>
      <c r="B35" s="360" t="s">
        <v>63</v>
      </c>
      <c r="C35" s="361"/>
      <c r="D35" s="361"/>
      <c r="E35" s="362"/>
    </row>
    <row r="36" spans="1:6" ht="14.25" customHeight="1" x14ac:dyDescent="0.2">
      <c r="A36" s="363">
        <v>1</v>
      </c>
      <c r="B36" s="364" t="s">
        <v>249</v>
      </c>
      <c r="C36" s="365">
        <v>0</v>
      </c>
      <c r="D36" s="365">
        <v>0</v>
      </c>
      <c r="E36" s="365">
        <f>D36+ C36</f>
        <v>0</v>
      </c>
    </row>
    <row r="37" spans="1:6" ht="14.25" customHeight="1" x14ac:dyDescent="0.2">
      <c r="A37" s="363">
        <v>2</v>
      </c>
      <c r="B37" s="364" t="s">
        <v>250</v>
      </c>
      <c r="C37" s="365">
        <v>0</v>
      </c>
      <c r="D37" s="365">
        <v>0</v>
      </c>
      <c r="E37" s="365">
        <f>D37+ C37</f>
        <v>0</v>
      </c>
    </row>
    <row r="38" spans="1:6" x14ac:dyDescent="0.2">
      <c r="A38" s="355"/>
      <c r="B38" s="356"/>
      <c r="C38" s="357"/>
      <c r="D38" s="357"/>
      <c r="E38" s="366"/>
    </row>
    <row r="39" spans="1:6" ht="13.5" customHeight="1" x14ac:dyDescent="0.2">
      <c r="A39" s="367"/>
      <c r="B39" s="493"/>
      <c r="C39" s="493"/>
      <c r="D39" s="493"/>
      <c r="E39" s="368"/>
    </row>
    <row r="40" spans="1:6" ht="15" customHeight="1" x14ac:dyDescent="0.2">
      <c r="A40" s="370"/>
      <c r="B40" s="490" t="s">
        <v>257</v>
      </c>
      <c r="C40" s="490"/>
      <c r="D40" s="490"/>
      <c r="E40" s="490"/>
      <c r="F40" s="367"/>
    </row>
    <row r="41" spans="1:6" ht="13.5" customHeight="1" x14ac:dyDescent="0.2">
      <c r="A41" s="370"/>
      <c r="B41" s="369"/>
      <c r="C41" s="369"/>
      <c r="D41" s="369"/>
      <c r="E41" s="369"/>
      <c r="F41" s="367"/>
    </row>
    <row r="42" spans="1:6" ht="26.1" customHeight="1" x14ac:dyDescent="0.2">
      <c r="A42" s="370"/>
      <c r="B42" s="490" t="s">
        <v>258</v>
      </c>
      <c r="C42" s="490"/>
      <c r="D42" s="490"/>
      <c r="E42" s="490"/>
      <c r="F42" s="367"/>
    </row>
    <row r="43" spans="1:6" ht="15" customHeight="1" x14ac:dyDescent="0.2">
      <c r="A43" s="367"/>
      <c r="B43" s="490" t="s">
        <v>259</v>
      </c>
      <c r="C43" s="490"/>
      <c r="D43" s="490"/>
      <c r="E43" s="490"/>
      <c r="F43" s="367"/>
    </row>
    <row r="44" spans="1:6" ht="15" customHeight="1" x14ac:dyDescent="0.2">
      <c r="A44" s="367"/>
      <c r="B44" s="490" t="s">
        <v>260</v>
      </c>
      <c r="C44" s="490"/>
      <c r="D44" s="490"/>
      <c r="E44" s="490"/>
      <c r="F44" s="367"/>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paperSize="9" scale="74" orientation="portrait" horizontalDpi="1200" verticalDpi="1200" r:id="rId1"/>
  <headerFooter>
    <oddHeader>&amp;LOFFICE OF HEALTH CARE ACCESS&amp;CANNUAL REPORTING&amp;RNORWALK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tabSelected="1" zoomScale="75" workbookViewId="0">
      <selection activeCell="A2" sqref="A2:C2"/>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144</v>
      </c>
      <c r="B3" s="444"/>
      <c r="C3" s="444"/>
    </row>
    <row r="4" spans="1:4" ht="15" customHeight="1" x14ac:dyDescent="0.25">
      <c r="A4" s="444" t="s">
        <v>2</v>
      </c>
      <c r="B4" s="444"/>
      <c r="C4" s="444"/>
    </row>
    <row r="5" spans="1:4" ht="15" customHeight="1" x14ac:dyDescent="0.25">
      <c r="A5" s="444" t="s">
        <v>261</v>
      </c>
      <c r="B5" s="444"/>
      <c r="C5" s="444"/>
    </row>
    <row r="6" spans="1:4" ht="15" customHeight="1" x14ac:dyDescent="0.25">
      <c r="A6" s="444" t="s">
        <v>262</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263</v>
      </c>
    </row>
    <row r="10" spans="1:4" ht="15.75" customHeight="1" x14ac:dyDescent="0.25">
      <c r="A10" s="379"/>
      <c r="B10" s="380"/>
      <c r="C10" s="381"/>
    </row>
    <row r="11" spans="1:4" ht="30" customHeight="1" x14ac:dyDescent="0.25">
      <c r="A11" s="382" t="s">
        <v>264</v>
      </c>
      <c r="B11" s="383" t="s">
        <v>265</v>
      </c>
      <c r="C11" s="384"/>
    </row>
    <row r="12" spans="1:4" ht="45" customHeight="1" x14ac:dyDescent="0.2">
      <c r="A12" s="385" t="s">
        <v>266</v>
      </c>
      <c r="B12" s="386" t="s">
        <v>267</v>
      </c>
      <c r="C12" s="387" t="s">
        <v>268</v>
      </c>
    </row>
    <row r="13" spans="1:4" ht="15" customHeight="1" x14ac:dyDescent="0.2">
      <c r="A13" s="388"/>
      <c r="B13" s="389"/>
      <c r="C13" s="390"/>
    </row>
    <row r="14" spans="1:4" ht="30" customHeight="1" x14ac:dyDescent="0.2">
      <c r="A14" s="391" t="s">
        <v>269</v>
      </c>
      <c r="B14" s="392" t="s">
        <v>270</v>
      </c>
      <c r="C14" s="393" t="s">
        <v>268</v>
      </c>
    </row>
    <row r="15" spans="1:4" ht="15" customHeight="1" x14ac:dyDescent="0.2">
      <c r="A15" s="394"/>
      <c r="B15" s="389"/>
      <c r="C15" s="390"/>
    </row>
    <row r="16" spans="1:4" ht="30" customHeight="1" x14ac:dyDescent="0.2">
      <c r="A16" s="391" t="s">
        <v>271</v>
      </c>
      <c r="B16" s="392" t="s">
        <v>272</v>
      </c>
      <c r="C16" s="393" t="s">
        <v>268</v>
      </c>
    </row>
    <row r="17" spans="1:3" ht="15" customHeight="1" x14ac:dyDescent="0.2">
      <c r="A17" s="394"/>
      <c r="B17" s="389"/>
      <c r="C17" s="390"/>
    </row>
    <row r="18" spans="1:3" ht="30" customHeight="1" x14ac:dyDescent="0.2">
      <c r="A18" s="391" t="s">
        <v>273</v>
      </c>
      <c r="B18" s="392" t="s">
        <v>274</v>
      </c>
      <c r="C18" s="393" t="s">
        <v>268</v>
      </c>
    </row>
    <row r="19" spans="1:3" ht="15" customHeight="1" x14ac:dyDescent="0.2">
      <c r="A19" s="395"/>
      <c r="B19" s="396"/>
      <c r="C19" s="390"/>
    </row>
    <row r="20" spans="1:3" ht="30" customHeight="1" x14ac:dyDescent="0.2">
      <c r="A20" s="397" t="s">
        <v>275</v>
      </c>
      <c r="B20" s="398" t="s">
        <v>276</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REPORTING&amp;RNORWALK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SheetLayoutView="75" workbookViewId="0">
      <selection activeCell="A2" sqref="A2:C2"/>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144</v>
      </c>
      <c r="B2" s="495"/>
      <c r="C2" s="495"/>
      <c r="D2" s="495"/>
      <c r="E2" s="495"/>
      <c r="F2" s="496"/>
    </row>
    <row r="3" spans="1:6" ht="14.25" customHeight="1" x14ac:dyDescent="0.25">
      <c r="A3" s="462" t="s">
        <v>2</v>
      </c>
      <c r="B3" s="462"/>
      <c r="C3" s="462"/>
      <c r="D3" s="462"/>
      <c r="E3" s="462"/>
      <c r="F3" s="462"/>
    </row>
    <row r="4" spans="1:6" ht="14.25" customHeight="1" x14ac:dyDescent="0.25">
      <c r="A4" s="462" t="s">
        <v>277</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278</v>
      </c>
      <c r="D7" s="402" t="s">
        <v>279</v>
      </c>
      <c r="E7" s="402" t="s">
        <v>129</v>
      </c>
      <c r="F7" s="402" t="s">
        <v>280</v>
      </c>
    </row>
    <row r="8" spans="1:6" ht="15" customHeight="1" x14ac:dyDescent="0.25">
      <c r="A8" s="404" t="s">
        <v>5</v>
      </c>
      <c r="B8" s="405" t="s">
        <v>6</v>
      </c>
      <c r="C8" s="404" t="s">
        <v>129</v>
      </c>
      <c r="D8" s="404" t="s">
        <v>129</v>
      </c>
      <c r="E8" s="404" t="s">
        <v>281</v>
      </c>
      <c r="F8" s="404" t="s">
        <v>281</v>
      </c>
    </row>
    <row r="9" spans="1:6" ht="15" customHeight="1" x14ac:dyDescent="0.25">
      <c r="A9" s="403"/>
      <c r="B9" s="403"/>
      <c r="C9" s="403"/>
      <c r="D9" s="403"/>
      <c r="E9" s="403"/>
      <c r="F9" s="403"/>
    </row>
    <row r="10" spans="1:6" ht="15" customHeight="1" x14ac:dyDescent="0.25">
      <c r="A10" s="404" t="s">
        <v>8</v>
      </c>
      <c r="B10" s="406" t="s">
        <v>282</v>
      </c>
      <c r="C10" s="406"/>
      <c r="D10" s="406"/>
      <c r="E10" s="406"/>
      <c r="F10" s="407"/>
    </row>
    <row r="11" spans="1:6" ht="15" customHeight="1" x14ac:dyDescent="0.25">
      <c r="A11" s="404"/>
      <c r="B11" s="406"/>
      <c r="C11" s="406"/>
      <c r="D11" s="406"/>
      <c r="E11" s="406"/>
      <c r="F11" s="407"/>
    </row>
    <row r="12" spans="1:6" ht="14.25" customHeight="1" x14ac:dyDescent="0.2">
      <c r="A12" s="409" t="s">
        <v>226</v>
      </c>
      <c r="B12" s="410" t="s">
        <v>283</v>
      </c>
      <c r="C12" s="411">
        <v>3434</v>
      </c>
      <c r="D12" s="411">
        <v>3725</v>
      </c>
      <c r="E12" s="411">
        <f>+D12-C12</f>
        <v>291</v>
      </c>
      <c r="F12" s="407">
        <f>IF(C12=0,0,E12/C12)</f>
        <v>8.4740827023878862E-2</v>
      </c>
    </row>
    <row r="13" spans="1:6" ht="15" customHeight="1" x14ac:dyDescent="0.25">
      <c r="A13" s="409" t="s">
        <v>228</v>
      </c>
      <c r="B13" s="410" t="s">
        <v>284</v>
      </c>
      <c r="C13" s="411">
        <v>2758</v>
      </c>
      <c r="D13" s="411">
        <v>3110</v>
      </c>
      <c r="E13" s="411">
        <f>+D13-C13</f>
        <v>352</v>
      </c>
      <c r="F13" s="412">
        <f>IF(C13=0,0,E13/C13)</f>
        <v>0.12762871646120377</v>
      </c>
    </row>
    <row r="14" spans="1:6" ht="15" customHeight="1" x14ac:dyDescent="0.25">
      <c r="A14" s="413"/>
      <c r="B14" s="413"/>
      <c r="C14" s="413"/>
      <c r="D14" s="413"/>
      <c r="E14" s="413"/>
    </row>
    <row r="15" spans="1:6" ht="14.25" customHeight="1" x14ac:dyDescent="0.2">
      <c r="A15" s="409" t="s">
        <v>230</v>
      </c>
      <c r="B15" s="410" t="s">
        <v>285</v>
      </c>
      <c r="C15" s="414">
        <v>17554000</v>
      </c>
      <c r="D15" s="414">
        <v>18026000</v>
      </c>
      <c r="E15" s="414">
        <f>+D15-C15</f>
        <v>472000</v>
      </c>
      <c r="F15" s="407">
        <f>IF(C15=0,0,E15/C15)</f>
        <v>2.6888458471003761E-2</v>
      </c>
    </row>
    <row r="16" spans="1:6" ht="15" customHeight="1" x14ac:dyDescent="0.25">
      <c r="A16" s="408"/>
      <c r="B16" s="413" t="s">
        <v>286</v>
      </c>
      <c r="C16" s="415">
        <f>IF(C13=0,0,C15/C13)</f>
        <v>6364.7570703408264</v>
      </c>
      <c r="D16" s="415">
        <f>IF(D13=0,0,D15/D13)</f>
        <v>5796.1414790996787</v>
      </c>
      <c r="E16" s="415">
        <f>+D16-C16</f>
        <v>-568.61559124114774</v>
      </c>
      <c r="F16" s="412">
        <f>IF(C16=0,0,E16/C16)</f>
        <v>-8.9338145188736784E-2</v>
      </c>
    </row>
    <row r="17" spans="1:6" ht="15" customHeight="1" x14ac:dyDescent="0.25">
      <c r="A17" s="413"/>
      <c r="B17" s="413"/>
      <c r="C17" s="413"/>
      <c r="D17" s="413"/>
      <c r="E17" s="413"/>
      <c r="F17" s="407"/>
    </row>
    <row r="18" spans="1:6" ht="14.25" customHeight="1" x14ac:dyDescent="0.2">
      <c r="A18" s="409" t="s">
        <v>232</v>
      </c>
      <c r="B18" s="410" t="s">
        <v>287</v>
      </c>
      <c r="C18" s="410">
        <v>0.468829</v>
      </c>
      <c r="D18" s="410">
        <v>0.47614200000000001</v>
      </c>
      <c r="E18" s="416">
        <f>+D18-C18</f>
        <v>7.3130000000000139E-3</v>
      </c>
      <c r="F18" s="407">
        <f>IF(C18=0,0,E18/C18)</f>
        <v>1.5598437809947793E-2</v>
      </c>
    </row>
    <row r="19" spans="1:6" ht="15" customHeight="1" x14ac:dyDescent="0.25">
      <c r="A19" s="408"/>
      <c r="B19" s="413" t="s">
        <v>288</v>
      </c>
      <c r="C19" s="415">
        <f>+C15*C18</f>
        <v>8229824.2659999998</v>
      </c>
      <c r="D19" s="415">
        <f>+D15*D18</f>
        <v>8582935.6919999998</v>
      </c>
      <c r="E19" s="415">
        <f>+D19-C19</f>
        <v>353111.42599999998</v>
      </c>
      <c r="F19" s="412">
        <f>IF(C19=0,0,E19/C19)</f>
        <v>4.2906314228216835E-2</v>
      </c>
    </row>
    <row r="20" spans="1:6" ht="15" customHeight="1" x14ac:dyDescent="0.25">
      <c r="A20" s="408"/>
      <c r="B20" s="413" t="s">
        <v>289</v>
      </c>
      <c r="C20" s="415">
        <f>IF(C13=0,0,C19/C13)</f>
        <v>2983.9826925308193</v>
      </c>
      <c r="D20" s="415">
        <f>IF(D13=0,0,D19/D13)</f>
        <v>2759.7863961414791</v>
      </c>
      <c r="E20" s="415">
        <f>+D20-C20</f>
        <v>-224.1962963893402</v>
      </c>
      <c r="F20" s="412">
        <f>IF(C20=0,0,E20/C20)</f>
        <v>-7.5133242880571646E-2</v>
      </c>
    </row>
    <row r="21" spans="1:6" ht="15" customHeight="1" x14ac:dyDescent="0.25">
      <c r="A21" s="403"/>
      <c r="B21" s="413"/>
      <c r="C21" s="417"/>
      <c r="D21" s="417"/>
      <c r="E21" s="417"/>
      <c r="F21" s="407"/>
    </row>
    <row r="22" spans="1:6" ht="14.25" customHeight="1" x14ac:dyDescent="0.2">
      <c r="A22" s="409" t="s">
        <v>234</v>
      </c>
      <c r="B22" s="410" t="s">
        <v>290</v>
      </c>
      <c r="C22" s="414">
        <v>7499730</v>
      </c>
      <c r="D22" s="414">
        <v>6348264</v>
      </c>
      <c r="E22" s="414">
        <f>+D22-C22</f>
        <v>-1151466</v>
      </c>
      <c r="F22" s="407">
        <f>IF(C22=0,0,E22/C22)</f>
        <v>-0.15353432723578048</v>
      </c>
    </row>
    <row r="23" spans="1:6" ht="14.25" customHeight="1" x14ac:dyDescent="0.2">
      <c r="A23" s="409" t="s">
        <v>236</v>
      </c>
      <c r="B23" s="410" t="s">
        <v>291</v>
      </c>
      <c r="C23" s="418">
        <v>3535853</v>
      </c>
      <c r="D23" s="418">
        <v>3682676</v>
      </c>
      <c r="E23" s="418">
        <f>+D23-C23</f>
        <v>146823</v>
      </c>
      <c r="F23" s="407">
        <f>IF(C23=0,0,E23/C23)</f>
        <v>4.1524067884043822E-2</v>
      </c>
    </row>
    <row r="24" spans="1:6" ht="14.25" customHeight="1" x14ac:dyDescent="0.2">
      <c r="A24" s="409" t="s">
        <v>237</v>
      </c>
      <c r="B24" s="410" t="s">
        <v>292</v>
      </c>
      <c r="C24" s="418">
        <v>6518417</v>
      </c>
      <c r="D24" s="418">
        <v>7995060</v>
      </c>
      <c r="E24" s="418">
        <f>+D24-C24</f>
        <v>1476643</v>
      </c>
      <c r="F24" s="407">
        <f>IF(C24=0,0,E24/C24)</f>
        <v>0.22653398823671453</v>
      </c>
    </row>
    <row r="25" spans="1:6" ht="15" customHeight="1" x14ac:dyDescent="0.25">
      <c r="A25" s="403"/>
      <c r="B25" s="413" t="s">
        <v>285</v>
      </c>
      <c r="C25" s="415">
        <f>+C22+C23+C24</f>
        <v>17554000</v>
      </c>
      <c r="D25" s="415">
        <f>+D22+D23+D24</f>
        <v>18026000</v>
      </c>
      <c r="E25" s="415">
        <f>+E22+E23+E24</f>
        <v>472000</v>
      </c>
      <c r="F25" s="412">
        <f>IF(C25=0,0,E25/C25)</f>
        <v>2.6888458471003761E-2</v>
      </c>
    </row>
    <row r="26" spans="1:6" ht="15" customHeight="1" x14ac:dyDescent="0.25">
      <c r="A26" s="404"/>
      <c r="B26" s="413"/>
      <c r="C26" s="419"/>
      <c r="D26" s="419"/>
      <c r="E26" s="419"/>
      <c r="F26" s="407"/>
    </row>
    <row r="27" spans="1:6" ht="14.25" customHeight="1" x14ac:dyDescent="0.2">
      <c r="A27" s="409" t="s">
        <v>239</v>
      </c>
      <c r="B27" s="410" t="s">
        <v>293</v>
      </c>
      <c r="C27" s="418">
        <v>3794</v>
      </c>
      <c r="D27" s="418">
        <v>2477</v>
      </c>
      <c r="E27" s="418">
        <f>+D27-C27</f>
        <v>-1317</v>
      </c>
      <c r="F27" s="407">
        <f>IF(C27=0,0,E27/C27)</f>
        <v>-0.34712704269899841</v>
      </c>
    </row>
    <row r="28" spans="1:6" ht="14.25" customHeight="1" x14ac:dyDescent="0.2">
      <c r="A28" s="409" t="s">
        <v>241</v>
      </c>
      <c r="B28" s="410" t="s">
        <v>294</v>
      </c>
      <c r="C28" s="418">
        <v>893</v>
      </c>
      <c r="D28" s="418">
        <v>446</v>
      </c>
      <c r="E28" s="418">
        <f>+D28-C28</f>
        <v>-447</v>
      </c>
      <c r="F28" s="407">
        <f>IF(C28=0,0,E28/C28)</f>
        <v>-0.50055991041433368</v>
      </c>
    </row>
    <row r="29" spans="1:6" ht="14.25" customHeight="1" x14ac:dyDescent="0.2">
      <c r="A29" s="409" t="s">
        <v>243</v>
      </c>
      <c r="B29" s="410" t="s">
        <v>295</v>
      </c>
      <c r="C29" s="418">
        <v>1974</v>
      </c>
      <c r="D29" s="418">
        <v>2044</v>
      </c>
      <c r="E29" s="418">
        <f>+D29-C29</f>
        <v>70</v>
      </c>
      <c r="F29" s="407">
        <f>IF(C29=0,0,E29/C29)</f>
        <v>3.5460992907801421E-2</v>
      </c>
    </row>
    <row r="30" spans="1:6" ht="30" customHeight="1" x14ac:dyDescent="0.2">
      <c r="A30" s="409" t="s">
        <v>296</v>
      </c>
      <c r="B30" s="420" t="s">
        <v>297</v>
      </c>
      <c r="C30" s="418">
        <v>8927</v>
      </c>
      <c r="D30" s="418">
        <v>11229</v>
      </c>
      <c r="E30" s="418">
        <f>+D30-C30</f>
        <v>2302</v>
      </c>
      <c r="F30" s="407">
        <f>IF(C30=0,0,E30/C30)</f>
        <v>0.2578693850117621</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298</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36</v>
      </c>
      <c r="B36" s="406" t="s">
        <v>299</v>
      </c>
      <c r="C36" s="403"/>
      <c r="D36" s="403"/>
      <c r="E36" s="403"/>
      <c r="F36" s="403"/>
    </row>
    <row r="37" spans="1:6" ht="15" customHeight="1" x14ac:dyDescent="0.25">
      <c r="A37" s="404"/>
      <c r="B37" s="422"/>
      <c r="C37" s="403"/>
      <c r="D37" s="403"/>
      <c r="E37" s="403"/>
      <c r="F37" s="403"/>
    </row>
    <row r="38" spans="1:6" ht="14.25" customHeight="1" x14ac:dyDescent="0.2">
      <c r="A38" s="409" t="s">
        <v>226</v>
      </c>
      <c r="B38" s="410" t="s">
        <v>283</v>
      </c>
      <c r="C38" s="411">
        <v>0</v>
      </c>
      <c r="D38" s="411">
        <v>0</v>
      </c>
      <c r="E38" s="411">
        <f>+D38-C38</f>
        <v>0</v>
      </c>
      <c r="F38" s="407">
        <f>IF(C38=0,0,E38/C38)</f>
        <v>0</v>
      </c>
    </row>
    <row r="39" spans="1:6" ht="15" customHeight="1" x14ac:dyDescent="0.25">
      <c r="A39" s="409" t="s">
        <v>228</v>
      </c>
      <c r="B39" s="410" t="s">
        <v>284</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230</v>
      </c>
      <c r="B41" s="410" t="s">
        <v>300</v>
      </c>
      <c r="C41" s="414">
        <v>0</v>
      </c>
      <c r="D41" s="414">
        <v>0</v>
      </c>
      <c r="E41" s="414">
        <f>+D41-C41</f>
        <v>0</v>
      </c>
      <c r="F41" s="407">
        <f>IF(C41=0,0,E41/C41)</f>
        <v>0</v>
      </c>
    </row>
    <row r="42" spans="1:6" ht="15" customHeight="1" x14ac:dyDescent="0.25">
      <c r="A42" s="403"/>
      <c r="B42" s="413" t="s">
        <v>286</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232</v>
      </c>
      <c r="B44" s="410" t="s">
        <v>287</v>
      </c>
      <c r="C44" s="410">
        <v>0</v>
      </c>
      <c r="D44" s="410">
        <v>0</v>
      </c>
      <c r="E44" s="416">
        <f>+D44-C44</f>
        <v>0</v>
      </c>
      <c r="F44" s="407">
        <f>IF(C44=0,0,E44/C44)</f>
        <v>0</v>
      </c>
    </row>
    <row r="45" spans="1:6" ht="15" customHeight="1" x14ac:dyDescent="0.25">
      <c r="A45" s="403"/>
      <c r="B45" s="413" t="s">
        <v>288</v>
      </c>
      <c r="C45" s="415">
        <f>+C41*C44</f>
        <v>0</v>
      </c>
      <c r="D45" s="415">
        <f>+D41*D44</f>
        <v>0</v>
      </c>
      <c r="E45" s="415">
        <f>+D45-C45</f>
        <v>0</v>
      </c>
      <c r="F45" s="412">
        <f>IF(C45=0,0,E45/C45)</f>
        <v>0</v>
      </c>
    </row>
    <row r="46" spans="1:6" ht="15" customHeight="1" x14ac:dyDescent="0.25">
      <c r="A46" s="403"/>
      <c r="B46" s="413" t="s">
        <v>289</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234</v>
      </c>
      <c r="B48" s="410" t="s">
        <v>301</v>
      </c>
      <c r="C48" s="414">
        <v>0</v>
      </c>
      <c r="D48" s="414">
        <v>0</v>
      </c>
      <c r="E48" s="414">
        <f>+D48-C48</f>
        <v>0</v>
      </c>
      <c r="F48" s="407">
        <f>IF(C48=0,0,E48/C48)</f>
        <v>0</v>
      </c>
    </row>
    <row r="49" spans="1:7" ht="14.25" customHeight="1" x14ac:dyDescent="0.2">
      <c r="A49" s="409" t="s">
        <v>236</v>
      </c>
      <c r="B49" s="410" t="s">
        <v>302</v>
      </c>
      <c r="C49" s="418">
        <v>0</v>
      </c>
      <c r="D49" s="418">
        <v>0</v>
      </c>
      <c r="E49" s="418">
        <f>+D49-C49</f>
        <v>0</v>
      </c>
      <c r="F49" s="407">
        <f>IF(C49=0,0,E49/C49)</f>
        <v>0</v>
      </c>
    </row>
    <row r="50" spans="1:7" ht="14.25" customHeight="1" x14ac:dyDescent="0.2">
      <c r="A50" s="409" t="s">
        <v>237</v>
      </c>
      <c r="B50" s="410" t="s">
        <v>303</v>
      </c>
      <c r="C50" s="418">
        <v>0</v>
      </c>
      <c r="D50" s="418">
        <v>0</v>
      </c>
      <c r="E50" s="418">
        <f>+D50-C50</f>
        <v>0</v>
      </c>
      <c r="F50" s="407">
        <f>IF(C50=0,0,E50/C50)</f>
        <v>0</v>
      </c>
    </row>
    <row r="51" spans="1:7" ht="15" customHeight="1" x14ac:dyDescent="0.25">
      <c r="A51" s="403"/>
      <c r="B51" s="413" t="s">
        <v>300</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239</v>
      </c>
      <c r="B53" s="410" t="s">
        <v>304</v>
      </c>
      <c r="C53" s="418">
        <v>0</v>
      </c>
      <c r="D53" s="418">
        <v>0</v>
      </c>
      <c r="E53" s="418">
        <f>+D53-C53</f>
        <v>0</v>
      </c>
      <c r="F53" s="407">
        <f>IF(C53=0,0,E53/C53)</f>
        <v>0</v>
      </c>
    </row>
    <row r="54" spans="1:7" ht="14.25" customHeight="1" x14ac:dyDescent="0.2">
      <c r="A54" s="409" t="s">
        <v>241</v>
      </c>
      <c r="B54" s="410" t="s">
        <v>305</v>
      </c>
      <c r="C54" s="418">
        <v>0</v>
      </c>
      <c r="D54" s="418">
        <v>0</v>
      </c>
      <c r="E54" s="418">
        <f>+D54-C54</f>
        <v>0</v>
      </c>
      <c r="F54" s="407">
        <f>IF(C54=0,0,E54/C54)</f>
        <v>0</v>
      </c>
    </row>
    <row r="55" spans="1:7" ht="14.25" customHeight="1" x14ac:dyDescent="0.2">
      <c r="A55" s="409" t="s">
        <v>243</v>
      </c>
      <c r="B55" s="410" t="s">
        <v>306</v>
      </c>
      <c r="C55" s="418">
        <v>0</v>
      </c>
      <c r="D55" s="418">
        <v>0</v>
      </c>
      <c r="E55" s="418">
        <f>+D55-C55</f>
        <v>0</v>
      </c>
      <c r="F55" s="407">
        <f>IF(C55=0,0,E55/C55)</f>
        <v>0</v>
      </c>
    </row>
    <row r="56" spans="1:7" ht="30" customHeight="1" x14ac:dyDescent="0.2">
      <c r="A56" s="409" t="s">
        <v>296</v>
      </c>
      <c r="B56" s="420" t="s">
        <v>307</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308</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REPORTING&amp;RNORWALK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tabSelected="1" zoomScale="85" workbookViewId="0">
      <selection activeCell="A2" sqref="A2:C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70</v>
      </c>
      <c r="B5" s="444"/>
      <c r="C5" s="444"/>
      <c r="D5" s="444"/>
    </row>
    <row r="6" spans="1:8" s="33" customFormat="1" ht="16.5" customHeight="1" thickBot="1" x14ac:dyDescent="0.3">
      <c r="A6" s="32"/>
      <c r="B6" s="445"/>
      <c r="C6" s="445"/>
    </row>
    <row r="7" spans="1:8" ht="15.75" customHeight="1" x14ac:dyDescent="0.25">
      <c r="A7" s="36" t="s">
        <v>71</v>
      </c>
      <c r="B7" s="37" t="s">
        <v>72</v>
      </c>
      <c r="C7" s="38" t="s">
        <v>73</v>
      </c>
      <c r="D7" s="39" t="s">
        <v>74</v>
      </c>
      <c r="E7" s="40"/>
      <c r="F7" s="40"/>
      <c r="G7" s="40"/>
      <c r="H7" s="41"/>
    </row>
    <row r="8" spans="1:8" ht="15.75" customHeight="1" x14ac:dyDescent="0.25">
      <c r="A8" s="42"/>
      <c r="B8" s="43"/>
      <c r="C8" s="44" t="s">
        <v>75</v>
      </c>
      <c r="D8" s="45" t="s">
        <v>76</v>
      </c>
    </row>
    <row r="9" spans="1:8" ht="16.5" customHeight="1" thickBot="1" x14ac:dyDescent="0.3">
      <c r="A9" s="46" t="s">
        <v>5</v>
      </c>
      <c r="B9" s="47" t="s">
        <v>9</v>
      </c>
      <c r="C9" s="48" t="s">
        <v>77</v>
      </c>
      <c r="D9" s="49" t="s">
        <v>78</v>
      </c>
    </row>
    <row r="10" spans="1:8" ht="15.75" customHeight="1" x14ac:dyDescent="0.25">
      <c r="A10" s="50"/>
      <c r="B10" s="51"/>
      <c r="C10" s="51"/>
      <c r="D10" s="52"/>
    </row>
    <row r="11" spans="1:8" ht="15.75" x14ac:dyDescent="0.25">
      <c r="A11" s="53" t="s">
        <v>79</v>
      </c>
      <c r="B11" s="54" t="s">
        <v>0</v>
      </c>
      <c r="C11" s="55"/>
      <c r="D11" s="56"/>
    </row>
    <row r="12" spans="1:8" x14ac:dyDescent="0.2">
      <c r="A12" s="57">
        <v>1</v>
      </c>
      <c r="B12" s="41"/>
      <c r="C12" s="58" t="s">
        <v>80</v>
      </c>
      <c r="D12" s="59">
        <v>111900976</v>
      </c>
    </row>
    <row r="13" spans="1:8" x14ac:dyDescent="0.2">
      <c r="A13" s="57">
        <v>2</v>
      </c>
      <c r="B13" s="41"/>
      <c r="C13" s="58" t="s">
        <v>81</v>
      </c>
      <c r="D13" s="59">
        <v>13846953</v>
      </c>
    </row>
    <row r="14" spans="1:8" x14ac:dyDescent="0.2">
      <c r="A14" s="57">
        <v>3</v>
      </c>
      <c r="B14" s="41"/>
      <c r="C14" s="58" t="s">
        <v>82</v>
      </c>
      <c r="D14" s="59">
        <v>0</v>
      </c>
    </row>
    <row r="15" spans="1:8" x14ac:dyDescent="0.2">
      <c r="A15" s="57">
        <v>4</v>
      </c>
      <c r="B15" s="41"/>
      <c r="C15" s="58" t="s">
        <v>83</v>
      </c>
      <c r="D15" s="59">
        <v>9428709</v>
      </c>
    </row>
    <row r="16" spans="1:8" ht="15.75" thickBot="1" x14ac:dyDescent="0.25">
      <c r="A16" s="57">
        <v>5</v>
      </c>
      <c r="B16" s="41"/>
      <c r="C16" s="58" t="s">
        <v>84</v>
      </c>
      <c r="D16" s="59">
        <v>0</v>
      </c>
    </row>
    <row r="17" spans="1:4" ht="16.5" customHeight="1" thickBot="1" x14ac:dyDescent="0.3">
      <c r="A17" s="60"/>
      <c r="B17" s="61"/>
      <c r="C17" s="62" t="s">
        <v>85</v>
      </c>
      <c r="D17" s="63">
        <f>+D16+D15+D14+D13+D12</f>
        <v>135176638</v>
      </c>
    </row>
    <row r="18" spans="1:4" ht="15.75" customHeight="1" x14ac:dyDescent="0.25">
      <c r="A18" s="64"/>
      <c r="B18" s="65"/>
      <c r="C18" s="66"/>
      <c r="D18" s="67"/>
    </row>
    <row r="19" spans="1:4" ht="15.75" x14ac:dyDescent="0.25">
      <c r="A19" s="53" t="s">
        <v>86</v>
      </c>
      <c r="B19" s="54" t="s">
        <v>10</v>
      </c>
      <c r="C19" s="55"/>
      <c r="D19" s="56"/>
    </row>
    <row r="20" spans="1:4" x14ac:dyDescent="0.2">
      <c r="A20" s="57">
        <v>1</v>
      </c>
      <c r="B20" s="41"/>
      <c r="C20" s="58" t="s">
        <v>80</v>
      </c>
      <c r="D20" s="59">
        <v>23359028</v>
      </c>
    </row>
    <row r="21" spans="1:4" x14ac:dyDescent="0.2">
      <c r="A21" s="57">
        <v>2</v>
      </c>
      <c r="B21" s="41"/>
      <c r="C21" s="58" t="s">
        <v>81</v>
      </c>
      <c r="D21" s="59">
        <v>6697680</v>
      </c>
    </row>
    <row r="22" spans="1:4" x14ac:dyDescent="0.2">
      <c r="A22" s="57">
        <v>3</v>
      </c>
      <c r="B22" s="41"/>
      <c r="C22" s="58" t="s">
        <v>82</v>
      </c>
      <c r="D22" s="59">
        <v>0</v>
      </c>
    </row>
    <row r="23" spans="1:4" x14ac:dyDescent="0.2">
      <c r="A23" s="57">
        <v>4</v>
      </c>
      <c r="B23" s="41"/>
      <c r="C23" s="58" t="s">
        <v>83</v>
      </c>
      <c r="D23" s="59">
        <v>0</v>
      </c>
    </row>
    <row r="24" spans="1:4" ht="15.75" thickBot="1" x14ac:dyDescent="0.25">
      <c r="A24" s="57">
        <v>5</v>
      </c>
      <c r="B24" s="41"/>
      <c r="C24" s="58" t="s">
        <v>84</v>
      </c>
      <c r="D24" s="59">
        <v>-74175</v>
      </c>
    </row>
    <row r="25" spans="1:4" ht="16.5" customHeight="1" thickBot="1" x14ac:dyDescent="0.3">
      <c r="A25" s="60"/>
      <c r="B25" s="61"/>
      <c r="C25" s="62" t="s">
        <v>85</v>
      </c>
      <c r="D25" s="63">
        <f>+D24+D23+D22+D21+D20</f>
        <v>29982533</v>
      </c>
    </row>
    <row r="26" spans="1:4" ht="15.75" customHeight="1" x14ac:dyDescent="0.25">
      <c r="A26" s="64"/>
      <c r="B26" s="65"/>
      <c r="C26" s="66"/>
      <c r="D26" s="67"/>
    </row>
    <row r="27" spans="1:4" ht="15.75" x14ac:dyDescent="0.25">
      <c r="A27" s="53" t="s">
        <v>87</v>
      </c>
      <c r="B27" s="54" t="s">
        <v>37</v>
      </c>
      <c r="C27" s="55"/>
      <c r="D27" s="56"/>
    </row>
    <row r="28" spans="1:4" x14ac:dyDescent="0.2">
      <c r="A28" s="57">
        <v>1</v>
      </c>
      <c r="B28" s="41"/>
      <c r="C28" s="58" t="s">
        <v>80</v>
      </c>
      <c r="D28" s="59">
        <v>0</v>
      </c>
    </row>
    <row r="29" spans="1:4" x14ac:dyDescent="0.2">
      <c r="A29" s="57">
        <v>2</v>
      </c>
      <c r="B29" s="41"/>
      <c r="C29" s="58" t="s">
        <v>81</v>
      </c>
      <c r="D29" s="59">
        <v>0</v>
      </c>
    </row>
    <row r="30" spans="1:4" x14ac:dyDescent="0.2">
      <c r="A30" s="57">
        <v>3</v>
      </c>
      <c r="B30" s="41"/>
      <c r="C30" s="58" t="s">
        <v>82</v>
      </c>
      <c r="D30" s="59">
        <v>0</v>
      </c>
    </row>
    <row r="31" spans="1:4" x14ac:dyDescent="0.2">
      <c r="A31" s="57">
        <v>4</v>
      </c>
      <c r="B31" s="41"/>
      <c r="C31" s="58" t="s">
        <v>83</v>
      </c>
      <c r="D31" s="59">
        <v>0</v>
      </c>
    </row>
    <row r="32" spans="1:4" ht="15.75" thickBot="1" x14ac:dyDescent="0.25">
      <c r="A32" s="57">
        <v>5</v>
      </c>
      <c r="B32" s="41"/>
      <c r="C32" s="58" t="s">
        <v>84</v>
      </c>
      <c r="D32" s="59">
        <v>0</v>
      </c>
    </row>
    <row r="33" spans="1:4" ht="16.5" customHeight="1" thickBot="1" x14ac:dyDescent="0.3">
      <c r="A33" s="60"/>
      <c r="B33" s="61"/>
      <c r="C33" s="62" t="s">
        <v>85</v>
      </c>
      <c r="D33" s="63">
        <f>+D32+D31+D30+D29+D28</f>
        <v>0</v>
      </c>
    </row>
    <row r="34" spans="1:4" ht="15.75" customHeight="1" x14ac:dyDescent="0.25">
      <c r="A34" s="64"/>
      <c r="B34" s="65"/>
      <c r="C34" s="66"/>
      <c r="D34" s="67"/>
    </row>
    <row r="35" spans="1:4" ht="15.75" x14ac:dyDescent="0.25">
      <c r="A35" s="53" t="s">
        <v>88</v>
      </c>
      <c r="B35" s="54" t="s">
        <v>43</v>
      </c>
      <c r="C35" s="55"/>
      <c r="D35" s="56"/>
    </row>
    <row r="36" spans="1:4" x14ac:dyDescent="0.2">
      <c r="A36" s="57">
        <v>1</v>
      </c>
      <c r="B36" s="41"/>
      <c r="C36" s="58" t="s">
        <v>80</v>
      </c>
      <c r="D36" s="59">
        <v>-210459</v>
      </c>
    </row>
    <row r="37" spans="1:4" x14ac:dyDescent="0.2">
      <c r="A37" s="57">
        <v>2</v>
      </c>
      <c r="B37" s="41"/>
      <c r="C37" s="58" t="s">
        <v>81</v>
      </c>
      <c r="D37" s="59">
        <v>0</v>
      </c>
    </row>
    <row r="38" spans="1:4" x14ac:dyDescent="0.2">
      <c r="A38" s="57">
        <v>3</v>
      </c>
      <c r="B38" s="41"/>
      <c r="C38" s="58" t="s">
        <v>82</v>
      </c>
      <c r="D38" s="59">
        <v>0</v>
      </c>
    </row>
    <row r="39" spans="1:4" x14ac:dyDescent="0.2">
      <c r="A39" s="57">
        <v>4</v>
      </c>
      <c r="B39" s="41"/>
      <c r="C39" s="58" t="s">
        <v>83</v>
      </c>
      <c r="D39" s="59">
        <v>0</v>
      </c>
    </row>
    <row r="40" spans="1:4" ht="15.75" thickBot="1" x14ac:dyDescent="0.25">
      <c r="A40" s="57">
        <v>5</v>
      </c>
      <c r="B40" s="41"/>
      <c r="C40" s="58" t="s">
        <v>84</v>
      </c>
      <c r="D40" s="59">
        <v>0</v>
      </c>
    </row>
    <row r="41" spans="1:4" ht="16.5" customHeight="1" thickBot="1" x14ac:dyDescent="0.3">
      <c r="A41" s="60"/>
      <c r="B41" s="61"/>
      <c r="C41" s="62" t="s">
        <v>85</v>
      </c>
      <c r="D41" s="63">
        <f>+D40+D39+D38+D37+D36</f>
        <v>-210459</v>
      </c>
    </row>
    <row r="42" spans="1:4" ht="15.75" customHeight="1" x14ac:dyDescent="0.25">
      <c r="A42" s="64"/>
      <c r="B42" s="65"/>
      <c r="C42" s="66"/>
      <c r="D42" s="67"/>
    </row>
    <row r="43" spans="1:4" ht="15.75" x14ac:dyDescent="0.25">
      <c r="A43" s="53" t="s">
        <v>89</v>
      </c>
      <c r="B43" s="54" t="s">
        <v>48</v>
      </c>
      <c r="C43" s="55"/>
      <c r="D43" s="56"/>
    </row>
    <row r="44" spans="1:4" x14ac:dyDescent="0.2">
      <c r="A44" s="57">
        <v>1</v>
      </c>
      <c r="B44" s="41"/>
      <c r="C44" s="58" t="s">
        <v>80</v>
      </c>
      <c r="D44" s="59">
        <v>9573218</v>
      </c>
    </row>
    <row r="45" spans="1:4" x14ac:dyDescent="0.2">
      <c r="A45" s="57">
        <v>2</v>
      </c>
      <c r="B45" s="41"/>
      <c r="C45" s="58" t="s">
        <v>81</v>
      </c>
      <c r="D45" s="59">
        <v>0</v>
      </c>
    </row>
    <row r="46" spans="1:4" x14ac:dyDescent="0.2">
      <c r="A46" s="57">
        <v>3</v>
      </c>
      <c r="B46" s="41"/>
      <c r="C46" s="58" t="s">
        <v>82</v>
      </c>
      <c r="D46" s="59">
        <v>0</v>
      </c>
    </row>
    <row r="47" spans="1:4" x14ac:dyDescent="0.2">
      <c r="A47" s="57">
        <v>4</v>
      </c>
      <c r="B47" s="41"/>
      <c r="C47" s="58" t="s">
        <v>83</v>
      </c>
      <c r="D47" s="59">
        <v>0</v>
      </c>
    </row>
    <row r="48" spans="1:4" ht="15.75" thickBot="1" x14ac:dyDescent="0.25">
      <c r="A48" s="57">
        <v>5</v>
      </c>
      <c r="B48" s="41"/>
      <c r="C48" s="58" t="s">
        <v>84</v>
      </c>
      <c r="D48" s="59">
        <v>0</v>
      </c>
    </row>
    <row r="49" spans="1:4" ht="16.5" customHeight="1" thickBot="1" x14ac:dyDescent="0.3">
      <c r="A49" s="60"/>
      <c r="B49" s="61"/>
      <c r="C49" s="62" t="s">
        <v>85</v>
      </c>
      <c r="D49" s="63">
        <f>+D48+D47+D46+D45+D44</f>
        <v>9573218</v>
      </c>
    </row>
    <row r="50" spans="1:4" ht="15.75" customHeight="1" x14ac:dyDescent="0.25">
      <c r="A50" s="64"/>
      <c r="B50" s="65"/>
      <c r="C50" s="66"/>
      <c r="D50" s="67"/>
    </row>
    <row r="51" spans="1:4" ht="15.75" x14ac:dyDescent="0.25">
      <c r="A51" s="53" t="s">
        <v>90</v>
      </c>
      <c r="B51" s="54" t="s">
        <v>53</v>
      </c>
      <c r="C51" s="55"/>
      <c r="D51" s="56"/>
    </row>
    <row r="52" spans="1:4" x14ac:dyDescent="0.2">
      <c r="A52" s="57">
        <v>1</v>
      </c>
      <c r="B52" s="41"/>
      <c r="C52" s="58" t="s">
        <v>80</v>
      </c>
      <c r="D52" s="59">
        <v>-52056</v>
      </c>
    </row>
    <row r="53" spans="1:4" x14ac:dyDescent="0.2">
      <c r="A53" s="57">
        <v>2</v>
      </c>
      <c r="B53" s="41"/>
      <c r="C53" s="58" t="s">
        <v>81</v>
      </c>
      <c r="D53" s="59">
        <v>0</v>
      </c>
    </row>
    <row r="54" spans="1:4" x14ac:dyDescent="0.2">
      <c r="A54" s="57">
        <v>3</v>
      </c>
      <c r="B54" s="41"/>
      <c r="C54" s="58" t="s">
        <v>82</v>
      </c>
      <c r="D54" s="59">
        <v>0</v>
      </c>
    </row>
    <row r="55" spans="1:4" x14ac:dyDescent="0.2">
      <c r="A55" s="57">
        <v>4</v>
      </c>
      <c r="B55" s="41"/>
      <c r="C55" s="58" t="s">
        <v>83</v>
      </c>
      <c r="D55" s="59">
        <v>0</v>
      </c>
    </row>
    <row r="56" spans="1:4" ht="15.75" thickBot="1" x14ac:dyDescent="0.25">
      <c r="A56" s="57">
        <v>5</v>
      </c>
      <c r="B56" s="41"/>
      <c r="C56" s="58" t="s">
        <v>84</v>
      </c>
      <c r="D56" s="59">
        <v>0</v>
      </c>
    </row>
    <row r="57" spans="1:4" ht="16.5" customHeight="1" thickBot="1" x14ac:dyDescent="0.3">
      <c r="A57" s="60"/>
      <c r="B57" s="61"/>
      <c r="C57" s="62" t="s">
        <v>85</v>
      </c>
      <c r="D57" s="63">
        <f>+D56+D55+D54+D53+D52</f>
        <v>-52056</v>
      </c>
    </row>
    <row r="58" spans="1:4" ht="15.75" customHeight="1" x14ac:dyDescent="0.25">
      <c r="A58" s="64"/>
      <c r="B58" s="65"/>
      <c r="C58" s="66"/>
      <c r="D58" s="67"/>
    </row>
    <row r="59" spans="1:4" ht="15.75" x14ac:dyDescent="0.25">
      <c r="A59" s="53" t="s">
        <v>91</v>
      </c>
      <c r="B59" s="54" t="s">
        <v>59</v>
      </c>
      <c r="C59" s="55"/>
      <c r="D59" s="56"/>
    </row>
    <row r="60" spans="1:4" x14ac:dyDescent="0.2">
      <c r="A60" s="57">
        <v>1</v>
      </c>
      <c r="B60" s="41"/>
      <c r="C60" s="58" t="s">
        <v>80</v>
      </c>
      <c r="D60" s="59">
        <v>0</v>
      </c>
    </row>
    <row r="61" spans="1:4" x14ac:dyDescent="0.2">
      <c r="A61" s="57">
        <v>2</v>
      </c>
      <c r="B61" s="41"/>
      <c r="C61" s="58" t="s">
        <v>81</v>
      </c>
      <c r="D61" s="59">
        <v>19600080</v>
      </c>
    </row>
    <row r="62" spans="1:4" x14ac:dyDescent="0.2">
      <c r="A62" s="57">
        <v>3</v>
      </c>
      <c r="B62" s="41"/>
      <c r="C62" s="58" t="s">
        <v>82</v>
      </c>
      <c r="D62" s="59">
        <v>0</v>
      </c>
    </row>
    <row r="63" spans="1:4" x14ac:dyDescent="0.2">
      <c r="A63" s="57">
        <v>4</v>
      </c>
      <c r="B63" s="41"/>
      <c r="C63" s="58" t="s">
        <v>83</v>
      </c>
      <c r="D63" s="59">
        <v>9428708</v>
      </c>
    </row>
    <row r="64" spans="1:4" ht="15.75" thickBot="1" x14ac:dyDescent="0.25">
      <c r="A64" s="57">
        <v>5</v>
      </c>
      <c r="B64" s="41"/>
      <c r="C64" s="58" t="s">
        <v>84</v>
      </c>
      <c r="D64" s="59">
        <v>-28803532</v>
      </c>
    </row>
    <row r="65" spans="1:4" ht="16.5" customHeight="1" thickBot="1" x14ac:dyDescent="0.3">
      <c r="A65" s="60"/>
      <c r="B65" s="61"/>
      <c r="C65" s="62" t="s">
        <v>85</v>
      </c>
      <c r="D65" s="63">
        <f>+D64+D63+D62+D61+D60</f>
        <v>225256</v>
      </c>
    </row>
    <row r="66" spans="1:4" ht="15.75" customHeight="1" x14ac:dyDescent="0.25">
      <c r="A66" s="64"/>
      <c r="B66" s="65"/>
      <c r="C66" s="66"/>
      <c r="D66" s="67"/>
    </row>
    <row r="67" spans="1:4" ht="15.75" x14ac:dyDescent="0.25">
      <c r="A67" s="53" t="s">
        <v>92</v>
      </c>
      <c r="B67" s="54" t="s">
        <v>63</v>
      </c>
      <c r="C67" s="55"/>
      <c r="D67" s="56"/>
    </row>
    <row r="68" spans="1:4" x14ac:dyDescent="0.2">
      <c r="A68" s="57">
        <v>1</v>
      </c>
      <c r="B68" s="41"/>
      <c r="C68" s="58" t="s">
        <v>80</v>
      </c>
      <c r="D68" s="59">
        <v>249782</v>
      </c>
    </row>
    <row r="69" spans="1:4" x14ac:dyDescent="0.2">
      <c r="A69" s="57">
        <v>2</v>
      </c>
      <c r="B69" s="41"/>
      <c r="C69" s="58" t="s">
        <v>81</v>
      </c>
      <c r="D69" s="59">
        <v>0</v>
      </c>
    </row>
    <row r="70" spans="1:4" x14ac:dyDescent="0.2">
      <c r="A70" s="57">
        <v>3</v>
      </c>
      <c r="B70" s="41"/>
      <c r="C70" s="58" t="s">
        <v>82</v>
      </c>
      <c r="D70" s="59">
        <v>0</v>
      </c>
    </row>
    <row r="71" spans="1:4" x14ac:dyDescent="0.2">
      <c r="A71" s="57">
        <v>4</v>
      </c>
      <c r="B71" s="41"/>
      <c r="C71" s="58" t="s">
        <v>83</v>
      </c>
      <c r="D71" s="59">
        <v>0</v>
      </c>
    </row>
    <row r="72" spans="1:4" ht="15.75" thickBot="1" x14ac:dyDescent="0.25">
      <c r="A72" s="57">
        <v>5</v>
      </c>
      <c r="B72" s="41"/>
      <c r="C72" s="58" t="s">
        <v>84</v>
      </c>
      <c r="D72" s="59">
        <v>-249782</v>
      </c>
    </row>
    <row r="73" spans="1:4" ht="16.5" customHeight="1" thickBot="1" x14ac:dyDescent="0.3">
      <c r="A73" s="60"/>
      <c r="B73" s="61"/>
      <c r="C73" s="62" t="s">
        <v>85</v>
      </c>
      <c r="D73" s="63">
        <f>+D72+D71+D70+D69+D68</f>
        <v>0</v>
      </c>
    </row>
    <row r="74" spans="1:4" ht="15.75" customHeight="1" thickBot="1" x14ac:dyDescent="0.3">
      <c r="A74" s="64"/>
      <c r="B74" s="65"/>
      <c r="C74" s="66"/>
      <c r="D74" s="67"/>
    </row>
    <row r="75" spans="1:4" ht="16.5" customHeight="1" thickBot="1" x14ac:dyDescent="0.3">
      <c r="A75" s="68"/>
      <c r="B75" s="69" t="s">
        <v>93</v>
      </c>
      <c r="C75" s="62" t="s">
        <v>94</v>
      </c>
      <c r="D75" s="63">
        <f>+D73-D72+D65-D64+D57-D56+D49-D48+D41-D40+D33-D32+D25-D24+D17-D16</f>
        <v>203822619</v>
      </c>
    </row>
    <row r="76" spans="1:4" ht="16.5" customHeight="1" thickBot="1" x14ac:dyDescent="0.3">
      <c r="A76" s="68"/>
      <c r="B76" s="69" t="s">
        <v>84</v>
      </c>
      <c r="C76" s="62"/>
      <c r="D76" s="63">
        <f>+D72+D64+D56+D48+D40+D32+D24+D16</f>
        <v>-29127489</v>
      </c>
    </row>
    <row r="77" spans="1:4" ht="16.5" customHeight="1" thickBot="1" x14ac:dyDescent="0.3">
      <c r="A77" s="68"/>
      <c r="B77" s="69" t="s">
        <v>95</v>
      </c>
      <c r="C77" s="62" t="s">
        <v>94</v>
      </c>
      <c r="D77" s="63">
        <f>SUM(D75:D76)</f>
        <v>174695130</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REPORTING&amp;RNORWALK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tabSelected="1" workbookViewId="0">
      <selection activeCell="A2" sqref="A2:C2"/>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96</v>
      </c>
      <c r="B4" s="444"/>
      <c r="C4" s="444"/>
      <c r="D4" s="444"/>
      <c r="E4" s="444"/>
    </row>
    <row r="5" spans="1:5" ht="16.5" customHeight="1" thickBot="1" x14ac:dyDescent="0.3">
      <c r="A5" s="70"/>
      <c r="B5" s="70"/>
      <c r="C5" s="35"/>
    </row>
    <row r="6" spans="1:5" ht="15.75" customHeight="1" x14ac:dyDescent="0.25">
      <c r="A6" s="71" t="s">
        <v>71</v>
      </c>
      <c r="B6" s="72" t="s">
        <v>72</v>
      </c>
      <c r="C6" s="73" t="s">
        <v>73</v>
      </c>
      <c r="D6" s="73" t="s">
        <v>74</v>
      </c>
      <c r="E6" s="73" t="s">
        <v>97</v>
      </c>
    </row>
    <row r="7" spans="1:5" ht="31.5" customHeight="1" x14ac:dyDescent="0.25">
      <c r="A7" s="74"/>
      <c r="B7" s="75"/>
      <c r="C7" s="76"/>
      <c r="D7" s="77"/>
      <c r="E7" s="78" t="s">
        <v>98</v>
      </c>
    </row>
    <row r="8" spans="1:5" ht="16.5" customHeight="1" thickBot="1" x14ac:dyDescent="0.3">
      <c r="A8" s="79" t="s">
        <v>5</v>
      </c>
      <c r="B8" s="80" t="s">
        <v>9</v>
      </c>
      <c r="C8" s="81" t="s">
        <v>99</v>
      </c>
      <c r="D8" s="81" t="s">
        <v>100</v>
      </c>
      <c r="E8" s="82" t="s">
        <v>101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102</v>
      </c>
      <c r="D11" s="93" t="s">
        <v>103</v>
      </c>
      <c r="E11" s="94">
        <v>0</v>
      </c>
    </row>
    <row r="12" spans="1:5" ht="15.75" thickBot="1" x14ac:dyDescent="0.25">
      <c r="A12" s="95">
        <v>1</v>
      </c>
      <c r="B12" s="96"/>
      <c r="C12" s="97" t="s">
        <v>104</v>
      </c>
      <c r="D12" s="98" t="s">
        <v>105</v>
      </c>
      <c r="E12" s="99">
        <v>45000</v>
      </c>
    </row>
    <row r="13" spans="1:5" s="31" customFormat="1" ht="16.5" customHeight="1" thickBot="1" x14ac:dyDescent="0.3">
      <c r="A13" s="100"/>
      <c r="B13" s="101"/>
      <c r="C13" s="62" t="s">
        <v>106</v>
      </c>
      <c r="D13" s="102" t="s">
        <v>107</v>
      </c>
      <c r="E13" s="103">
        <f>SUM(E11:E12)</f>
        <v>45000</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102</v>
      </c>
      <c r="D16" s="93" t="s">
        <v>103</v>
      </c>
      <c r="E16" s="94">
        <v>0</v>
      </c>
    </row>
    <row r="17" spans="1:5" ht="15.75" thickBot="1" x14ac:dyDescent="0.25">
      <c r="A17" s="95"/>
      <c r="B17" s="96"/>
      <c r="C17" s="97" t="s">
        <v>108</v>
      </c>
      <c r="D17" s="98" t="s">
        <v>109</v>
      </c>
      <c r="E17" s="99">
        <v>0</v>
      </c>
    </row>
    <row r="18" spans="1:5" s="31" customFormat="1" ht="16.5" customHeight="1" thickBot="1" x14ac:dyDescent="0.3">
      <c r="A18" s="100"/>
      <c r="B18" s="101"/>
      <c r="C18" s="62" t="s">
        <v>106</v>
      </c>
      <c r="D18" s="102" t="s">
        <v>107</v>
      </c>
      <c r="E18" s="103">
        <f>SUM(E16)</f>
        <v>0</v>
      </c>
    </row>
    <row r="19" spans="1:5" s="31" customFormat="1" x14ac:dyDescent="0.2">
      <c r="A19" s="64"/>
      <c r="B19" s="104"/>
      <c r="C19" s="105"/>
      <c r="D19" s="106"/>
      <c r="E19" s="107"/>
    </row>
    <row r="20" spans="1:5" ht="15.75" customHeight="1" x14ac:dyDescent="0.25">
      <c r="A20" s="87" t="s">
        <v>42</v>
      </c>
      <c r="B20" s="88" t="s">
        <v>43</v>
      </c>
      <c r="C20" s="55"/>
      <c r="D20" s="55"/>
      <c r="E20" s="89"/>
    </row>
    <row r="21" spans="1:5" ht="15.75" customHeight="1" x14ac:dyDescent="0.25">
      <c r="A21" s="90"/>
      <c r="B21" s="91"/>
      <c r="C21" s="92" t="s">
        <v>102</v>
      </c>
      <c r="D21" s="93" t="s">
        <v>103</v>
      </c>
      <c r="E21" s="94">
        <v>7647590</v>
      </c>
    </row>
    <row r="22" spans="1:5" x14ac:dyDescent="0.2">
      <c r="A22" s="95">
        <v>1</v>
      </c>
      <c r="B22" s="96"/>
      <c r="C22" s="97" t="s">
        <v>110</v>
      </c>
      <c r="D22" s="98" t="s">
        <v>105</v>
      </c>
      <c r="E22" s="99">
        <v>-3497109</v>
      </c>
    </row>
    <row r="23" spans="1:5" x14ac:dyDescent="0.2">
      <c r="A23" s="95">
        <v>2</v>
      </c>
      <c r="B23" s="96"/>
      <c r="C23" s="97" t="s">
        <v>111</v>
      </c>
      <c r="D23" s="98" t="s">
        <v>105</v>
      </c>
      <c r="E23" s="99">
        <v>6755826</v>
      </c>
    </row>
    <row r="24" spans="1:5" ht="15.75" thickBot="1" x14ac:dyDescent="0.25">
      <c r="A24" s="95">
        <v>3</v>
      </c>
      <c r="B24" s="96"/>
      <c r="C24" s="97" t="s">
        <v>112</v>
      </c>
      <c r="D24" s="98" t="s">
        <v>105</v>
      </c>
      <c r="E24" s="99">
        <v>-10906307</v>
      </c>
    </row>
    <row r="25" spans="1:5" s="31" customFormat="1" ht="16.5" customHeight="1" thickBot="1" x14ac:dyDescent="0.3">
      <c r="A25" s="100"/>
      <c r="B25" s="101"/>
      <c r="C25" s="62" t="s">
        <v>106</v>
      </c>
      <c r="D25" s="102" t="s">
        <v>107</v>
      </c>
      <c r="E25" s="103">
        <f>SUM(E21:E24)</f>
        <v>0</v>
      </c>
    </row>
    <row r="26" spans="1:5" s="31" customFormat="1" x14ac:dyDescent="0.2">
      <c r="A26" s="64"/>
      <c r="B26" s="104"/>
      <c r="C26" s="105"/>
      <c r="D26" s="106"/>
      <c r="E26" s="107"/>
    </row>
    <row r="27" spans="1:5" ht="15.75" customHeight="1" x14ac:dyDescent="0.25">
      <c r="A27" s="87" t="s">
        <v>47</v>
      </c>
      <c r="B27" s="88" t="s">
        <v>48</v>
      </c>
      <c r="C27" s="55"/>
      <c r="D27" s="55"/>
      <c r="E27" s="89"/>
    </row>
    <row r="28" spans="1:5" ht="15.75" customHeight="1" x14ac:dyDescent="0.25">
      <c r="A28" s="90"/>
      <c r="B28" s="91"/>
      <c r="C28" s="92" t="s">
        <v>102</v>
      </c>
      <c r="D28" s="93" t="s">
        <v>103</v>
      </c>
      <c r="E28" s="94">
        <v>8425</v>
      </c>
    </row>
    <row r="29" spans="1:5" ht="15.75" thickBot="1" x14ac:dyDescent="0.25">
      <c r="A29" s="95">
        <v>1</v>
      </c>
      <c r="B29" s="96"/>
      <c r="C29" s="97" t="s">
        <v>113</v>
      </c>
      <c r="D29" s="98" t="s">
        <v>105</v>
      </c>
      <c r="E29" s="99">
        <v>-8425</v>
      </c>
    </row>
    <row r="30" spans="1:5" s="31" customFormat="1" ht="16.5" customHeight="1" thickBot="1" x14ac:dyDescent="0.3">
      <c r="A30" s="100"/>
      <c r="B30" s="101"/>
      <c r="C30" s="62" t="s">
        <v>106</v>
      </c>
      <c r="D30" s="102" t="s">
        <v>107</v>
      </c>
      <c r="E30" s="103">
        <f>SUM(E28:E29)</f>
        <v>0</v>
      </c>
    </row>
    <row r="31" spans="1:5" s="31" customFormat="1" x14ac:dyDescent="0.2">
      <c r="A31" s="64"/>
      <c r="B31" s="104"/>
      <c r="C31" s="105"/>
      <c r="D31" s="106"/>
      <c r="E31" s="107"/>
    </row>
    <row r="32" spans="1:5" ht="15.75" customHeight="1" x14ac:dyDescent="0.25">
      <c r="A32" s="87" t="s">
        <v>52</v>
      </c>
      <c r="B32" s="88" t="s">
        <v>53</v>
      </c>
      <c r="C32" s="55"/>
      <c r="D32" s="55"/>
      <c r="E32" s="89"/>
    </row>
    <row r="33" spans="1:5" ht="15.75" customHeight="1" x14ac:dyDescent="0.25">
      <c r="A33" s="90"/>
      <c r="B33" s="91"/>
      <c r="C33" s="92" t="s">
        <v>102</v>
      </c>
      <c r="D33" s="93" t="s">
        <v>103</v>
      </c>
      <c r="E33" s="94">
        <v>816.35</v>
      </c>
    </row>
    <row r="34" spans="1:5" x14ac:dyDescent="0.2">
      <c r="A34" s="95">
        <v>1</v>
      </c>
      <c r="B34" s="96"/>
      <c r="C34" s="97" t="s">
        <v>113</v>
      </c>
      <c r="D34" s="98" t="s">
        <v>105</v>
      </c>
      <c r="E34" s="99">
        <v>-1975000</v>
      </c>
    </row>
    <row r="35" spans="1:5" x14ac:dyDescent="0.2">
      <c r="A35" s="95">
        <v>2</v>
      </c>
      <c r="B35" s="96"/>
      <c r="C35" s="97" t="s">
        <v>114</v>
      </c>
      <c r="D35" s="98" t="s">
        <v>105</v>
      </c>
      <c r="E35" s="99">
        <v>453253</v>
      </c>
    </row>
    <row r="36" spans="1:5" x14ac:dyDescent="0.2">
      <c r="A36" s="95">
        <v>3</v>
      </c>
      <c r="B36" s="96"/>
      <c r="C36" s="97" t="s">
        <v>115</v>
      </c>
      <c r="D36" s="98" t="s">
        <v>105</v>
      </c>
      <c r="E36" s="99">
        <v>806069</v>
      </c>
    </row>
    <row r="37" spans="1:5" x14ac:dyDescent="0.2">
      <c r="A37" s="95">
        <v>4</v>
      </c>
      <c r="B37" s="96"/>
      <c r="C37" s="97" t="s">
        <v>116</v>
      </c>
      <c r="D37" s="98" t="s">
        <v>105</v>
      </c>
      <c r="E37" s="99">
        <v>240000</v>
      </c>
    </row>
    <row r="38" spans="1:5" x14ac:dyDescent="0.2">
      <c r="A38" s="95">
        <v>5</v>
      </c>
      <c r="B38" s="96"/>
      <c r="C38" s="97" t="s">
        <v>117</v>
      </c>
      <c r="D38" s="98" t="s">
        <v>105</v>
      </c>
      <c r="E38" s="99">
        <v>512879</v>
      </c>
    </row>
    <row r="39" spans="1:5" ht="15.75" thickBot="1" x14ac:dyDescent="0.25">
      <c r="A39" s="95">
        <v>6</v>
      </c>
      <c r="B39" s="96"/>
      <c r="C39" s="97" t="s">
        <v>118</v>
      </c>
      <c r="D39" s="98" t="s">
        <v>105</v>
      </c>
      <c r="E39" s="99">
        <v>100000</v>
      </c>
    </row>
    <row r="40" spans="1:5" s="31" customFormat="1" ht="16.5" customHeight="1" thickBot="1" x14ac:dyDescent="0.3">
      <c r="A40" s="100"/>
      <c r="B40" s="101"/>
      <c r="C40" s="62" t="s">
        <v>106</v>
      </c>
      <c r="D40" s="102" t="s">
        <v>107</v>
      </c>
      <c r="E40" s="103">
        <f>SUM(E33:E39)</f>
        <v>138017.35000000009</v>
      </c>
    </row>
    <row r="41" spans="1:5" s="31" customFormat="1" x14ac:dyDescent="0.2">
      <c r="A41" s="64"/>
      <c r="B41" s="104"/>
      <c r="C41" s="105"/>
      <c r="D41" s="106"/>
      <c r="E41" s="107"/>
    </row>
    <row r="42" spans="1:5" ht="15.75" customHeight="1" x14ac:dyDescent="0.25">
      <c r="A42" s="87" t="s">
        <v>58</v>
      </c>
      <c r="B42" s="88" t="s">
        <v>59</v>
      </c>
      <c r="C42" s="55"/>
      <c r="D42" s="55"/>
      <c r="E42" s="89"/>
    </row>
    <row r="43" spans="1:5" ht="15.75" customHeight="1" x14ac:dyDescent="0.25">
      <c r="A43" s="90"/>
      <c r="B43" s="91"/>
      <c r="C43" s="92" t="s">
        <v>102</v>
      </c>
      <c r="D43" s="93" t="s">
        <v>103</v>
      </c>
      <c r="E43" s="94">
        <v>59140.26</v>
      </c>
    </row>
    <row r="44" spans="1:5" x14ac:dyDescent="0.2">
      <c r="A44" s="95">
        <v>1</v>
      </c>
      <c r="B44" s="96"/>
      <c r="C44" s="97" t="s">
        <v>119</v>
      </c>
      <c r="D44" s="98" t="s">
        <v>105</v>
      </c>
      <c r="E44" s="99">
        <v>-1790846</v>
      </c>
    </row>
    <row r="45" spans="1:5" x14ac:dyDescent="0.2">
      <c r="A45" s="95">
        <v>2</v>
      </c>
      <c r="B45" s="96"/>
      <c r="C45" s="97" t="s">
        <v>120</v>
      </c>
      <c r="D45" s="98" t="s">
        <v>105</v>
      </c>
      <c r="E45" s="99">
        <v>43200</v>
      </c>
    </row>
    <row r="46" spans="1:5" x14ac:dyDescent="0.2">
      <c r="A46" s="95">
        <v>3</v>
      </c>
      <c r="B46" s="96"/>
      <c r="C46" s="97" t="s">
        <v>121</v>
      </c>
      <c r="D46" s="98" t="s">
        <v>105</v>
      </c>
      <c r="E46" s="99">
        <v>65160</v>
      </c>
    </row>
    <row r="47" spans="1:5" x14ac:dyDescent="0.2">
      <c r="A47" s="95">
        <v>4</v>
      </c>
      <c r="B47" s="96"/>
      <c r="C47" s="97" t="s">
        <v>113</v>
      </c>
      <c r="D47" s="98" t="s">
        <v>105</v>
      </c>
      <c r="E47" s="99">
        <v>-5666000</v>
      </c>
    </row>
    <row r="48" spans="1:5" x14ac:dyDescent="0.2">
      <c r="A48" s="95">
        <v>5</v>
      </c>
      <c r="B48" s="96"/>
      <c r="C48" s="97" t="s">
        <v>114</v>
      </c>
      <c r="D48" s="98" t="s">
        <v>105</v>
      </c>
      <c r="E48" s="99">
        <v>2076634</v>
      </c>
    </row>
    <row r="49" spans="1:5" x14ac:dyDescent="0.2">
      <c r="A49" s="95">
        <v>6</v>
      </c>
      <c r="B49" s="96"/>
      <c r="C49" s="97" t="s">
        <v>122</v>
      </c>
      <c r="D49" s="98" t="s">
        <v>105</v>
      </c>
      <c r="E49" s="99">
        <v>1428713</v>
      </c>
    </row>
    <row r="50" spans="1:5" x14ac:dyDescent="0.2">
      <c r="A50" s="95">
        <v>7</v>
      </c>
      <c r="B50" s="96"/>
      <c r="C50" s="97" t="s">
        <v>123</v>
      </c>
      <c r="D50" s="98" t="s">
        <v>105</v>
      </c>
      <c r="E50" s="99">
        <v>2820810</v>
      </c>
    </row>
    <row r="51" spans="1:5" ht="15.75" thickBot="1" x14ac:dyDescent="0.25">
      <c r="A51" s="95">
        <v>8</v>
      </c>
      <c r="B51" s="96"/>
      <c r="C51" s="97" t="s">
        <v>124</v>
      </c>
      <c r="D51" s="98" t="s">
        <v>105</v>
      </c>
      <c r="E51" s="99">
        <v>1214116</v>
      </c>
    </row>
    <row r="52" spans="1:5" s="31" customFormat="1" ht="16.5" customHeight="1" thickBot="1" x14ac:dyDescent="0.3">
      <c r="A52" s="100"/>
      <c r="B52" s="101"/>
      <c r="C52" s="62" t="s">
        <v>106</v>
      </c>
      <c r="D52" s="102" t="s">
        <v>107</v>
      </c>
      <c r="E52" s="103">
        <f>SUM(E43:E51)</f>
        <v>250927.25999999978</v>
      </c>
    </row>
    <row r="53" spans="1:5" s="31" customFormat="1" x14ac:dyDescent="0.2">
      <c r="A53" s="64"/>
      <c r="B53" s="104"/>
      <c r="C53" s="105"/>
      <c r="D53" s="106"/>
      <c r="E53" s="107"/>
    </row>
    <row r="54" spans="1:5" ht="15.75" customHeight="1" x14ac:dyDescent="0.25">
      <c r="A54" s="87" t="s">
        <v>62</v>
      </c>
      <c r="B54" s="88" t="s">
        <v>63</v>
      </c>
      <c r="C54" s="55"/>
      <c r="D54" s="55"/>
      <c r="E54" s="89"/>
    </row>
    <row r="55" spans="1:5" ht="15.75" customHeight="1" x14ac:dyDescent="0.25">
      <c r="A55" s="90"/>
      <c r="B55" s="91"/>
      <c r="C55" s="92" t="s">
        <v>102</v>
      </c>
      <c r="D55" s="93" t="s">
        <v>103</v>
      </c>
      <c r="E55" s="94">
        <v>-99510.04</v>
      </c>
    </row>
    <row r="56" spans="1:5" x14ac:dyDescent="0.2">
      <c r="A56" s="95">
        <v>1</v>
      </c>
      <c r="B56" s="96"/>
      <c r="C56" s="97" t="s">
        <v>117</v>
      </c>
      <c r="D56" s="98" t="s">
        <v>105</v>
      </c>
      <c r="E56" s="99">
        <v>-3642470</v>
      </c>
    </row>
    <row r="57" spans="1:5" x14ac:dyDescent="0.2">
      <c r="A57" s="95">
        <v>2</v>
      </c>
      <c r="B57" s="96"/>
      <c r="C57" s="97" t="s">
        <v>120</v>
      </c>
      <c r="D57" s="98" t="s">
        <v>105</v>
      </c>
      <c r="E57" s="99">
        <v>50232</v>
      </c>
    </row>
    <row r="58" spans="1:5" x14ac:dyDescent="0.2">
      <c r="A58" s="95">
        <v>3</v>
      </c>
      <c r="B58" s="96"/>
      <c r="C58" s="97" t="s">
        <v>113</v>
      </c>
      <c r="D58" s="98" t="s">
        <v>105</v>
      </c>
      <c r="E58" s="99">
        <v>3485000</v>
      </c>
    </row>
    <row r="59" spans="1:5" x14ac:dyDescent="0.2">
      <c r="A59" s="95">
        <v>4</v>
      </c>
      <c r="B59" s="96"/>
      <c r="C59" s="97" t="s">
        <v>121</v>
      </c>
      <c r="D59" s="98" t="s">
        <v>105</v>
      </c>
      <c r="E59" s="99">
        <v>138000</v>
      </c>
    </row>
    <row r="60" spans="1:5" ht="15.75" thickBot="1" x14ac:dyDescent="0.25">
      <c r="A60" s="95">
        <v>5</v>
      </c>
      <c r="B60" s="96"/>
      <c r="C60" s="97" t="s">
        <v>114</v>
      </c>
      <c r="D60" s="98" t="s">
        <v>105</v>
      </c>
      <c r="E60" s="99">
        <v>80944</v>
      </c>
    </row>
    <row r="61" spans="1:5" s="31" customFormat="1" ht="16.5" customHeight="1" thickBot="1" x14ac:dyDescent="0.3">
      <c r="A61" s="100"/>
      <c r="B61" s="101"/>
      <c r="C61" s="62" t="s">
        <v>106</v>
      </c>
      <c r="D61" s="102" t="s">
        <v>107</v>
      </c>
      <c r="E61" s="103">
        <f>SUM(E55:E60)</f>
        <v>12195.959999999963</v>
      </c>
    </row>
    <row r="62" spans="1:5" s="31" customFormat="1" ht="15.75" thickBot="1" x14ac:dyDescent="0.25">
      <c r="A62" s="64"/>
      <c r="B62" s="104"/>
      <c r="C62" s="105"/>
      <c r="D62" s="106"/>
      <c r="E62" s="107"/>
    </row>
    <row r="63" spans="1:5" s="33" customFormat="1" ht="19.5" customHeight="1" thickBot="1" x14ac:dyDescent="0.3">
      <c r="A63" s="108"/>
      <c r="B63" s="109"/>
      <c r="C63" s="110"/>
      <c r="D63" s="111" t="s">
        <v>125</v>
      </c>
      <c r="E63" s="112">
        <f>+E61+E52+E40+E30+E25+E18+E13</f>
        <v>446140.56999999983</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REPORTING&amp;RNORWALK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2" sqref="A2:C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126</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109</v>
      </c>
      <c r="D8" s="76"/>
      <c r="E8" s="76"/>
      <c r="F8" s="120"/>
    </row>
    <row r="9" spans="1:6" ht="13.5" customHeight="1" thickBot="1" x14ac:dyDescent="0.25">
      <c r="A9" s="121" t="s">
        <v>5</v>
      </c>
      <c r="B9" s="122" t="s">
        <v>127</v>
      </c>
      <c r="C9" s="123" t="s">
        <v>128</v>
      </c>
      <c r="D9" s="123" t="s">
        <v>99</v>
      </c>
      <c r="E9" s="123" t="s">
        <v>100</v>
      </c>
      <c r="F9" s="124" t="s">
        <v>129</v>
      </c>
    </row>
    <row r="10" spans="1:6" s="125" customFormat="1" ht="31.5" x14ac:dyDescent="0.25">
      <c r="A10" s="126"/>
      <c r="B10" s="127"/>
      <c r="C10" s="128"/>
      <c r="D10" s="129" t="s">
        <v>130</v>
      </c>
      <c r="E10" s="130" t="s">
        <v>131</v>
      </c>
      <c r="F10" s="131">
        <v>583</v>
      </c>
    </row>
    <row r="11" spans="1:6" ht="15.75" x14ac:dyDescent="0.25">
      <c r="A11" s="132" t="s">
        <v>79</v>
      </c>
      <c r="B11" s="133" t="s">
        <v>10</v>
      </c>
      <c r="C11" s="134"/>
      <c r="D11" s="135"/>
      <c r="E11" s="135"/>
      <c r="F11" s="136"/>
    </row>
    <row r="12" spans="1:6" ht="15.75" thickBot="1" x14ac:dyDescent="0.25">
      <c r="A12" s="137"/>
      <c r="B12" s="91"/>
      <c r="C12" s="138" t="s">
        <v>109</v>
      </c>
      <c r="D12" s="138" t="s">
        <v>132</v>
      </c>
      <c r="E12" s="139" t="s">
        <v>109</v>
      </c>
      <c r="F12" s="140">
        <v>0</v>
      </c>
    </row>
    <row r="13" spans="1:6" ht="16.5" thickBot="1" x14ac:dyDescent="0.3">
      <c r="A13" s="141"/>
      <c r="B13" s="142"/>
      <c r="C13" s="143"/>
      <c r="D13" s="144" t="s">
        <v>133</v>
      </c>
      <c r="E13" s="145" t="s">
        <v>134</v>
      </c>
      <c r="F13" s="146">
        <v>0</v>
      </c>
    </row>
    <row r="14" spans="1:6" ht="15.75" x14ac:dyDescent="0.25">
      <c r="A14" s="147"/>
      <c r="B14" s="148"/>
      <c r="C14" s="149"/>
      <c r="D14" s="150"/>
      <c r="E14" s="151"/>
      <c r="F14" s="152"/>
    </row>
    <row r="15" spans="1:6" ht="15.75" x14ac:dyDescent="0.25">
      <c r="A15" s="132" t="s">
        <v>86</v>
      </c>
      <c r="B15" s="133" t="s">
        <v>37</v>
      </c>
      <c r="C15" s="134"/>
      <c r="D15" s="135"/>
      <c r="E15" s="135"/>
      <c r="F15" s="136"/>
    </row>
    <row r="16" spans="1:6" ht="15.75" thickBot="1" x14ac:dyDescent="0.25">
      <c r="A16" s="137"/>
      <c r="B16" s="91"/>
      <c r="C16" s="138" t="s">
        <v>109</v>
      </c>
      <c r="D16" s="138" t="s">
        <v>132</v>
      </c>
      <c r="E16" s="139" t="s">
        <v>109</v>
      </c>
      <c r="F16" s="140">
        <v>0</v>
      </c>
    </row>
    <row r="17" spans="1:6" ht="16.5" thickBot="1" x14ac:dyDescent="0.3">
      <c r="A17" s="141"/>
      <c r="B17" s="142"/>
      <c r="C17" s="143"/>
      <c r="D17" s="144" t="s">
        <v>133</v>
      </c>
      <c r="E17" s="145" t="s">
        <v>134</v>
      </c>
      <c r="F17" s="146">
        <v>0</v>
      </c>
    </row>
    <row r="18" spans="1:6" ht="15.75" x14ac:dyDescent="0.25">
      <c r="A18" s="147"/>
      <c r="B18" s="148"/>
      <c r="C18" s="149"/>
      <c r="D18" s="150"/>
      <c r="E18" s="151"/>
      <c r="F18" s="152"/>
    </row>
    <row r="19" spans="1:6" ht="15.75" x14ac:dyDescent="0.25">
      <c r="A19" s="132" t="s">
        <v>87</v>
      </c>
      <c r="B19" s="133" t="s">
        <v>43</v>
      </c>
      <c r="C19" s="134"/>
      <c r="D19" s="135"/>
      <c r="E19" s="135"/>
      <c r="F19" s="136"/>
    </row>
    <row r="20" spans="1:6" ht="15.75" thickBot="1" x14ac:dyDescent="0.25">
      <c r="A20" s="137"/>
      <c r="B20" s="91"/>
      <c r="C20" s="138" t="s">
        <v>109</v>
      </c>
      <c r="D20" s="138" t="s">
        <v>132</v>
      </c>
      <c r="E20" s="139" t="s">
        <v>109</v>
      </c>
      <c r="F20" s="140">
        <v>0</v>
      </c>
    </row>
    <row r="21" spans="1:6" ht="16.5" thickBot="1" x14ac:dyDescent="0.3">
      <c r="A21" s="141"/>
      <c r="B21" s="142"/>
      <c r="C21" s="143"/>
      <c r="D21" s="144" t="s">
        <v>133</v>
      </c>
      <c r="E21" s="145" t="s">
        <v>134</v>
      </c>
      <c r="F21" s="146">
        <v>0</v>
      </c>
    </row>
    <row r="22" spans="1:6" ht="15.75" x14ac:dyDescent="0.25">
      <c r="A22" s="147"/>
      <c r="B22" s="148"/>
      <c r="C22" s="149"/>
      <c r="D22" s="150"/>
      <c r="E22" s="151"/>
      <c r="F22" s="152"/>
    </row>
    <row r="23" spans="1:6" ht="15.75" x14ac:dyDescent="0.25">
      <c r="A23" s="132" t="s">
        <v>88</v>
      </c>
      <c r="B23" s="133" t="s">
        <v>48</v>
      </c>
      <c r="C23" s="134"/>
      <c r="D23" s="135"/>
      <c r="E23" s="135"/>
      <c r="F23" s="136"/>
    </row>
    <row r="24" spans="1:6" ht="15.75" thickBot="1" x14ac:dyDescent="0.25">
      <c r="A24" s="137"/>
      <c r="B24" s="91"/>
      <c r="C24" s="138" t="s">
        <v>109</v>
      </c>
      <c r="D24" s="138" t="s">
        <v>132</v>
      </c>
      <c r="E24" s="139" t="s">
        <v>109</v>
      </c>
      <c r="F24" s="140">
        <v>0</v>
      </c>
    </row>
    <row r="25" spans="1:6" ht="16.5" thickBot="1" x14ac:dyDescent="0.3">
      <c r="A25" s="141"/>
      <c r="B25" s="142"/>
      <c r="C25" s="143"/>
      <c r="D25" s="144" t="s">
        <v>133</v>
      </c>
      <c r="E25" s="145" t="s">
        <v>134</v>
      </c>
      <c r="F25" s="146">
        <v>0</v>
      </c>
    </row>
    <row r="26" spans="1:6" ht="15.75" x14ac:dyDescent="0.25">
      <c r="A26" s="147"/>
      <c r="B26" s="148"/>
      <c r="C26" s="149"/>
      <c r="D26" s="150"/>
      <c r="E26" s="151"/>
      <c r="F26" s="152"/>
    </row>
    <row r="27" spans="1:6" ht="15.75" x14ac:dyDescent="0.25">
      <c r="A27" s="132" t="s">
        <v>89</v>
      </c>
      <c r="B27" s="133" t="s">
        <v>53</v>
      </c>
      <c r="C27" s="134"/>
      <c r="D27" s="135"/>
      <c r="E27" s="135"/>
      <c r="F27" s="136"/>
    </row>
    <row r="28" spans="1:6" ht="15.75" thickBot="1" x14ac:dyDescent="0.25">
      <c r="A28" s="137"/>
      <c r="B28" s="91"/>
      <c r="C28" s="138" t="s">
        <v>109</v>
      </c>
      <c r="D28" s="138" t="s">
        <v>132</v>
      </c>
      <c r="E28" s="139" t="s">
        <v>109</v>
      </c>
      <c r="F28" s="140">
        <v>0</v>
      </c>
    </row>
    <row r="29" spans="1:6" ht="16.5" thickBot="1" x14ac:dyDescent="0.3">
      <c r="A29" s="141"/>
      <c r="B29" s="142"/>
      <c r="C29" s="143"/>
      <c r="D29" s="144" t="s">
        <v>133</v>
      </c>
      <c r="E29" s="145" t="s">
        <v>134</v>
      </c>
      <c r="F29" s="146">
        <v>0</v>
      </c>
    </row>
    <row r="30" spans="1:6" ht="15.75" x14ac:dyDescent="0.25">
      <c r="A30" s="147"/>
      <c r="B30" s="148"/>
      <c r="C30" s="149"/>
      <c r="D30" s="150"/>
      <c r="E30" s="151"/>
      <c r="F30" s="152"/>
    </row>
    <row r="31" spans="1:6" ht="15.75" x14ac:dyDescent="0.25">
      <c r="A31" s="132" t="s">
        <v>90</v>
      </c>
      <c r="B31" s="133" t="s">
        <v>59</v>
      </c>
      <c r="C31" s="134"/>
      <c r="D31" s="135"/>
      <c r="E31" s="135"/>
      <c r="F31" s="136"/>
    </row>
    <row r="32" spans="1:6" ht="15.75" thickBot="1" x14ac:dyDescent="0.25">
      <c r="A32" s="137">
        <v>1</v>
      </c>
      <c r="B32" s="91"/>
      <c r="C32" s="138" t="s">
        <v>53</v>
      </c>
      <c r="D32" s="138" t="s">
        <v>135</v>
      </c>
      <c r="E32" s="139" t="s">
        <v>136</v>
      </c>
      <c r="F32" s="140">
        <v>44533</v>
      </c>
    </row>
    <row r="33" spans="1:6" ht="16.5" thickBot="1" x14ac:dyDescent="0.3">
      <c r="A33" s="141"/>
      <c r="B33" s="142"/>
      <c r="C33" s="143"/>
      <c r="D33" s="144" t="s">
        <v>133</v>
      </c>
      <c r="E33" s="145" t="s">
        <v>134</v>
      </c>
      <c r="F33" s="146">
        <f>SUM(F32:F32)</f>
        <v>44533</v>
      </c>
    </row>
    <row r="34" spans="1:6" ht="15.75" x14ac:dyDescent="0.25">
      <c r="A34" s="147"/>
      <c r="B34" s="148"/>
      <c r="C34" s="149"/>
      <c r="D34" s="150"/>
      <c r="E34" s="151"/>
      <c r="F34" s="152"/>
    </row>
    <row r="35" spans="1:6" ht="15.75" x14ac:dyDescent="0.25">
      <c r="A35" s="132" t="s">
        <v>91</v>
      </c>
      <c r="B35" s="133" t="s">
        <v>63</v>
      </c>
      <c r="C35" s="134"/>
      <c r="D35" s="135"/>
      <c r="E35" s="135"/>
      <c r="F35" s="136"/>
    </row>
    <row r="36" spans="1:6" ht="15.75" thickBot="1" x14ac:dyDescent="0.25">
      <c r="A36" s="137"/>
      <c r="B36" s="91"/>
      <c r="C36" s="138" t="s">
        <v>109</v>
      </c>
      <c r="D36" s="138" t="s">
        <v>132</v>
      </c>
      <c r="E36" s="139" t="s">
        <v>109</v>
      </c>
      <c r="F36" s="140">
        <v>0</v>
      </c>
    </row>
    <row r="37" spans="1:6" ht="16.5" thickBot="1" x14ac:dyDescent="0.3">
      <c r="A37" s="141"/>
      <c r="B37" s="142"/>
      <c r="C37" s="143"/>
      <c r="D37" s="144" t="s">
        <v>133</v>
      </c>
      <c r="E37" s="145" t="s">
        <v>134</v>
      </c>
      <c r="F37" s="146">
        <v>0</v>
      </c>
    </row>
    <row r="38" spans="1:6" ht="15.75" x14ac:dyDescent="0.25">
      <c r="A38" s="147"/>
      <c r="B38" s="148"/>
      <c r="C38" s="149"/>
      <c r="D38" s="150"/>
      <c r="E38" s="151"/>
      <c r="F38" s="152"/>
    </row>
    <row r="39" spans="1:6" ht="32.25" thickBot="1" x14ac:dyDescent="0.3">
      <c r="A39" s="153"/>
      <c r="B39" s="154"/>
      <c r="C39" s="154"/>
      <c r="D39" s="155" t="s">
        <v>137</v>
      </c>
      <c r="E39" s="156" t="s">
        <v>138</v>
      </c>
      <c r="F39" s="157">
        <f>+F37+F33+F29+F25+F21+F17+F13+F10</f>
        <v>45116</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REPORTING&amp;RNORWALK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abSelected="1" workbookViewId="0">
      <selection activeCell="A2" sqref="A2:C2"/>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139</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140</v>
      </c>
      <c r="C8" s="165"/>
      <c r="D8" s="166"/>
    </row>
    <row r="9" spans="1:5" ht="14.25" customHeight="1" thickBot="1" x14ac:dyDescent="0.25">
      <c r="A9" s="167" t="s">
        <v>5</v>
      </c>
      <c r="B9" s="168" t="s">
        <v>141</v>
      </c>
      <c r="C9" s="169" t="s">
        <v>129</v>
      </c>
      <c r="D9" s="170" t="s">
        <v>100</v>
      </c>
    </row>
    <row r="10" spans="1:5" ht="15.75" x14ac:dyDescent="0.25">
      <c r="A10" s="171"/>
      <c r="B10" s="86"/>
      <c r="C10" s="172"/>
      <c r="D10" s="173"/>
    </row>
    <row r="11" spans="1:5" x14ac:dyDescent="0.2">
      <c r="A11" s="174" t="s">
        <v>79</v>
      </c>
      <c r="B11" s="175" t="s">
        <v>10</v>
      </c>
      <c r="C11" s="176"/>
      <c r="D11" s="177"/>
    </row>
    <row r="12" spans="1:5" ht="13.5" thickBot="1" x14ac:dyDescent="0.25">
      <c r="A12" s="178">
        <v>0</v>
      </c>
      <c r="B12" s="179" t="s">
        <v>132</v>
      </c>
      <c r="C12" s="180">
        <v>0</v>
      </c>
      <c r="D12" s="181" t="s">
        <v>109</v>
      </c>
    </row>
    <row r="13" spans="1:5" ht="13.5" customHeight="1" thickBot="1" x14ac:dyDescent="0.25">
      <c r="A13" s="182"/>
      <c r="B13" s="183" t="s">
        <v>142</v>
      </c>
      <c r="C13" s="184">
        <v>0</v>
      </c>
      <c r="D13" s="185" t="s">
        <v>134</v>
      </c>
    </row>
    <row r="14" spans="1:5" ht="14.25" customHeight="1" x14ac:dyDescent="0.2">
      <c r="A14" s="186"/>
      <c r="B14" s="187"/>
      <c r="C14" s="188"/>
      <c r="D14" s="189"/>
    </row>
    <row r="15" spans="1:5" x14ac:dyDescent="0.2">
      <c r="A15" s="174" t="s">
        <v>86</v>
      </c>
      <c r="B15" s="175" t="s">
        <v>37</v>
      </c>
      <c r="C15" s="176"/>
      <c r="D15" s="177"/>
    </row>
    <row r="16" spans="1:5" ht="13.5" thickBot="1" x14ac:dyDescent="0.25">
      <c r="A16" s="178">
        <v>0</v>
      </c>
      <c r="B16" s="179" t="s">
        <v>132</v>
      </c>
      <c r="C16" s="180">
        <v>0</v>
      </c>
      <c r="D16" s="181" t="s">
        <v>109</v>
      </c>
    </row>
    <row r="17" spans="1:4" ht="13.5" customHeight="1" thickBot="1" x14ac:dyDescent="0.25">
      <c r="A17" s="182"/>
      <c r="B17" s="183" t="s">
        <v>142</v>
      </c>
      <c r="C17" s="184">
        <v>0</v>
      </c>
      <c r="D17" s="185" t="s">
        <v>134</v>
      </c>
    </row>
    <row r="18" spans="1:4" ht="14.25" customHeight="1" x14ac:dyDescent="0.2">
      <c r="A18" s="186"/>
      <c r="B18" s="187"/>
      <c r="C18" s="188"/>
      <c r="D18" s="189"/>
    </row>
    <row r="19" spans="1:4" x14ac:dyDescent="0.2">
      <c r="A19" s="174" t="s">
        <v>87</v>
      </c>
      <c r="B19" s="175" t="s">
        <v>43</v>
      </c>
      <c r="C19" s="176"/>
      <c r="D19" s="177"/>
    </row>
    <row r="20" spans="1:4" ht="13.5" thickBot="1" x14ac:dyDescent="0.25">
      <c r="A20" s="178">
        <v>0</v>
      </c>
      <c r="B20" s="179" t="s">
        <v>132</v>
      </c>
      <c r="C20" s="180">
        <v>0</v>
      </c>
      <c r="D20" s="181" t="s">
        <v>109</v>
      </c>
    </row>
    <row r="21" spans="1:4" ht="13.5" customHeight="1" thickBot="1" x14ac:dyDescent="0.25">
      <c r="A21" s="182"/>
      <c r="B21" s="183" t="s">
        <v>142</v>
      </c>
      <c r="C21" s="184">
        <v>0</v>
      </c>
      <c r="D21" s="185" t="s">
        <v>134</v>
      </c>
    </row>
    <row r="22" spans="1:4" ht="14.25" customHeight="1" x14ac:dyDescent="0.2">
      <c r="A22" s="186"/>
      <c r="B22" s="187"/>
      <c r="C22" s="188"/>
      <c r="D22" s="189"/>
    </row>
    <row r="23" spans="1:4" x14ac:dyDescent="0.2">
      <c r="A23" s="174" t="s">
        <v>88</v>
      </c>
      <c r="B23" s="175" t="s">
        <v>48</v>
      </c>
      <c r="C23" s="176"/>
      <c r="D23" s="177"/>
    </row>
    <row r="24" spans="1:4" ht="13.5" thickBot="1" x14ac:dyDescent="0.25">
      <c r="A24" s="178">
        <v>0</v>
      </c>
      <c r="B24" s="179" t="s">
        <v>132</v>
      </c>
      <c r="C24" s="180">
        <v>0</v>
      </c>
      <c r="D24" s="181" t="s">
        <v>109</v>
      </c>
    </row>
    <row r="25" spans="1:4" ht="13.5" customHeight="1" thickBot="1" x14ac:dyDescent="0.25">
      <c r="A25" s="182"/>
      <c r="B25" s="183" t="s">
        <v>142</v>
      </c>
      <c r="C25" s="184">
        <v>0</v>
      </c>
      <c r="D25" s="185" t="s">
        <v>134</v>
      </c>
    </row>
    <row r="26" spans="1:4" ht="14.25" customHeight="1" x14ac:dyDescent="0.2">
      <c r="A26" s="186"/>
      <c r="B26" s="187"/>
      <c r="C26" s="188"/>
      <c r="D26" s="189"/>
    </row>
    <row r="27" spans="1:4" x14ac:dyDescent="0.2">
      <c r="A27" s="174" t="s">
        <v>89</v>
      </c>
      <c r="B27" s="175" t="s">
        <v>53</v>
      </c>
      <c r="C27" s="176"/>
      <c r="D27" s="177"/>
    </row>
    <row r="28" spans="1:4" ht="13.5" thickBot="1" x14ac:dyDescent="0.25">
      <c r="A28" s="178">
        <v>0</v>
      </c>
      <c r="B28" s="179" t="s">
        <v>132</v>
      </c>
      <c r="C28" s="180">
        <v>0</v>
      </c>
      <c r="D28" s="181" t="s">
        <v>109</v>
      </c>
    </row>
    <row r="29" spans="1:4" ht="13.5" customHeight="1" thickBot="1" x14ac:dyDescent="0.25">
      <c r="A29" s="182"/>
      <c r="B29" s="183" t="s">
        <v>142</v>
      </c>
      <c r="C29" s="184">
        <v>0</v>
      </c>
      <c r="D29" s="185" t="s">
        <v>134</v>
      </c>
    </row>
    <row r="30" spans="1:4" ht="14.25" customHeight="1" x14ac:dyDescent="0.2">
      <c r="A30" s="186"/>
      <c r="B30" s="187"/>
      <c r="C30" s="188"/>
      <c r="D30" s="189"/>
    </row>
    <row r="31" spans="1:4" x14ac:dyDescent="0.2">
      <c r="A31" s="174" t="s">
        <v>90</v>
      </c>
      <c r="B31" s="175" t="s">
        <v>59</v>
      </c>
      <c r="C31" s="176"/>
      <c r="D31" s="177"/>
    </row>
    <row r="32" spans="1:4" ht="13.5" thickBot="1" x14ac:dyDescent="0.25">
      <c r="A32" s="178">
        <v>0</v>
      </c>
      <c r="B32" s="179" t="s">
        <v>132</v>
      </c>
      <c r="C32" s="180">
        <v>0</v>
      </c>
      <c r="D32" s="181" t="s">
        <v>109</v>
      </c>
    </row>
    <row r="33" spans="1:4" ht="13.5" customHeight="1" thickBot="1" x14ac:dyDescent="0.25">
      <c r="A33" s="182"/>
      <c r="B33" s="183" t="s">
        <v>142</v>
      </c>
      <c r="C33" s="184">
        <v>0</v>
      </c>
      <c r="D33" s="185" t="s">
        <v>134</v>
      </c>
    </row>
    <row r="34" spans="1:4" ht="14.25" customHeight="1" x14ac:dyDescent="0.2">
      <c r="A34" s="186"/>
      <c r="B34" s="187"/>
      <c r="C34" s="188"/>
      <c r="D34" s="189"/>
    </row>
    <row r="35" spans="1:4" x14ac:dyDescent="0.2">
      <c r="A35" s="174" t="s">
        <v>91</v>
      </c>
      <c r="B35" s="175" t="s">
        <v>63</v>
      </c>
      <c r="C35" s="176"/>
      <c r="D35" s="177"/>
    </row>
    <row r="36" spans="1:4" ht="13.5" thickBot="1" x14ac:dyDescent="0.25">
      <c r="A36" s="178">
        <v>0</v>
      </c>
      <c r="B36" s="179" t="s">
        <v>132</v>
      </c>
      <c r="C36" s="180">
        <v>0</v>
      </c>
      <c r="D36" s="181" t="s">
        <v>109</v>
      </c>
    </row>
    <row r="37" spans="1:4" ht="13.5" customHeight="1" thickBot="1" x14ac:dyDescent="0.25">
      <c r="A37" s="182"/>
      <c r="B37" s="183" t="s">
        <v>142</v>
      </c>
      <c r="C37" s="184">
        <v>0</v>
      </c>
      <c r="D37" s="185" t="s">
        <v>134</v>
      </c>
    </row>
    <row r="38" spans="1:4" ht="14.25" customHeight="1" thickBot="1" x14ac:dyDescent="0.25">
      <c r="A38" s="186"/>
      <c r="B38" s="187"/>
      <c r="C38" s="188"/>
      <c r="D38" s="189"/>
    </row>
    <row r="39" spans="1:4" ht="13.5" customHeight="1" thickBot="1" x14ac:dyDescent="0.25">
      <c r="B39" s="190" t="s">
        <v>143</v>
      </c>
      <c r="C39" s="191">
        <f>+C37+C33+C29+C25+C21+C17+C13</f>
        <v>0</v>
      </c>
      <c r="D39" s="185" t="s">
        <v>138</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REPORTING&amp;RNORWALK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abSelected="1" workbookViewId="0">
      <selection activeCell="A2" sqref="A2:C2"/>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144</v>
      </c>
      <c r="B3" s="447"/>
      <c r="C3" s="447"/>
      <c r="D3" s="447"/>
    </row>
    <row r="4" spans="1:4" x14ac:dyDescent="0.2">
      <c r="A4" s="447" t="s">
        <v>2</v>
      </c>
      <c r="B4" s="447"/>
      <c r="C4" s="447"/>
      <c r="D4" s="447"/>
    </row>
    <row r="5" spans="1:4" x14ac:dyDescent="0.2">
      <c r="A5" s="447" t="s">
        <v>145</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140</v>
      </c>
      <c r="C8" s="195"/>
      <c r="D8" s="196"/>
    </row>
    <row r="9" spans="1:4" ht="14.25" customHeight="1" thickBot="1" x14ac:dyDescent="0.25">
      <c r="A9" s="121" t="s">
        <v>5</v>
      </c>
      <c r="B9" s="123" t="s">
        <v>146</v>
      </c>
      <c r="C9" s="197" t="s">
        <v>129</v>
      </c>
      <c r="D9" s="124" t="s">
        <v>147</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132</v>
      </c>
      <c r="C12" s="202">
        <v>0</v>
      </c>
      <c r="D12" s="203" t="s">
        <v>148</v>
      </c>
    </row>
    <row r="13" spans="1:4" ht="13.5" customHeight="1" thickBot="1" x14ac:dyDescent="0.25">
      <c r="A13" s="204"/>
      <c r="B13" s="205" t="s">
        <v>85</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132</v>
      </c>
      <c r="C16" s="202">
        <v>0</v>
      </c>
      <c r="D16" s="203" t="s">
        <v>148</v>
      </c>
    </row>
    <row r="17" spans="1:4" ht="13.5" customHeight="1" thickBot="1" x14ac:dyDescent="0.25">
      <c r="A17" s="204"/>
      <c r="B17" s="205" t="s">
        <v>85</v>
      </c>
      <c r="C17" s="206">
        <v>0</v>
      </c>
      <c r="D17" s="207"/>
    </row>
    <row r="18" spans="1:4" ht="14.25" customHeight="1" x14ac:dyDescent="0.2">
      <c r="A18" s="208"/>
      <c r="B18" s="209"/>
      <c r="C18" s="210"/>
      <c r="D18" s="211"/>
    </row>
    <row r="19" spans="1:4" ht="15.75" customHeight="1" x14ac:dyDescent="0.2">
      <c r="A19" s="198" t="s">
        <v>42</v>
      </c>
      <c r="B19" s="175" t="s">
        <v>43</v>
      </c>
      <c r="C19" s="173"/>
      <c r="D19" s="199"/>
    </row>
    <row r="20" spans="1:4" ht="13.5" thickBot="1" x14ac:dyDescent="0.25">
      <c r="A20" s="200">
        <v>0</v>
      </c>
      <c r="B20" s="201" t="s">
        <v>132</v>
      </c>
      <c r="C20" s="202">
        <v>0</v>
      </c>
      <c r="D20" s="203" t="s">
        <v>148</v>
      </c>
    </row>
    <row r="21" spans="1:4" ht="13.5" customHeight="1" thickBot="1" x14ac:dyDescent="0.25">
      <c r="A21" s="204"/>
      <c r="B21" s="205" t="s">
        <v>85</v>
      </c>
      <c r="C21" s="206">
        <v>0</v>
      </c>
      <c r="D21" s="207"/>
    </row>
    <row r="22" spans="1:4" ht="14.25" customHeight="1" x14ac:dyDescent="0.2">
      <c r="A22" s="208"/>
      <c r="B22" s="209"/>
      <c r="C22" s="210"/>
      <c r="D22" s="211"/>
    </row>
    <row r="23" spans="1:4" ht="15.75" customHeight="1" x14ac:dyDescent="0.2">
      <c r="A23" s="198" t="s">
        <v>47</v>
      </c>
      <c r="B23" s="175" t="s">
        <v>48</v>
      </c>
      <c r="C23" s="173"/>
      <c r="D23" s="199"/>
    </row>
    <row r="24" spans="1:4" ht="13.5" thickBot="1" x14ac:dyDescent="0.25">
      <c r="A24" s="200">
        <v>0</v>
      </c>
      <c r="B24" s="201" t="s">
        <v>132</v>
      </c>
      <c r="C24" s="202">
        <v>0</v>
      </c>
      <c r="D24" s="203" t="s">
        <v>148</v>
      </c>
    </row>
    <row r="25" spans="1:4" ht="13.5" customHeight="1" thickBot="1" x14ac:dyDescent="0.25">
      <c r="A25" s="204"/>
      <c r="B25" s="205" t="s">
        <v>85</v>
      </c>
      <c r="C25" s="206">
        <v>0</v>
      </c>
      <c r="D25" s="207"/>
    </row>
    <row r="26" spans="1:4" ht="14.25" customHeight="1" x14ac:dyDescent="0.2">
      <c r="A26" s="208"/>
      <c r="B26" s="209"/>
      <c r="C26" s="210"/>
      <c r="D26" s="211"/>
    </row>
    <row r="27" spans="1:4" ht="15.75" customHeight="1" x14ac:dyDescent="0.2">
      <c r="A27" s="198" t="s">
        <v>52</v>
      </c>
      <c r="B27" s="175" t="s">
        <v>53</v>
      </c>
      <c r="C27" s="173"/>
      <c r="D27" s="199"/>
    </row>
    <row r="28" spans="1:4" ht="13.5" thickBot="1" x14ac:dyDescent="0.25">
      <c r="A28" s="200">
        <v>0</v>
      </c>
      <c r="B28" s="201" t="s">
        <v>132</v>
      </c>
      <c r="C28" s="202">
        <v>0</v>
      </c>
      <c r="D28" s="203" t="s">
        <v>148</v>
      </c>
    </row>
    <row r="29" spans="1:4" ht="13.5" customHeight="1" thickBot="1" x14ac:dyDescent="0.25">
      <c r="A29" s="204"/>
      <c r="B29" s="205" t="s">
        <v>85</v>
      </c>
      <c r="C29" s="206">
        <v>0</v>
      </c>
      <c r="D29" s="207"/>
    </row>
    <row r="30" spans="1:4" ht="14.25" customHeight="1" x14ac:dyDescent="0.2">
      <c r="A30" s="208"/>
      <c r="B30" s="209"/>
      <c r="C30" s="210"/>
      <c r="D30" s="211"/>
    </row>
    <row r="31" spans="1:4" ht="15.75" customHeight="1" x14ac:dyDescent="0.2">
      <c r="A31" s="198" t="s">
        <v>58</v>
      </c>
      <c r="B31" s="175" t="s">
        <v>59</v>
      </c>
      <c r="C31" s="173"/>
      <c r="D31" s="199"/>
    </row>
    <row r="32" spans="1:4" ht="13.5" thickBot="1" x14ac:dyDescent="0.25">
      <c r="A32" s="200">
        <v>0</v>
      </c>
      <c r="B32" s="201" t="s">
        <v>132</v>
      </c>
      <c r="C32" s="202">
        <v>0</v>
      </c>
      <c r="D32" s="203" t="s">
        <v>148</v>
      </c>
    </row>
    <row r="33" spans="1:4" ht="13.5" customHeight="1" thickBot="1" x14ac:dyDescent="0.25">
      <c r="A33" s="204"/>
      <c r="B33" s="205" t="s">
        <v>85</v>
      </c>
      <c r="C33" s="206">
        <v>0</v>
      </c>
      <c r="D33" s="207"/>
    </row>
    <row r="34" spans="1:4" ht="14.25" customHeight="1" x14ac:dyDescent="0.2">
      <c r="A34" s="208"/>
      <c r="B34" s="209"/>
      <c r="C34" s="210"/>
      <c r="D34" s="211"/>
    </row>
    <row r="35" spans="1:4" ht="15.75" customHeight="1" x14ac:dyDescent="0.2">
      <c r="A35" s="198" t="s">
        <v>62</v>
      </c>
      <c r="B35" s="175" t="s">
        <v>63</v>
      </c>
      <c r="C35" s="173"/>
      <c r="D35" s="199"/>
    </row>
    <row r="36" spans="1:4" ht="13.5" thickBot="1" x14ac:dyDescent="0.25">
      <c r="A36" s="200">
        <v>0</v>
      </c>
      <c r="B36" s="201" t="s">
        <v>132</v>
      </c>
      <c r="C36" s="202">
        <v>0</v>
      </c>
      <c r="D36" s="203" t="s">
        <v>148</v>
      </c>
    </row>
    <row r="37" spans="1:4" ht="13.5" customHeight="1" thickBot="1" x14ac:dyDescent="0.25">
      <c r="A37" s="204"/>
      <c r="B37" s="205" t="s">
        <v>85</v>
      </c>
      <c r="C37" s="206">
        <v>0</v>
      </c>
      <c r="D37" s="207"/>
    </row>
    <row r="38" spans="1:4" ht="14.25" customHeight="1" x14ac:dyDescent="0.2">
      <c r="A38" s="208"/>
      <c r="B38" s="209"/>
      <c r="C38" s="210"/>
      <c r="D38" s="211"/>
    </row>
    <row r="39" spans="1:4" ht="13.5" customHeight="1" thickBot="1" x14ac:dyDescent="0.25">
      <c r="A39" s="212"/>
      <c r="B39" s="213" t="s">
        <v>125</v>
      </c>
      <c r="C39" s="214">
        <f>+C37+C33+C29+C25+C21+C17+C13</f>
        <v>0</v>
      </c>
      <c r="D39"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REPORTING&amp;RNORWALK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topLeftCell="A7" workbookViewId="0">
      <selection activeCell="A2" sqref="A2:C2"/>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149</v>
      </c>
      <c r="B5" s="451"/>
      <c r="C5" s="451"/>
      <c r="D5" s="451"/>
      <c r="E5" s="451"/>
      <c r="F5" s="451"/>
    </row>
    <row r="6" spans="1:6" s="216" customFormat="1" x14ac:dyDescent="0.2">
      <c r="A6" s="451" t="s">
        <v>150</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151</v>
      </c>
      <c r="D9" s="227" t="s">
        <v>152</v>
      </c>
      <c r="E9" s="228" t="s">
        <v>153</v>
      </c>
      <c r="F9" s="229" t="s">
        <v>154</v>
      </c>
    </row>
    <row r="10" spans="1:6" x14ac:dyDescent="0.2">
      <c r="A10" s="230"/>
      <c r="B10" s="231"/>
      <c r="C10" s="232"/>
      <c r="D10" s="233"/>
      <c r="E10" s="173"/>
      <c r="F10" s="172"/>
    </row>
    <row r="11" spans="1:6" ht="13.5" customHeight="1" thickBot="1" x14ac:dyDescent="0.25">
      <c r="A11" s="167" t="s">
        <v>8</v>
      </c>
      <c r="B11" s="234" t="s">
        <v>155</v>
      </c>
      <c r="C11" s="235"/>
      <c r="D11" s="235"/>
      <c r="E11" s="235"/>
      <c r="F11" s="236"/>
    </row>
    <row r="12" spans="1:6" ht="15.75" customHeight="1" x14ac:dyDescent="0.2">
      <c r="A12" s="237"/>
      <c r="B12" s="238" t="s">
        <v>156</v>
      </c>
      <c r="C12" s="239">
        <v>0</v>
      </c>
      <c r="D12" s="239">
        <v>0</v>
      </c>
      <c r="E12" s="239">
        <f t="shared" ref="E12:E18" si="0">D12-C12</f>
        <v>0</v>
      </c>
      <c r="F12" s="240">
        <f t="shared" ref="F12:F18" si="1">IF(C12=0,0,E12/C12)</f>
        <v>0</v>
      </c>
    </row>
    <row r="13" spans="1:6" x14ac:dyDescent="0.2">
      <c r="A13" s="241">
        <v>1</v>
      </c>
      <c r="B13" s="242" t="s">
        <v>157</v>
      </c>
      <c r="C13" s="243">
        <v>0</v>
      </c>
      <c r="D13" s="243">
        <v>0</v>
      </c>
      <c r="E13" s="243">
        <f t="shared" si="0"/>
        <v>0</v>
      </c>
      <c r="F13" s="244">
        <f t="shared" si="1"/>
        <v>0</v>
      </c>
    </row>
    <row r="14" spans="1:6" x14ac:dyDescent="0.2">
      <c r="A14" s="241">
        <v>2</v>
      </c>
      <c r="B14" s="242" t="s">
        <v>158</v>
      </c>
      <c r="C14" s="243">
        <v>0</v>
      </c>
      <c r="D14" s="243">
        <v>0</v>
      </c>
      <c r="E14" s="243">
        <f t="shared" si="0"/>
        <v>0</v>
      </c>
      <c r="F14" s="244">
        <f t="shared" si="1"/>
        <v>0</v>
      </c>
    </row>
    <row r="15" spans="1:6" x14ac:dyDescent="0.2">
      <c r="A15" s="241">
        <v>3</v>
      </c>
      <c r="B15" s="242" t="s">
        <v>159</v>
      </c>
      <c r="C15" s="243">
        <v>0</v>
      </c>
      <c r="D15" s="243">
        <v>0</v>
      </c>
      <c r="E15" s="243">
        <f t="shared" si="0"/>
        <v>0</v>
      </c>
      <c r="F15" s="244">
        <f t="shared" si="1"/>
        <v>0</v>
      </c>
    </row>
    <row r="16" spans="1:6" x14ac:dyDescent="0.2">
      <c r="A16" s="241">
        <v>4</v>
      </c>
      <c r="B16" s="242" t="s">
        <v>160</v>
      </c>
      <c r="C16" s="243">
        <v>0</v>
      </c>
      <c r="D16" s="243">
        <v>0</v>
      </c>
      <c r="E16" s="243">
        <f t="shared" si="0"/>
        <v>0</v>
      </c>
      <c r="F16" s="244">
        <f t="shared" si="1"/>
        <v>0</v>
      </c>
    </row>
    <row r="17" spans="1:6" ht="15.75" x14ac:dyDescent="0.25">
      <c r="A17" s="132"/>
      <c r="B17" s="245" t="s">
        <v>161</v>
      </c>
      <c r="C17" s="246">
        <f>C12+(C13+C14-C15+C16)</f>
        <v>0</v>
      </c>
      <c r="D17" s="246">
        <f>D12+(D13+D14-D15+D16)</f>
        <v>0</v>
      </c>
      <c r="E17" s="246">
        <f t="shared" si="0"/>
        <v>0</v>
      </c>
      <c r="F17" s="247">
        <f t="shared" si="1"/>
        <v>0</v>
      </c>
    </row>
    <row r="18" spans="1:6" x14ac:dyDescent="0.2">
      <c r="A18" s="248">
        <v>5</v>
      </c>
      <c r="B18" s="249" t="s">
        <v>162</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163</v>
      </c>
      <c r="C20" s="235"/>
      <c r="D20" s="235"/>
      <c r="E20" s="235"/>
      <c r="F20" s="236"/>
    </row>
    <row r="21" spans="1:6" ht="15.75" customHeight="1" x14ac:dyDescent="0.2">
      <c r="A21" s="237"/>
      <c r="B21" s="238" t="s">
        <v>156</v>
      </c>
      <c r="C21" s="239">
        <v>0</v>
      </c>
      <c r="D21" s="239">
        <v>0</v>
      </c>
      <c r="E21" s="239">
        <f t="shared" ref="E21:E27" si="2">D21-C21</f>
        <v>0</v>
      </c>
      <c r="F21" s="240">
        <f t="shared" ref="F21:F27" si="3">IF(C21=0,0,E21/C21)</f>
        <v>0</v>
      </c>
    </row>
    <row r="22" spans="1:6" x14ac:dyDescent="0.2">
      <c r="A22" s="241">
        <v>1</v>
      </c>
      <c r="B22" s="242" t="s">
        <v>157</v>
      </c>
      <c r="C22" s="243">
        <v>0</v>
      </c>
      <c r="D22" s="243">
        <v>0</v>
      </c>
      <c r="E22" s="243">
        <f t="shared" si="2"/>
        <v>0</v>
      </c>
      <c r="F22" s="244">
        <f t="shared" si="3"/>
        <v>0</v>
      </c>
    </row>
    <row r="23" spans="1:6" x14ac:dyDescent="0.2">
      <c r="A23" s="241">
        <v>2</v>
      </c>
      <c r="B23" s="242" t="s">
        <v>158</v>
      </c>
      <c r="C23" s="243">
        <v>0</v>
      </c>
      <c r="D23" s="243">
        <v>0</v>
      </c>
      <c r="E23" s="243">
        <f t="shared" si="2"/>
        <v>0</v>
      </c>
      <c r="F23" s="244">
        <f t="shared" si="3"/>
        <v>0</v>
      </c>
    </row>
    <row r="24" spans="1:6" x14ac:dyDescent="0.2">
      <c r="A24" s="241">
        <v>3</v>
      </c>
      <c r="B24" s="242" t="s">
        <v>159</v>
      </c>
      <c r="C24" s="243">
        <v>0</v>
      </c>
      <c r="D24" s="243">
        <v>0</v>
      </c>
      <c r="E24" s="243">
        <f t="shared" si="2"/>
        <v>0</v>
      </c>
      <c r="F24" s="244">
        <f t="shared" si="3"/>
        <v>0</v>
      </c>
    </row>
    <row r="25" spans="1:6" x14ac:dyDescent="0.2">
      <c r="A25" s="241">
        <v>4</v>
      </c>
      <c r="B25" s="242" t="s">
        <v>160</v>
      </c>
      <c r="C25" s="243">
        <v>0</v>
      </c>
      <c r="D25" s="243">
        <v>0</v>
      </c>
      <c r="E25" s="243">
        <f t="shared" si="2"/>
        <v>0</v>
      </c>
      <c r="F25" s="244">
        <f t="shared" si="3"/>
        <v>0</v>
      </c>
    </row>
    <row r="26" spans="1:6" ht="15.75" x14ac:dyDescent="0.25">
      <c r="A26" s="132"/>
      <c r="B26" s="245" t="s">
        <v>161</v>
      </c>
      <c r="C26" s="246">
        <f>C21+(C22+C23-C24+C25)</f>
        <v>0</v>
      </c>
      <c r="D26" s="246">
        <f>D21+(D22+D23-D24+D25)</f>
        <v>0</v>
      </c>
      <c r="E26" s="246">
        <f t="shared" si="2"/>
        <v>0</v>
      </c>
      <c r="F26" s="247">
        <f t="shared" si="3"/>
        <v>0</v>
      </c>
    </row>
    <row r="27" spans="1:6" x14ac:dyDescent="0.2">
      <c r="A27" s="248">
        <v>5</v>
      </c>
      <c r="B27" s="249" t="s">
        <v>162</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42</v>
      </c>
      <c r="B29" s="234" t="s">
        <v>164</v>
      </c>
      <c r="C29" s="235"/>
      <c r="D29" s="235"/>
      <c r="E29" s="235"/>
      <c r="F29" s="236"/>
    </row>
    <row r="30" spans="1:6" ht="15.75" customHeight="1" x14ac:dyDescent="0.2">
      <c r="A30" s="237"/>
      <c r="B30" s="238" t="s">
        <v>156</v>
      </c>
      <c r="C30" s="239">
        <v>0</v>
      </c>
      <c r="D30" s="239">
        <v>0</v>
      </c>
      <c r="E30" s="239">
        <f t="shared" ref="E30:E36" si="4">D30-C30</f>
        <v>0</v>
      </c>
      <c r="F30" s="240">
        <f t="shared" ref="F30:F36" si="5">IF(C30=0,0,E30/C30)</f>
        <v>0</v>
      </c>
    </row>
    <row r="31" spans="1:6" x14ac:dyDescent="0.2">
      <c r="A31" s="241">
        <v>1</v>
      </c>
      <c r="B31" s="242" t="s">
        <v>157</v>
      </c>
      <c r="C31" s="243">
        <v>0</v>
      </c>
      <c r="D31" s="243">
        <v>0</v>
      </c>
      <c r="E31" s="243">
        <f t="shared" si="4"/>
        <v>0</v>
      </c>
      <c r="F31" s="244">
        <f t="shared" si="5"/>
        <v>0</v>
      </c>
    </row>
    <row r="32" spans="1:6" x14ac:dyDescent="0.2">
      <c r="A32" s="241">
        <v>2</v>
      </c>
      <c r="B32" s="242" t="s">
        <v>158</v>
      </c>
      <c r="C32" s="243">
        <v>0</v>
      </c>
      <c r="D32" s="243">
        <v>0</v>
      </c>
      <c r="E32" s="243">
        <f t="shared" si="4"/>
        <v>0</v>
      </c>
      <c r="F32" s="244">
        <f t="shared" si="5"/>
        <v>0</v>
      </c>
    </row>
    <row r="33" spans="1:6" x14ac:dyDescent="0.2">
      <c r="A33" s="241">
        <v>3</v>
      </c>
      <c r="B33" s="242" t="s">
        <v>159</v>
      </c>
      <c r="C33" s="243">
        <v>0</v>
      </c>
      <c r="D33" s="243">
        <v>0</v>
      </c>
      <c r="E33" s="243">
        <f t="shared" si="4"/>
        <v>0</v>
      </c>
      <c r="F33" s="244">
        <f t="shared" si="5"/>
        <v>0</v>
      </c>
    </row>
    <row r="34" spans="1:6" x14ac:dyDescent="0.2">
      <c r="A34" s="241">
        <v>4</v>
      </c>
      <c r="B34" s="242" t="s">
        <v>160</v>
      </c>
      <c r="C34" s="243">
        <v>0</v>
      </c>
      <c r="D34" s="243">
        <v>0</v>
      </c>
      <c r="E34" s="243">
        <f t="shared" si="4"/>
        <v>0</v>
      </c>
      <c r="F34" s="244">
        <f t="shared" si="5"/>
        <v>0</v>
      </c>
    </row>
    <row r="35" spans="1:6" ht="15.75" x14ac:dyDescent="0.25">
      <c r="A35" s="132"/>
      <c r="B35" s="245" t="s">
        <v>161</v>
      </c>
      <c r="C35" s="246">
        <f>C30+(C31+C32-C33+C34)</f>
        <v>0</v>
      </c>
      <c r="D35" s="246">
        <f>D30+(D31+D32-D33+D34)</f>
        <v>0</v>
      </c>
      <c r="E35" s="246">
        <f t="shared" si="4"/>
        <v>0</v>
      </c>
      <c r="F35" s="247">
        <f t="shared" si="5"/>
        <v>0</v>
      </c>
    </row>
    <row r="36" spans="1:6" x14ac:dyDescent="0.2">
      <c r="A36" s="248">
        <v>5</v>
      </c>
      <c r="B36" s="249" t="s">
        <v>162</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REPORTING&amp;R&amp;10NORWALK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zoomScale="75" zoomScaleSheetLayoutView="75" workbookViewId="0">
      <selection activeCell="A2" sqref="A2:C2"/>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165</v>
      </c>
      <c r="B4" s="462"/>
      <c r="C4" s="463"/>
    </row>
    <row r="5" spans="1:4" ht="16.350000000000001" customHeight="1" thickBot="1" x14ac:dyDescent="0.3">
      <c r="A5" s="464"/>
      <c r="B5" s="465"/>
      <c r="C5" s="466"/>
    </row>
    <row r="6" spans="1:4" ht="16.350000000000001" customHeight="1" thickBot="1" x14ac:dyDescent="0.3">
      <c r="A6" s="467" t="s">
        <v>166</v>
      </c>
      <c r="B6" s="468"/>
      <c r="C6" s="469"/>
    </row>
    <row r="7" spans="1:4" ht="16.350000000000001" customHeight="1" thickBot="1" x14ac:dyDescent="0.3">
      <c r="A7" s="259">
        <v>-1</v>
      </c>
      <c r="B7" s="260">
        <v>-2</v>
      </c>
      <c r="C7" s="260">
        <v>-3</v>
      </c>
    </row>
    <row r="8" spans="1:4" ht="16.350000000000001" customHeight="1" thickBot="1" x14ac:dyDescent="0.3">
      <c r="A8" s="261" t="s">
        <v>167</v>
      </c>
      <c r="B8" s="262" t="s">
        <v>168</v>
      </c>
      <c r="C8" s="263" t="s">
        <v>169</v>
      </c>
    </row>
    <row r="9" spans="1:4" s="264" customFormat="1" ht="16.350000000000001" customHeight="1" x14ac:dyDescent="0.25">
      <c r="A9" s="452" t="s">
        <v>170</v>
      </c>
      <c r="B9" s="453"/>
      <c r="C9" s="265">
        <v>0</v>
      </c>
    </row>
    <row r="10" spans="1:4" s="264" customFormat="1" ht="16.350000000000001" customHeight="1" x14ac:dyDescent="0.25">
      <c r="A10" s="454" t="s">
        <v>171</v>
      </c>
      <c r="B10" s="455"/>
      <c r="C10" s="265">
        <v>0</v>
      </c>
      <c r="D10" s="266"/>
    </row>
    <row r="11" spans="1:4" s="264" customFormat="1" ht="16.350000000000001" customHeight="1" thickBot="1" x14ac:dyDescent="0.3">
      <c r="A11" s="456" t="s">
        <v>172</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173</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REPORTING&amp;RNORWALK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zoomScale="75" zoomScaleSheetLayoutView="75" workbookViewId="0">
      <selection activeCell="A2" sqref="A2:C2"/>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174</v>
      </c>
      <c r="B5" s="462"/>
      <c r="C5" s="462"/>
      <c r="D5" s="462"/>
      <c r="E5" s="462"/>
      <c r="F5" s="463"/>
    </row>
    <row r="6" spans="1:6" ht="16.5" customHeight="1" thickBot="1" x14ac:dyDescent="0.3">
      <c r="A6" s="473"/>
      <c r="B6" s="474"/>
      <c r="C6" s="474"/>
      <c r="D6" s="474"/>
      <c r="E6" s="474"/>
      <c r="F6" s="475"/>
    </row>
    <row r="7" spans="1:6" ht="16.5" customHeight="1" thickBot="1" x14ac:dyDescent="0.3">
      <c r="A7" s="480" t="s">
        <v>175</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176</v>
      </c>
      <c r="B9" s="276" t="s">
        <v>177</v>
      </c>
      <c r="C9" s="277" t="s">
        <v>178</v>
      </c>
      <c r="D9" s="277" t="s">
        <v>179</v>
      </c>
      <c r="E9" s="277" t="s">
        <v>180</v>
      </c>
      <c r="F9" s="278" t="s">
        <v>181</v>
      </c>
    </row>
    <row r="10" spans="1:6" ht="15" customHeight="1" x14ac:dyDescent="0.25">
      <c r="A10" s="279"/>
      <c r="B10" s="280"/>
      <c r="C10" s="281"/>
      <c r="D10" s="281"/>
      <c r="E10" s="281"/>
      <c r="F10" s="282"/>
    </row>
    <row r="11" spans="1:6" ht="15" customHeight="1" x14ac:dyDescent="0.25">
      <c r="A11" s="283" t="s">
        <v>73</v>
      </c>
      <c r="B11" s="482" t="s">
        <v>182</v>
      </c>
      <c r="C11" s="483"/>
      <c r="D11" s="483"/>
      <c r="E11" s="483"/>
      <c r="F11" s="483"/>
    </row>
    <row r="12" spans="1:6" ht="15" customHeight="1" x14ac:dyDescent="0.25">
      <c r="A12" s="476"/>
      <c r="B12" s="477"/>
      <c r="C12" s="477"/>
      <c r="D12" s="477"/>
      <c r="E12" s="477"/>
      <c r="F12" s="477"/>
    </row>
    <row r="13" spans="1:6" ht="15" customHeight="1" x14ac:dyDescent="0.25">
      <c r="A13" s="283" t="s">
        <v>74</v>
      </c>
      <c r="B13" s="484" t="s">
        <v>183</v>
      </c>
      <c r="C13" s="485"/>
      <c r="D13" s="485"/>
      <c r="E13" s="485"/>
      <c r="F13" s="485"/>
    </row>
    <row r="14" spans="1:6" ht="15" customHeight="1" x14ac:dyDescent="0.25">
      <c r="A14" s="476"/>
      <c r="B14" s="477"/>
      <c r="C14" s="477"/>
      <c r="D14" s="477"/>
      <c r="E14" s="477"/>
      <c r="F14" s="477"/>
    </row>
    <row r="15" spans="1:6" ht="15" customHeight="1" x14ac:dyDescent="0.25">
      <c r="A15" s="283" t="s">
        <v>97</v>
      </c>
      <c r="B15" s="484" t="s">
        <v>184</v>
      </c>
      <c r="C15" s="485"/>
      <c r="D15" s="485"/>
      <c r="E15" s="485"/>
      <c r="F15" s="485"/>
    </row>
    <row r="16" spans="1:6" ht="15" customHeight="1" x14ac:dyDescent="0.25">
      <c r="A16" s="476"/>
      <c r="B16" s="477"/>
      <c r="C16" s="477"/>
      <c r="D16" s="477"/>
      <c r="E16" s="477"/>
      <c r="F16" s="477"/>
    </row>
    <row r="17" spans="1:6" ht="15" customHeight="1" x14ac:dyDescent="0.25">
      <c r="A17" s="283" t="s">
        <v>185</v>
      </c>
      <c r="B17" s="478" t="s">
        <v>186</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187</v>
      </c>
      <c r="C19" s="287">
        <v>0</v>
      </c>
      <c r="D19" s="287">
        <v>0</v>
      </c>
      <c r="E19" s="287">
        <v>0</v>
      </c>
      <c r="F19" s="287">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REPORTING&amp;RNORWALK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2011-07-19T12:29:21Z</cp:lastPrinted>
  <dcterms:created xsi:type="dcterms:W3CDTF">2005-10-21T18:41:40Z</dcterms:created>
  <dcterms:modified xsi:type="dcterms:W3CDTF">2011-08-08T14:21:53Z</dcterms:modified>
</cp:coreProperties>
</file>