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Report_17A!$A$13:$C$64</definedName>
    <definedName name="_xlnm.Print_Area" localSheetId="8">Report_17B!$A$10:$F$38</definedName>
    <definedName name="_xlnm.Print_Area" localSheetId="9">Report_18!$A$9:$C$31</definedName>
    <definedName name="_xlnm.Print_Area" localSheetId="10">Report_19!$A$10:$E$31</definedName>
    <definedName name="_xlnm.Print_Area" localSheetId="0">Report_20!$A$11:$C$96</definedName>
    <definedName name="_xlnm.Print_Area" localSheetId="11">Report_21!$A$11:$E$36</definedName>
    <definedName name="_xlnm.Print_Area" localSheetId="12">Report_22!$A$11:$C$20</definedName>
    <definedName name="_xlnm.Print_Area" localSheetId="13">Report_23!$A$9:$F$59</definedName>
    <definedName name="_xlnm.Print_Area" localSheetId="1">Report_5!$A$10:$D$61</definedName>
    <definedName name="_xlnm.Print_Area" localSheetId="2">Report_6!$A$10:$E$37</definedName>
    <definedName name="_xlnm.Print_Area" localSheetId="3">Report_6A!$A$10:$F$31</definedName>
    <definedName name="_xlnm.Print_Area" localSheetId="4">Report_7!$A$10:$D$31</definedName>
    <definedName name="_xlnm.Print_Area" localSheetId="5">Report_8!$A$10:$D$31</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E56" i="14" l="1"/>
  <c r="F56" i="14" s="1"/>
  <c r="E55" i="14"/>
  <c r="F55" i="14" s="1"/>
  <c r="E54" i="14"/>
  <c r="F54" i="14" s="1"/>
  <c r="E53" i="14"/>
  <c r="F53" i="14" s="1"/>
  <c r="D51" i="14"/>
  <c r="C51" i="14"/>
  <c r="E50" i="14"/>
  <c r="F50" i="14" s="1"/>
  <c r="E49" i="14"/>
  <c r="F49" i="14" s="1"/>
  <c r="E48" i="14"/>
  <c r="F48" i="14" s="1"/>
  <c r="D45" i="14"/>
  <c r="D46" i="14" s="1"/>
  <c r="C45" i="14"/>
  <c r="F44" i="14"/>
  <c r="E44" i="14"/>
  <c r="D42" i="14"/>
  <c r="E42" i="14" s="1"/>
  <c r="F42" i="14" s="1"/>
  <c r="C42" i="14"/>
  <c r="F41" i="14"/>
  <c r="E41" i="14"/>
  <c r="F39" i="14"/>
  <c r="E39" i="14"/>
  <c r="F38" i="14"/>
  <c r="E38" i="14"/>
  <c r="F30" i="14"/>
  <c r="E30" i="14"/>
  <c r="F29" i="14"/>
  <c r="E29" i="14"/>
  <c r="F28" i="14"/>
  <c r="E28" i="14"/>
  <c r="F27" i="14"/>
  <c r="E27" i="14"/>
  <c r="D25" i="14"/>
  <c r="C25" i="14"/>
  <c r="F24" i="14"/>
  <c r="E24" i="14"/>
  <c r="F23" i="14"/>
  <c r="E23" i="14"/>
  <c r="F22" i="14"/>
  <c r="E22" i="14"/>
  <c r="E25" i="14"/>
  <c r="F25" i="14" s="1"/>
  <c r="D19" i="14"/>
  <c r="D20" i="14" s="1"/>
  <c r="C19" i="14"/>
  <c r="C20" i="14" s="1"/>
  <c r="E18" i="14"/>
  <c r="F18" i="14" s="1"/>
  <c r="D16" i="14"/>
  <c r="C16" i="14"/>
  <c r="E15" i="14"/>
  <c r="F15" i="14" s="1"/>
  <c r="E13" i="14"/>
  <c r="F13" i="14" s="1"/>
  <c r="E12" i="14"/>
  <c r="F12" i="14" s="1"/>
  <c r="E29" i="12"/>
  <c r="E28" i="12"/>
  <c r="E25" i="12"/>
  <c r="E24" i="12"/>
  <c r="E21" i="12"/>
  <c r="E20" i="12"/>
  <c r="E17" i="12"/>
  <c r="E16" i="12"/>
  <c r="E13" i="12"/>
  <c r="E12" i="12"/>
  <c r="D31" i="11"/>
  <c r="C31" i="11"/>
  <c r="E29" i="11"/>
  <c r="E27" i="11"/>
  <c r="E25" i="11"/>
  <c r="E23" i="11"/>
  <c r="E21" i="11"/>
  <c r="E19" i="11"/>
  <c r="E17" i="11"/>
  <c r="E15" i="11"/>
  <c r="E13" i="11"/>
  <c r="E11" i="11"/>
  <c r="F38" i="9"/>
  <c r="E38" i="9"/>
  <c r="D38" i="9"/>
  <c r="C38" i="9"/>
  <c r="C62" i="8"/>
  <c r="F36" i="7"/>
  <c r="E36" i="7"/>
  <c r="D35" i="7"/>
  <c r="C35" i="7"/>
  <c r="F35" i="7" s="1"/>
  <c r="F34" i="7"/>
  <c r="E34" i="7"/>
  <c r="F33" i="7"/>
  <c r="E33" i="7"/>
  <c r="F32" i="7"/>
  <c r="E32" i="7"/>
  <c r="F31" i="7"/>
  <c r="E31" i="7"/>
  <c r="F30" i="7"/>
  <c r="E30" i="7"/>
  <c r="E27" i="7"/>
  <c r="F27" i="7" s="1"/>
  <c r="D26" i="7"/>
  <c r="E26" i="7" s="1"/>
  <c r="C26" i="7"/>
  <c r="E25" i="7"/>
  <c r="F25" i="7" s="1"/>
  <c r="E24" i="7"/>
  <c r="F24" i="7" s="1"/>
  <c r="E23" i="7"/>
  <c r="F23" i="7"/>
  <c r="E22" i="7"/>
  <c r="F22" i="7" s="1"/>
  <c r="E21" i="7"/>
  <c r="F21" i="7" s="1"/>
  <c r="F18" i="7"/>
  <c r="E18" i="7"/>
  <c r="D17" i="7"/>
  <c r="C17" i="7"/>
  <c r="F17" i="7" s="1"/>
  <c r="F16" i="7"/>
  <c r="E16" i="7"/>
  <c r="F15" i="7"/>
  <c r="E15" i="7"/>
  <c r="F14" i="7"/>
  <c r="E14" i="7"/>
  <c r="F13" i="7"/>
  <c r="E13" i="7"/>
  <c r="F12" i="7"/>
  <c r="E12" i="7"/>
  <c r="C31" i="6"/>
  <c r="C31" i="5"/>
  <c r="F31" i="4"/>
  <c r="E34" i="3"/>
  <c r="E29" i="3"/>
  <c r="E24" i="3"/>
  <c r="E19" i="3"/>
  <c r="E13" i="3"/>
  <c r="D60" i="2"/>
  <c r="D57" i="2"/>
  <c r="D49" i="2"/>
  <c r="D41" i="2"/>
  <c r="D33" i="2"/>
  <c r="D25" i="2"/>
  <c r="D17" i="2"/>
  <c r="D59" i="2" l="1"/>
  <c r="D61" i="2" s="1"/>
  <c r="E36" i="3"/>
  <c r="E31" i="11"/>
  <c r="E20" i="14"/>
  <c r="F20" i="14" s="1"/>
  <c r="F26" i="7"/>
  <c r="E17" i="7"/>
  <c r="E35" i="7"/>
  <c r="E16" i="14"/>
  <c r="F16" i="14" s="1"/>
  <c r="E45" i="14"/>
  <c r="F45" i="14" s="1"/>
  <c r="E19" i="14"/>
  <c r="F19" i="14" s="1"/>
  <c r="C46" i="14"/>
  <c r="E51" i="14"/>
  <c r="F51" i="14" s="1"/>
  <c r="E46" i="14" l="1"/>
  <c r="F46" i="14" s="1"/>
</calcChain>
</file>

<file path=xl/sharedStrings.xml><?xml version="1.0" encoding="utf-8"?>
<sst xmlns="http://schemas.openxmlformats.org/spreadsheetml/2006/main" count="816" uniqueCount="361">
  <si>
    <t>CHARLOTTE HUNGERFORD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</si>
  <si>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</si>
  <si>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</si>
  <si>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</si>
  <si>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</si>
  <si>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</si>
  <si>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</si>
  <si>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</si>
  <si>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</si>
  <si>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</si>
  <si>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THE CHARLOTTE HUNGERFORD HOSPITAL</t>
  </si>
  <si>
    <t>Affiliate Description</t>
  </si>
  <si>
    <t>Non Profit Acute Care Hospital</t>
  </si>
  <si>
    <t xml:space="preserve">Affiliate type of service </t>
  </si>
  <si>
    <t>Hospital</t>
  </si>
  <si>
    <t>Tax Status</t>
  </si>
  <si>
    <t>Not for Profit</t>
  </si>
  <si>
    <t>Street Address</t>
  </si>
  <si>
    <t>540 Litchfield Street</t>
  </si>
  <si>
    <t xml:space="preserve">Town </t>
  </si>
  <si>
    <t>Torrington</t>
  </si>
  <si>
    <t>State</t>
  </si>
  <si>
    <t>Connecticut</t>
  </si>
  <si>
    <t>Zip Code</t>
  </si>
  <si>
    <t>06790 - 0988</t>
  </si>
  <si>
    <t>CEO Name</t>
  </si>
  <si>
    <t>Daniel McIntyre</t>
  </si>
  <si>
    <t>CEO Title</t>
  </si>
  <si>
    <t>CEO PRESIDENT</t>
  </si>
  <si>
    <t>CT Agent Name</t>
  </si>
  <si>
    <t>CT Agent Company</t>
  </si>
  <si>
    <t>The Charlotte Hungerford Hospital</t>
  </si>
  <si>
    <t>CT Agent Company Street Address</t>
  </si>
  <si>
    <t xml:space="preserve">CT Agent Town </t>
  </si>
  <si>
    <t>CT Agent State</t>
  </si>
  <si>
    <t>CT Agent Zip Code</t>
  </si>
  <si>
    <t>B.</t>
  </si>
  <si>
    <t>ADVANCED MEDICAL IMAGING OF NORTHWEST CONNECTICUT, LLC</t>
  </si>
  <si>
    <t>IMAGING CENTER</t>
  </si>
  <si>
    <t>Imaging Services</t>
  </si>
  <si>
    <t>For Profit</t>
  </si>
  <si>
    <t>57 COMMERCIAL BLVD</t>
  </si>
  <si>
    <t xml:space="preserve">06790 - </t>
  </si>
  <si>
    <t>Gary K. Griffin, MD</t>
  </si>
  <si>
    <t>President</t>
  </si>
  <si>
    <t>Andrew C. Glassman</t>
  </si>
  <si>
    <t>Pullman &amp; Comley, LLC</t>
  </si>
  <si>
    <t>90 State House Sq.</t>
  </si>
  <si>
    <t>Hartford</t>
  </si>
  <si>
    <t xml:space="preserve">06103 - </t>
  </si>
  <si>
    <t>C.</t>
  </si>
  <si>
    <t>LITCHFIELD COUNTY HEALTHCARE SERVICES CORPORATION</t>
  </si>
  <si>
    <t>PHYSICIAN PRACTICE</t>
  </si>
  <si>
    <t>Physicians Services</t>
  </si>
  <si>
    <t>540 Litchfield St</t>
  </si>
  <si>
    <t>Stephen E. Ronai</t>
  </si>
  <si>
    <t>Murtha Cullina Richter</t>
  </si>
  <si>
    <t>185 Asylum St.</t>
  </si>
  <si>
    <t>D.</t>
  </si>
  <si>
    <t>MEDCONN COLLECTION AGENCY LLC</t>
  </si>
  <si>
    <t>PATIENT COLLECTION AGENCY</t>
  </si>
  <si>
    <t>Collection Agency</t>
  </si>
  <si>
    <t>2049 Silas Deane Highway 3rd f</t>
  </si>
  <si>
    <t>Rocky Hill</t>
  </si>
  <si>
    <t xml:space="preserve">06067 - </t>
  </si>
  <si>
    <t>Daniel J. Cass</t>
  </si>
  <si>
    <t>Executive Director</t>
  </si>
  <si>
    <t>Stephen J. Anderson</t>
  </si>
  <si>
    <t>Anderson, Reynolds &amp; Lynch</t>
  </si>
  <si>
    <t>136 West Main St.</t>
  </si>
  <si>
    <t>New Britain</t>
  </si>
  <si>
    <t xml:space="preserve">06050 - </t>
  </si>
  <si>
    <t>E.</t>
  </si>
  <si>
    <t>UROLOGY CENTER OF NORTHWEST CONNECTICUT LLC</t>
  </si>
  <si>
    <t>UROLOGY CENTER</t>
  </si>
  <si>
    <t>Outpatient Care</t>
  </si>
  <si>
    <t>540 Litchfield ST</t>
  </si>
  <si>
    <t>James F. Devanney</t>
  </si>
  <si>
    <t>Member</t>
  </si>
  <si>
    <t>John J. Capobianco</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</si>
  <si>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</si>
  <si>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</si>
  <si>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</si>
  <si>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</si>
  <si>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</si>
  <si>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</si>
  <si>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</si>
  <si>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</si>
  <si>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</si>
  <si>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</si>
  <si>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</si>
  <si>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</si>
  <si>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</si>
  <si>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</si>
  <si>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</si>
  <si>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</si>
  <si>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</si>
  <si>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</si>
  <si>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</si>
  <si>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</si>
  <si>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</si>
  <si>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</si>
  <si>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</si>
  <si>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</si>
  <si>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</si>
  <si>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</si>
  <si>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</si>
  <si>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</si>
  <si>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</si>
  <si>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</si>
  <si>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</si>
  <si>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</si>
  <si>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</si>
  <si>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</si>
  <si>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Nothing to Report  </t>
  </si>
  <si>
    <t/>
  </si>
  <si>
    <t>Ending Unconsolidated Intercompany Balance:</t>
  </si>
  <si>
    <t>9/30/2011  </t>
  </si>
  <si>
    <t xml:space="preserve">MRI SERVICES                   </t>
  </si>
  <si>
    <t xml:space="preserve">09/30/2011                     </t>
  </si>
  <si>
    <t xml:space="preserve">Pacs storage fees                   </t>
  </si>
  <si>
    <t xml:space="preserve">Collection Agency Fees Charged                   </t>
  </si>
  <si>
    <t xml:space="preserve">Lithotripsy and Laser Services                   </t>
  </si>
  <si>
    <t>Grand Total:</t>
  </si>
  <si>
    <t>REPORT 6A - TRANSACTIONS BETWEEN HOSPITAL AFFILIATES OR RELATED CORPORATIONS</t>
  </si>
  <si>
    <t>AFFILIATE TRANSFERRING FUNDS</t>
  </si>
  <si>
    <t>AFFILIATE RECEIVING FUNDS</t>
  </si>
  <si>
    <t>AMOUNT</t>
  </si>
  <si>
    <t>Beginning Unconsolidated Intercompany Balance</t>
  </si>
  <si>
    <t>10/01/2010</t>
  </si>
  <si>
    <t>Nothing to Report</t>
  </si>
  <si>
    <t xml:space="preserve">Total: </t>
  </si>
  <si>
    <t>9/30/2011</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</si>
  <si>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</si>
  <si>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</si>
  <si>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</si>
  <si>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</si>
  <si>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</si>
  <si>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</si>
  <si>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</si>
  <si>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</si>
  <si>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</si>
  <si>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</si>
  <si>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</si>
  <si>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</si>
  <si>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</si>
  <si>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</si>
  <si>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</si>
  <si>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</si>
  <si>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</si>
  <si>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</si>
  <si>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</si>
  <si>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</si>
  <si>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</si>
  <si>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</si>
  <si>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</si>
  <si>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</si>
  <si>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</si>
  <si>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</si>
  <si>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</si>
  <si>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</si>
  <si>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</si>
  <si>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</si>
  <si>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</si>
  <si>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</si>
  <si>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</si>
  <si>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</si>
  <si>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</si>
  <si>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</si>
  <si>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</si>
  <si>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Jane Bryant Fund</t>
  </si>
  <si>
    <t>2</t>
  </si>
  <si>
    <t>3</t>
  </si>
  <si>
    <t>4</t>
  </si>
  <si>
    <t>5</t>
  </si>
  <si>
    <t>6</t>
  </si>
  <si>
    <t>7</t>
  </si>
  <si>
    <t>Men's Health Fund</t>
  </si>
  <si>
    <t>8</t>
  </si>
  <si>
    <t>9</t>
  </si>
  <si>
    <t>Pink Rose Fund</t>
  </si>
  <si>
    <t>10</t>
  </si>
  <si>
    <t>11</t>
  </si>
  <si>
    <t>12</t>
  </si>
  <si>
    <t>13</t>
  </si>
  <si>
    <t>14</t>
  </si>
  <si>
    <t>15</t>
  </si>
  <si>
    <t>16</t>
  </si>
  <si>
    <t>17</t>
  </si>
  <si>
    <t>18</t>
  </si>
  <si>
    <t>19</t>
  </si>
  <si>
    <t>20</t>
  </si>
  <si>
    <t>21</t>
  </si>
  <si>
    <t>22</t>
  </si>
  <si>
    <t>23</t>
  </si>
  <si>
    <t>24</t>
  </si>
  <si>
    <t>25</t>
  </si>
  <si>
    <t>Women's Health Fund</t>
  </si>
  <si>
    <t>26</t>
  </si>
  <si>
    <t>27</t>
  </si>
  <si>
    <t>28</t>
  </si>
  <si>
    <t>29</t>
  </si>
  <si>
    <t>30</t>
  </si>
  <si>
    <t>31</t>
  </si>
  <si>
    <t>32</t>
  </si>
  <si>
    <t>33</t>
  </si>
  <si>
    <t>34</t>
  </si>
  <si>
    <t>35</t>
  </si>
  <si>
    <t>36</t>
  </si>
  <si>
    <t>37</t>
  </si>
  <si>
    <t>38</t>
  </si>
  <si>
    <t>39</t>
  </si>
  <si>
    <t>40</t>
  </si>
  <si>
    <t>41</t>
  </si>
  <si>
    <t>42</t>
  </si>
  <si>
    <t>43</t>
  </si>
  <si>
    <t>44</t>
  </si>
  <si>
    <t>45</t>
  </si>
  <si>
    <t>46</t>
  </si>
  <si>
    <t>47</t>
  </si>
  <si>
    <t>48</t>
  </si>
  <si>
    <t>49</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</si>
  <si>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</si>
  <si>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</si>
  <si>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</si>
  <si>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</si>
  <si>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</si>
  <si>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</si>
  <si>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</si>
  <si>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</si>
  <si>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</si>
  <si>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</si>
  <si>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</si>
  <si>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</si>
  <si>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</si>
  <si>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</si>
  <si>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Dr. Harry B. Chapin Fund</t>
  </si>
  <si>
    <t>Elizabeth Migeon Swift Fund</t>
  </si>
  <si>
    <t>Caroline T. Brooks Fund</t>
  </si>
  <si>
    <t>Cady and Allyn Fund</t>
  </si>
  <si>
    <t>Mr. and Mrs. Edward J Kildruff Fund</t>
  </si>
  <si>
    <t>Don and Sarah Smith Fund</t>
  </si>
  <si>
    <t>Marjorie Stearns Turner Fund</t>
  </si>
  <si>
    <t>Roxanna Hammond Fund</t>
  </si>
  <si>
    <t>Brooks Reserve Needy Child</t>
  </si>
  <si>
    <t>Alice R. Carlisle Fund</t>
  </si>
  <si>
    <t>Diabetes Outpatient Clinic</t>
  </si>
  <si>
    <t>Mammography Screening Fund</t>
  </si>
  <si>
    <t>The Womens Health Fund</t>
  </si>
  <si>
    <t>The Mens Emergency Health Fund</t>
  </si>
  <si>
    <t>Sanctuary Fund</t>
  </si>
  <si>
    <t>Community Health Fund</t>
  </si>
  <si>
    <t>Newman Hungerford Fund B</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</si>
  <si>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</si>
  <si>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</si>
  <si>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</si>
  <si>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</si>
  <si>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</si>
  <si>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</si>
  <si>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Accounts are assigned to bad debt after a patient balance has remained unpaid 90 days after the first statement was sent.</t>
  </si>
  <si>
    <t>Hospital's processes and policies for compensating a Collection Agent for services rendered</t>
  </si>
  <si>
    <t xml:space="preserve">The agency is compensated at negotiated rates utilizing monthly reports of payments received. </t>
  </si>
  <si>
    <t>Total Recovery Rate on accounts assigned (excluding Medicare accounts) to Collection Agents</t>
  </si>
  <si>
    <t>II.</t>
  </si>
  <si>
    <t>SPECIFIC COLLECTION AGENT INFORMATION</t>
  </si>
  <si>
    <t xml:space="preserve">Collection Agent </t>
  </si>
  <si>
    <t>Collection Agent Name</t>
  </si>
  <si>
    <t>MedConn Collection Agency</t>
  </si>
  <si>
    <t xml:space="preserve">Collection Agent Type </t>
  </si>
  <si>
    <t xml:space="preserve">Related / Not Related Entity </t>
  </si>
  <si>
    <t>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</si>
  <si>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</si>
  <si>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</si>
  <si>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The agency is compensated at negotiated rates utilizing monthly reports of payments received.</t>
  </si>
  <si>
    <t>Recovery Rate on Accounts Assigned (excluding Medicare accounts) to Collection Agent.</t>
  </si>
  <si>
    <t>American Adjustment Bureau</t>
  </si>
  <si>
    <t>Not Related</t>
  </si>
  <si>
    <t>REPORT 19 - SALARIES AND FRINGE BENEFITS OF THE TEN HIGHEST PAID HOSPITAL POSITIONS</t>
  </si>
  <si>
    <t>POSITION TITLE</t>
  </si>
  <si>
    <t>SALARY</t>
  </si>
  <si>
    <t>FRINGE BENEFITS</t>
  </si>
  <si>
    <t>TOTAL</t>
  </si>
  <si>
    <t>1.</t>
  </si>
  <si>
    <t>PHYSICIAN SURGEON</t>
  </si>
  <si>
    <t>2.</t>
  </si>
  <si>
    <t>PATHOLOGIST MED DIRECTOR</t>
  </si>
  <si>
    <t>3.</t>
  </si>
  <si>
    <t>4.</t>
  </si>
  <si>
    <t>5.</t>
  </si>
  <si>
    <t>VP MEDICAL AFFAIRS</t>
  </si>
  <si>
    <t>6.</t>
  </si>
  <si>
    <t>7.</t>
  </si>
  <si>
    <t>PSYCHIATRIST MED DIRECTOR</t>
  </si>
  <si>
    <t>8.</t>
  </si>
  <si>
    <t>ORTHOPEDIC SURGEON</t>
  </si>
  <si>
    <t>9.</t>
  </si>
  <si>
    <t>PHYSICIAN HOSPITALIST</t>
  </si>
  <si>
    <t>10.</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</si>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</sst>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6"/>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40</v>
      </c>
    </row>
    <row r="33" spans="1:3" ht="14.25" customHeight="1" x14ac:dyDescent="0.2">
      <c r="A33" s="19">
        <v>4</v>
      </c>
      <c r="B33" s="20" t="s">
        <v>17</v>
      </c>
      <c r="C33" s="21" t="s">
        <v>41</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42</v>
      </c>
    </row>
    <row r="37" spans="1:3" ht="14.25" customHeight="1" x14ac:dyDescent="0.2">
      <c r="A37" s="19">
        <v>8</v>
      </c>
      <c r="B37" s="20" t="s">
        <v>25</v>
      </c>
      <c r="C37" s="21" t="s">
        <v>43</v>
      </c>
    </row>
    <row r="38" spans="1:3" ht="14.25" customHeight="1" x14ac:dyDescent="0.2">
      <c r="A38" s="19">
        <v>9</v>
      </c>
      <c r="B38" s="20" t="s">
        <v>27</v>
      </c>
      <c r="C38" s="21" t="s">
        <v>44</v>
      </c>
    </row>
    <row r="39" spans="1:3" ht="14.25" customHeight="1" x14ac:dyDescent="0.2">
      <c r="A39" s="19">
        <v>10</v>
      </c>
      <c r="B39" s="20" t="s">
        <v>29</v>
      </c>
      <c r="C39" s="21" t="s">
        <v>45</v>
      </c>
    </row>
    <row r="40" spans="1:3" ht="14.25" customHeight="1" x14ac:dyDescent="0.2">
      <c r="A40" s="19">
        <v>11</v>
      </c>
      <c r="B40" s="20" t="s">
        <v>30</v>
      </c>
      <c r="C40" s="21" t="s">
        <v>46</v>
      </c>
    </row>
    <row r="41" spans="1:3" ht="14.25" customHeight="1" x14ac:dyDescent="0.2">
      <c r="A41" s="19">
        <v>12</v>
      </c>
      <c r="B41" s="20" t="s">
        <v>32</v>
      </c>
      <c r="C41" s="21" t="s">
        <v>47</v>
      </c>
    </row>
    <row r="42" spans="1:3" ht="14.25" customHeight="1" x14ac:dyDescent="0.2">
      <c r="A42" s="19">
        <v>13</v>
      </c>
      <c r="B42" s="20" t="s">
        <v>33</v>
      </c>
      <c r="C42" s="21" t="s">
        <v>48</v>
      </c>
    </row>
    <row r="43" spans="1:3" ht="14.25" customHeight="1" x14ac:dyDescent="0.2">
      <c r="A43" s="19">
        <v>14</v>
      </c>
      <c r="B43" s="20" t="s">
        <v>34</v>
      </c>
      <c r="C43" s="24" t="s">
        <v>22</v>
      </c>
    </row>
    <row r="44" spans="1:3" ht="15" customHeight="1" thickBot="1" x14ac:dyDescent="0.25">
      <c r="A44" s="25">
        <v>15</v>
      </c>
      <c r="B44" s="26" t="s">
        <v>35</v>
      </c>
      <c r="C44" s="27" t="s">
        <v>49</v>
      </c>
    </row>
    <row r="45" spans="1:3" ht="15.75" customHeight="1" x14ac:dyDescent="0.25">
      <c r="A45" s="13"/>
      <c r="B45" s="14"/>
      <c r="C45" s="15"/>
    </row>
    <row r="46" spans="1:3" ht="27.2" customHeight="1" x14ac:dyDescent="0.25">
      <c r="A46" s="16" t="s">
        <v>50</v>
      </c>
      <c r="B46" s="17" t="s">
        <v>9</v>
      </c>
      <c r="C46" s="18" t="s">
        <v>51</v>
      </c>
    </row>
    <row r="47" spans="1:3" x14ac:dyDescent="0.2">
      <c r="A47" s="19">
        <v>1</v>
      </c>
      <c r="B47" s="20" t="s">
        <v>11</v>
      </c>
      <c r="C47" s="21" t="s">
        <v>52</v>
      </c>
    </row>
    <row r="48" spans="1:3" ht="14.25" customHeight="1" x14ac:dyDescent="0.2">
      <c r="A48" s="19">
        <v>2</v>
      </c>
      <c r="B48" s="22" t="s">
        <v>13</v>
      </c>
      <c r="C48" s="21" t="s">
        <v>53</v>
      </c>
    </row>
    <row r="49" spans="1:3" ht="14.25" customHeight="1" x14ac:dyDescent="0.2">
      <c r="A49" s="19">
        <v>3</v>
      </c>
      <c r="B49" s="22" t="s">
        <v>15</v>
      </c>
      <c r="C49" s="23" t="s">
        <v>40</v>
      </c>
    </row>
    <row r="50" spans="1:3" ht="14.25" customHeight="1" x14ac:dyDescent="0.2">
      <c r="A50" s="19">
        <v>4</v>
      </c>
      <c r="B50" s="20" t="s">
        <v>17</v>
      </c>
      <c r="C50" s="21" t="s">
        <v>54</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42</v>
      </c>
    </row>
    <row r="54" spans="1:3" ht="14.25" customHeight="1" x14ac:dyDescent="0.2">
      <c r="A54" s="19">
        <v>8</v>
      </c>
      <c r="B54" s="20" t="s">
        <v>25</v>
      </c>
      <c r="C54" s="21" t="s">
        <v>26</v>
      </c>
    </row>
    <row r="55" spans="1:3" ht="14.25" customHeight="1" x14ac:dyDescent="0.2">
      <c r="A55" s="19">
        <v>9</v>
      </c>
      <c r="B55" s="20" t="s">
        <v>27</v>
      </c>
      <c r="C55" s="21" t="s">
        <v>44</v>
      </c>
    </row>
    <row r="56" spans="1:3" ht="14.25" customHeight="1" x14ac:dyDescent="0.2">
      <c r="A56" s="19">
        <v>10</v>
      </c>
      <c r="B56" s="20" t="s">
        <v>29</v>
      </c>
      <c r="C56" s="21" t="s">
        <v>55</v>
      </c>
    </row>
    <row r="57" spans="1:3" ht="14.25" customHeight="1" x14ac:dyDescent="0.2">
      <c r="A57" s="19">
        <v>11</v>
      </c>
      <c r="B57" s="20" t="s">
        <v>30</v>
      </c>
      <c r="C57" s="21" t="s">
        <v>56</v>
      </c>
    </row>
    <row r="58" spans="1:3" ht="14.25" customHeight="1" x14ac:dyDescent="0.2">
      <c r="A58" s="19">
        <v>12</v>
      </c>
      <c r="B58" s="20" t="s">
        <v>32</v>
      </c>
      <c r="C58" s="21" t="s">
        <v>57</v>
      </c>
    </row>
    <row r="59" spans="1:3" ht="14.25" customHeight="1" x14ac:dyDescent="0.2">
      <c r="A59" s="19">
        <v>13</v>
      </c>
      <c r="B59" s="20" t="s">
        <v>33</v>
      </c>
      <c r="C59" s="21" t="s">
        <v>48</v>
      </c>
    </row>
    <row r="60" spans="1:3" ht="14.25" customHeight="1" x14ac:dyDescent="0.2">
      <c r="A60" s="19">
        <v>14</v>
      </c>
      <c r="B60" s="20" t="s">
        <v>34</v>
      </c>
      <c r="C60" s="24" t="s">
        <v>22</v>
      </c>
    </row>
    <row r="61" spans="1:3" ht="15" customHeight="1" thickBot="1" x14ac:dyDescent="0.25">
      <c r="A61" s="25">
        <v>15</v>
      </c>
      <c r="B61" s="26" t="s">
        <v>35</v>
      </c>
      <c r="C61" s="27" t="s">
        <v>49</v>
      </c>
    </row>
    <row r="62" spans="1:3" ht="15.75" customHeight="1" x14ac:dyDescent="0.25">
      <c r="A62" s="13"/>
      <c r="B62" s="14"/>
      <c r="C62" s="15"/>
    </row>
    <row r="63" spans="1:3" ht="27.2" customHeight="1" x14ac:dyDescent="0.25">
      <c r="A63" s="16" t="s">
        <v>58</v>
      </c>
      <c r="B63" s="17" t="s">
        <v>9</v>
      </c>
      <c r="C63" s="18" t="s">
        <v>59</v>
      </c>
    </row>
    <row r="64" spans="1:3" x14ac:dyDescent="0.2">
      <c r="A64" s="19">
        <v>1</v>
      </c>
      <c r="B64" s="20" t="s">
        <v>11</v>
      </c>
      <c r="C64" s="21" t="s">
        <v>60</v>
      </c>
    </row>
    <row r="65" spans="1:3" ht="14.25" customHeight="1" x14ac:dyDescent="0.2">
      <c r="A65" s="19">
        <v>2</v>
      </c>
      <c r="B65" s="22" t="s">
        <v>13</v>
      </c>
      <c r="C65" s="21" t="s">
        <v>61</v>
      </c>
    </row>
    <row r="66" spans="1:3" ht="14.25" customHeight="1" x14ac:dyDescent="0.2">
      <c r="A66" s="19">
        <v>3</v>
      </c>
      <c r="B66" s="22" t="s">
        <v>15</v>
      </c>
      <c r="C66" s="23" t="s">
        <v>40</v>
      </c>
    </row>
    <row r="67" spans="1:3" ht="14.25" customHeight="1" x14ac:dyDescent="0.2">
      <c r="A67" s="19">
        <v>4</v>
      </c>
      <c r="B67" s="20" t="s">
        <v>17</v>
      </c>
      <c r="C67" s="21" t="s">
        <v>62</v>
      </c>
    </row>
    <row r="68" spans="1:3" ht="14.25" customHeight="1" x14ac:dyDescent="0.2">
      <c r="A68" s="19">
        <v>5</v>
      </c>
      <c r="B68" s="20" t="s">
        <v>19</v>
      </c>
      <c r="C68" s="21" t="s">
        <v>63</v>
      </c>
    </row>
    <row r="69" spans="1:3" ht="14.25" customHeight="1" x14ac:dyDescent="0.2">
      <c r="A69" s="19">
        <v>6</v>
      </c>
      <c r="B69" s="20" t="s">
        <v>21</v>
      </c>
      <c r="C69" s="24" t="s">
        <v>22</v>
      </c>
    </row>
    <row r="70" spans="1:3" ht="14.25" customHeight="1" x14ac:dyDescent="0.2">
      <c r="A70" s="19">
        <v>7</v>
      </c>
      <c r="B70" s="20" t="s">
        <v>23</v>
      </c>
      <c r="C70" s="21" t="s">
        <v>64</v>
      </c>
    </row>
    <row r="71" spans="1:3" ht="14.25" customHeight="1" x14ac:dyDescent="0.2">
      <c r="A71" s="19">
        <v>8</v>
      </c>
      <c r="B71" s="20" t="s">
        <v>25</v>
      </c>
      <c r="C71" s="21" t="s">
        <v>65</v>
      </c>
    </row>
    <row r="72" spans="1:3" ht="14.25" customHeight="1" x14ac:dyDescent="0.2">
      <c r="A72" s="19">
        <v>9</v>
      </c>
      <c r="B72" s="20" t="s">
        <v>27</v>
      </c>
      <c r="C72" s="21" t="s">
        <v>66</v>
      </c>
    </row>
    <row r="73" spans="1:3" ht="14.25" customHeight="1" x14ac:dyDescent="0.2">
      <c r="A73" s="19">
        <v>10</v>
      </c>
      <c r="B73" s="20" t="s">
        <v>29</v>
      </c>
      <c r="C73" s="21" t="s">
        <v>67</v>
      </c>
    </row>
    <row r="74" spans="1:3" ht="14.25" customHeight="1" x14ac:dyDescent="0.2">
      <c r="A74" s="19">
        <v>11</v>
      </c>
      <c r="B74" s="20" t="s">
        <v>30</v>
      </c>
      <c r="C74" s="21" t="s">
        <v>68</v>
      </c>
    </row>
    <row r="75" spans="1:3" ht="14.25" customHeight="1" x14ac:dyDescent="0.2">
      <c r="A75" s="19">
        <v>12</v>
      </c>
      <c r="B75" s="20" t="s">
        <v>32</v>
      </c>
      <c r="C75" s="21" t="s">
        <v>69</v>
      </c>
    </row>
    <row r="76" spans="1:3" ht="14.25" customHeight="1" x14ac:dyDescent="0.2">
      <c r="A76" s="19">
        <v>13</v>
      </c>
      <c r="B76" s="20" t="s">
        <v>33</v>
      </c>
      <c r="C76" s="21" t="s">
        <v>70</v>
      </c>
    </row>
    <row r="77" spans="1:3" ht="14.25" customHeight="1" x14ac:dyDescent="0.2">
      <c r="A77" s="19">
        <v>14</v>
      </c>
      <c r="B77" s="20" t="s">
        <v>34</v>
      </c>
      <c r="C77" s="24" t="s">
        <v>22</v>
      </c>
    </row>
    <row r="78" spans="1:3" ht="15" customHeight="1" thickBot="1" x14ac:dyDescent="0.25">
      <c r="A78" s="25">
        <v>15</v>
      </c>
      <c r="B78" s="26" t="s">
        <v>35</v>
      </c>
      <c r="C78" s="27" t="s">
        <v>71</v>
      </c>
    </row>
    <row r="79" spans="1:3" ht="15.75" customHeight="1" x14ac:dyDescent="0.25">
      <c r="A79" s="13"/>
      <c r="B79" s="14"/>
      <c r="C79" s="15"/>
    </row>
    <row r="80" spans="1:3" ht="27.2" customHeight="1" x14ac:dyDescent="0.25">
      <c r="A80" s="16" t="s">
        <v>72</v>
      </c>
      <c r="B80" s="17" t="s">
        <v>9</v>
      </c>
      <c r="C80" s="18" t="s">
        <v>73</v>
      </c>
    </row>
    <row r="81" spans="1:4" x14ac:dyDescent="0.2">
      <c r="A81" s="19">
        <v>1</v>
      </c>
      <c r="B81" s="20" t="s">
        <v>11</v>
      </c>
      <c r="C81" s="21" t="s">
        <v>74</v>
      </c>
    </row>
    <row r="82" spans="1:4" ht="14.25" customHeight="1" x14ac:dyDescent="0.2">
      <c r="A82" s="19">
        <v>2</v>
      </c>
      <c r="B82" s="22" t="s">
        <v>13</v>
      </c>
      <c r="C82" s="21" t="s">
        <v>75</v>
      </c>
    </row>
    <row r="83" spans="1:4" ht="14.25" customHeight="1" x14ac:dyDescent="0.2">
      <c r="A83" s="19">
        <v>3</v>
      </c>
      <c r="B83" s="22" t="s">
        <v>15</v>
      </c>
      <c r="C83" s="23" t="s">
        <v>40</v>
      </c>
    </row>
    <row r="84" spans="1:4" ht="14.25" customHeight="1" x14ac:dyDescent="0.2">
      <c r="A84" s="19">
        <v>4</v>
      </c>
      <c r="B84" s="20" t="s">
        <v>17</v>
      </c>
      <c r="C84" s="21" t="s">
        <v>76</v>
      </c>
    </row>
    <row r="85" spans="1:4" ht="14.25" customHeight="1" x14ac:dyDescent="0.2">
      <c r="A85" s="19">
        <v>5</v>
      </c>
      <c r="B85" s="20" t="s">
        <v>19</v>
      </c>
      <c r="C85" s="21" t="s">
        <v>20</v>
      </c>
    </row>
    <row r="86" spans="1:4" ht="14.25" customHeight="1" x14ac:dyDescent="0.2">
      <c r="A86" s="19">
        <v>6</v>
      </c>
      <c r="B86" s="20" t="s">
        <v>21</v>
      </c>
      <c r="C86" s="24" t="s">
        <v>22</v>
      </c>
    </row>
    <row r="87" spans="1:4" ht="14.25" customHeight="1" x14ac:dyDescent="0.2">
      <c r="A87" s="19">
        <v>7</v>
      </c>
      <c r="B87" s="20" t="s">
        <v>23</v>
      </c>
      <c r="C87" s="21" t="s">
        <v>42</v>
      </c>
    </row>
    <row r="88" spans="1:4" ht="14.25" customHeight="1" x14ac:dyDescent="0.2">
      <c r="A88" s="19">
        <v>8</v>
      </c>
      <c r="B88" s="20" t="s">
        <v>25</v>
      </c>
      <c r="C88" s="21" t="s">
        <v>77</v>
      </c>
    </row>
    <row r="89" spans="1:4" ht="14.25" customHeight="1" x14ac:dyDescent="0.2">
      <c r="A89" s="19">
        <v>9</v>
      </c>
      <c r="B89" s="20" t="s">
        <v>27</v>
      </c>
      <c r="C89" s="21" t="s">
        <v>78</v>
      </c>
    </row>
    <row r="90" spans="1:4" ht="14.25" customHeight="1" x14ac:dyDescent="0.2">
      <c r="A90" s="19">
        <v>10</v>
      </c>
      <c r="B90" s="20" t="s">
        <v>29</v>
      </c>
      <c r="C90" s="21" t="s">
        <v>79</v>
      </c>
    </row>
    <row r="91" spans="1:4" ht="14.25" customHeight="1" x14ac:dyDescent="0.2">
      <c r="A91" s="19">
        <v>11</v>
      </c>
      <c r="B91" s="20" t="s">
        <v>30</v>
      </c>
      <c r="C91" s="21" t="s">
        <v>31</v>
      </c>
    </row>
    <row r="92" spans="1:4" ht="14.25" customHeight="1" x14ac:dyDescent="0.2">
      <c r="A92" s="19">
        <v>12</v>
      </c>
      <c r="B92" s="20" t="s">
        <v>32</v>
      </c>
      <c r="C92" s="21" t="s">
        <v>76</v>
      </c>
    </row>
    <row r="93" spans="1:4" ht="14.25" customHeight="1" x14ac:dyDescent="0.2">
      <c r="A93" s="19">
        <v>13</v>
      </c>
      <c r="B93" s="20" t="s">
        <v>33</v>
      </c>
      <c r="C93" s="21" t="s">
        <v>20</v>
      </c>
    </row>
    <row r="94" spans="1:4" ht="14.25" customHeight="1" x14ac:dyDescent="0.2">
      <c r="A94" s="19">
        <v>14</v>
      </c>
      <c r="B94" s="20" t="s">
        <v>34</v>
      </c>
      <c r="C94" s="24" t="s">
        <v>22</v>
      </c>
    </row>
    <row r="95" spans="1:4" ht="15" customHeight="1" thickBot="1" x14ac:dyDescent="0.25">
      <c r="A95" s="25">
        <v>15</v>
      </c>
      <c r="B95" s="26" t="s">
        <v>35</v>
      </c>
      <c r="C95" s="27" t="s">
        <v>42</v>
      </c>
    </row>
    <row r="96" spans="1:4" ht="15.75" x14ac:dyDescent="0.25">
      <c r="A96" s="28" t="s">
        <v>80</v>
      </c>
      <c r="B96" s="28"/>
      <c r="C96" s="28" t="s">
        <v>81</v>
      </c>
      <c r="D96"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REPORTING&amp;RCHARLOTTE HUNGERFORD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254</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255</v>
      </c>
    </row>
    <row r="9" spans="1:3" ht="15.75" customHeight="1" x14ac:dyDescent="0.2">
      <c r="A9" s="299"/>
      <c r="B9" s="300"/>
      <c r="C9" s="301"/>
    </row>
    <row r="10" spans="1:3" ht="15.75" customHeight="1" thickBot="1" x14ac:dyDescent="0.25">
      <c r="A10" s="302" t="s">
        <v>256</v>
      </c>
      <c r="B10" s="303" t="s">
        <v>257</v>
      </c>
      <c r="C10" s="298"/>
    </row>
    <row r="11" spans="1:3" s="223" customFormat="1" ht="75" customHeight="1" x14ac:dyDescent="0.2">
      <c r="A11" s="304" t="s">
        <v>8</v>
      </c>
      <c r="B11" s="305" t="s">
        <v>258</v>
      </c>
      <c r="C11" s="306" t="s">
        <v>259</v>
      </c>
    </row>
    <row r="12" spans="1:3" s="223" customFormat="1" ht="75" customHeight="1" x14ac:dyDescent="0.2">
      <c r="A12" s="307" t="s">
        <v>36</v>
      </c>
      <c r="B12" s="305" t="s">
        <v>260</v>
      </c>
      <c r="C12" s="308" t="s">
        <v>261</v>
      </c>
    </row>
    <row r="13" spans="1:3" s="223" customFormat="1" ht="30" x14ac:dyDescent="0.2">
      <c r="A13" s="309" t="s">
        <v>50</v>
      </c>
      <c r="B13" s="310" t="s">
        <v>262</v>
      </c>
      <c r="C13" s="311">
        <v>0.23519999999999999</v>
      </c>
    </row>
    <row r="14" spans="1:3" ht="13.5" customHeight="1" thickBot="1" x14ac:dyDescent="0.25">
      <c r="A14" s="312"/>
      <c r="B14" s="313"/>
      <c r="C14" s="314"/>
    </row>
    <row r="15" spans="1:3" s="223" customFormat="1" ht="16.5" customHeight="1" thickBot="1" x14ac:dyDescent="0.25">
      <c r="A15" s="315" t="s">
        <v>263</v>
      </c>
      <c r="B15" s="316" t="s">
        <v>264</v>
      </c>
      <c r="C15" s="317"/>
    </row>
    <row r="16" spans="1:3" s="223" customFormat="1" x14ac:dyDescent="0.2">
      <c r="A16" s="318"/>
      <c r="B16" s="319" t="s">
        <v>265</v>
      </c>
      <c r="C16" s="320"/>
    </row>
    <row r="17" spans="1:3" s="223" customFormat="1" x14ac:dyDescent="0.2">
      <c r="A17" s="321">
        <v>1</v>
      </c>
      <c r="B17" s="305" t="s">
        <v>266</v>
      </c>
      <c r="C17" s="322" t="s">
        <v>267</v>
      </c>
    </row>
    <row r="18" spans="1:3" s="223" customFormat="1" x14ac:dyDescent="0.2">
      <c r="A18" s="321">
        <v>2</v>
      </c>
      <c r="B18" s="323" t="s">
        <v>268</v>
      </c>
      <c r="C18" s="322" t="s">
        <v>61</v>
      </c>
    </row>
    <row r="19" spans="1:3" s="223" customFormat="1" x14ac:dyDescent="0.2">
      <c r="A19" s="321">
        <v>3</v>
      </c>
      <c r="B19" s="323" t="s">
        <v>269</v>
      </c>
      <c r="C19" s="322" t="s">
        <v>270</v>
      </c>
    </row>
    <row r="20" spans="1:3" s="223" customFormat="1" ht="75" customHeight="1" x14ac:dyDescent="0.2">
      <c r="A20" s="321">
        <v>4</v>
      </c>
      <c r="B20" s="323" t="s">
        <v>271</v>
      </c>
      <c r="C20" s="322" t="s">
        <v>259</v>
      </c>
    </row>
    <row r="21" spans="1:3" s="223" customFormat="1" ht="75" customHeight="1" x14ac:dyDescent="0.2">
      <c r="A21" s="321">
        <v>5</v>
      </c>
      <c r="B21" s="323" t="s">
        <v>272</v>
      </c>
      <c r="C21" s="322" t="s">
        <v>273</v>
      </c>
    </row>
    <row r="22" spans="1:3" s="223" customFormat="1" ht="27" customHeight="1" x14ac:dyDescent="0.2">
      <c r="A22" s="324">
        <v>6</v>
      </c>
      <c r="B22" s="323" t="s">
        <v>274</v>
      </c>
      <c r="C22" s="325">
        <v>0.1968</v>
      </c>
    </row>
    <row r="23" spans="1:3" s="326" customFormat="1" x14ac:dyDescent="0.2">
      <c r="A23" s="327"/>
      <c r="B23" s="328"/>
      <c r="C23" s="329"/>
    </row>
    <row r="24" spans="1:3" s="223" customFormat="1" x14ac:dyDescent="0.2">
      <c r="A24" s="318"/>
      <c r="B24" s="319" t="s">
        <v>265</v>
      </c>
      <c r="C24" s="320"/>
    </row>
    <row r="25" spans="1:3" s="223" customFormat="1" x14ac:dyDescent="0.2">
      <c r="A25" s="321">
        <v>1</v>
      </c>
      <c r="B25" s="305" t="s">
        <v>266</v>
      </c>
      <c r="C25" s="322" t="s">
        <v>275</v>
      </c>
    </row>
    <row r="26" spans="1:3" s="223" customFormat="1" x14ac:dyDescent="0.2">
      <c r="A26" s="321">
        <v>2</v>
      </c>
      <c r="B26" s="323" t="s">
        <v>268</v>
      </c>
      <c r="C26" s="322" t="s">
        <v>61</v>
      </c>
    </row>
    <row r="27" spans="1:3" s="223" customFormat="1" x14ac:dyDescent="0.2">
      <c r="A27" s="321">
        <v>3</v>
      </c>
      <c r="B27" s="323" t="s">
        <v>269</v>
      </c>
      <c r="C27" s="322" t="s">
        <v>276</v>
      </c>
    </row>
    <row r="28" spans="1:3" s="223" customFormat="1" ht="75" customHeight="1" x14ac:dyDescent="0.2">
      <c r="A28" s="321">
        <v>4</v>
      </c>
      <c r="B28" s="323" t="s">
        <v>271</v>
      </c>
      <c r="C28" s="322" t="s">
        <v>259</v>
      </c>
    </row>
    <row r="29" spans="1:3" s="223" customFormat="1" ht="75" customHeight="1" x14ac:dyDescent="0.2">
      <c r="A29" s="321">
        <v>5</v>
      </c>
      <c r="B29" s="323" t="s">
        <v>272</v>
      </c>
      <c r="C29" s="322" t="s">
        <v>273</v>
      </c>
    </row>
    <row r="30" spans="1:3" s="223" customFormat="1" ht="27" customHeight="1" x14ac:dyDescent="0.2">
      <c r="A30" s="324">
        <v>6</v>
      </c>
      <c r="B30" s="323" t="s">
        <v>274</v>
      </c>
      <c r="C30" s="325">
        <v>0.25890000000000002</v>
      </c>
    </row>
    <row r="31" spans="1:3" s="326" customFormat="1" x14ac:dyDescent="0.2">
      <c r="A31" s="327"/>
      <c r="B31" s="328"/>
      <c r="C31"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REPORTING&amp;R&amp;10CHARLOTTE HUNGERFORD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140</v>
      </c>
      <c r="D5" s="331"/>
      <c r="E5" s="332"/>
      <c r="F5" s="332"/>
      <c r="G5" s="332"/>
    </row>
    <row r="6" spans="1:7" ht="15.75" customHeight="1" x14ac:dyDescent="0.25">
      <c r="A6" s="330"/>
      <c r="B6" s="330"/>
      <c r="C6" s="2" t="s">
        <v>2</v>
      </c>
      <c r="D6" s="331"/>
      <c r="E6" s="332"/>
      <c r="F6" s="332"/>
      <c r="G6" s="332"/>
    </row>
    <row r="7" spans="1:7" ht="15.75" customHeight="1" x14ac:dyDescent="0.25">
      <c r="A7" s="447" t="s">
        <v>277</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278</v>
      </c>
      <c r="C9" s="335" t="s">
        <v>279</v>
      </c>
      <c r="D9" s="335" t="s">
        <v>280</v>
      </c>
      <c r="E9" s="336" t="s">
        <v>281</v>
      </c>
      <c r="F9" s="337"/>
      <c r="G9" s="337"/>
    </row>
    <row r="10" spans="1:7" ht="15.75" customHeight="1" x14ac:dyDescent="0.25">
      <c r="A10" s="338"/>
      <c r="B10" s="339"/>
      <c r="C10" s="340"/>
      <c r="D10" s="340"/>
      <c r="E10" s="8"/>
      <c r="F10" s="337"/>
      <c r="G10" s="337"/>
    </row>
    <row r="11" spans="1:7" ht="15.75" customHeight="1" x14ac:dyDescent="0.25">
      <c r="A11" s="341" t="s">
        <v>282</v>
      </c>
      <c r="B11" s="342" t="s">
        <v>283</v>
      </c>
      <c r="C11" s="343">
        <v>474433</v>
      </c>
      <c r="D11" s="343">
        <v>145174</v>
      </c>
      <c r="E11" s="344">
        <f>C11+D11</f>
        <v>619607</v>
      </c>
      <c r="F11" s="345"/>
      <c r="G11" s="346"/>
    </row>
    <row r="12" spans="1:7" ht="15.75" customHeight="1" x14ac:dyDescent="0.25">
      <c r="A12" s="494"/>
      <c r="B12" s="495"/>
      <c r="C12" s="495"/>
      <c r="D12" s="495"/>
      <c r="E12" s="496"/>
      <c r="F12" s="345"/>
      <c r="G12" s="346"/>
    </row>
    <row r="13" spans="1:7" ht="15.75" customHeight="1" x14ac:dyDescent="0.25">
      <c r="A13" s="341" t="s">
        <v>284</v>
      </c>
      <c r="B13" s="342" t="s">
        <v>285</v>
      </c>
      <c r="C13" s="343">
        <v>406403</v>
      </c>
      <c r="D13" s="343">
        <v>124357</v>
      </c>
      <c r="E13" s="344">
        <f>C13+D13</f>
        <v>530760</v>
      </c>
      <c r="F13" s="345"/>
      <c r="G13" s="346"/>
    </row>
    <row r="14" spans="1:7" ht="15.75" customHeight="1" x14ac:dyDescent="0.25">
      <c r="A14" s="494"/>
      <c r="B14" s="495"/>
      <c r="C14" s="495"/>
      <c r="D14" s="495"/>
      <c r="E14" s="496"/>
      <c r="F14" s="345"/>
      <c r="G14" s="346"/>
    </row>
    <row r="15" spans="1:7" ht="15.75" customHeight="1" x14ac:dyDescent="0.25">
      <c r="A15" s="341" t="s">
        <v>286</v>
      </c>
      <c r="B15" s="342" t="s">
        <v>28</v>
      </c>
      <c r="C15" s="343">
        <v>386375</v>
      </c>
      <c r="D15" s="343">
        <v>118228</v>
      </c>
      <c r="E15" s="344">
        <f>C15+D15</f>
        <v>504603</v>
      </c>
      <c r="F15" s="345"/>
      <c r="G15" s="346"/>
    </row>
    <row r="16" spans="1:7" ht="15.75" customHeight="1" x14ac:dyDescent="0.25">
      <c r="A16" s="494"/>
      <c r="B16" s="495"/>
      <c r="C16" s="495"/>
      <c r="D16" s="495"/>
      <c r="E16" s="496"/>
      <c r="F16" s="345"/>
      <c r="G16" s="346"/>
    </row>
    <row r="17" spans="1:7" ht="15.75" customHeight="1" x14ac:dyDescent="0.25">
      <c r="A17" s="341" t="s">
        <v>287</v>
      </c>
      <c r="B17" s="342" t="s">
        <v>283</v>
      </c>
      <c r="C17" s="343">
        <v>362901</v>
      </c>
      <c r="D17" s="343">
        <v>111046</v>
      </c>
      <c r="E17" s="344">
        <f>C17+D17</f>
        <v>473947</v>
      </c>
      <c r="F17" s="345"/>
      <c r="G17" s="346"/>
    </row>
    <row r="18" spans="1:7" ht="15.75" customHeight="1" x14ac:dyDescent="0.25">
      <c r="A18" s="494"/>
      <c r="B18" s="495"/>
      <c r="C18" s="495"/>
      <c r="D18" s="495"/>
      <c r="E18" s="496"/>
      <c r="F18" s="345"/>
      <c r="G18" s="346"/>
    </row>
    <row r="19" spans="1:7" ht="15.75" customHeight="1" x14ac:dyDescent="0.25">
      <c r="A19" s="341" t="s">
        <v>288</v>
      </c>
      <c r="B19" s="342" t="s">
        <v>289</v>
      </c>
      <c r="C19" s="343">
        <v>281802</v>
      </c>
      <c r="D19" s="343">
        <v>86230</v>
      </c>
      <c r="E19" s="344">
        <f>C19+D19</f>
        <v>368032</v>
      </c>
      <c r="F19" s="345"/>
      <c r="G19" s="346"/>
    </row>
    <row r="20" spans="1:7" ht="15.75" customHeight="1" x14ac:dyDescent="0.25">
      <c r="A20" s="494"/>
      <c r="B20" s="495"/>
      <c r="C20" s="495"/>
      <c r="D20" s="495"/>
      <c r="E20" s="496"/>
      <c r="F20" s="345"/>
      <c r="G20" s="346"/>
    </row>
    <row r="21" spans="1:7" ht="15.75" customHeight="1" x14ac:dyDescent="0.25">
      <c r="A21" s="341" t="s">
        <v>290</v>
      </c>
      <c r="B21" s="342" t="s">
        <v>283</v>
      </c>
      <c r="C21" s="343">
        <v>279487</v>
      </c>
      <c r="D21" s="343">
        <v>85521</v>
      </c>
      <c r="E21" s="344">
        <f>C21+D21</f>
        <v>365008</v>
      </c>
      <c r="F21" s="345"/>
      <c r="G21" s="346"/>
    </row>
    <row r="22" spans="1:7" ht="15.75" customHeight="1" x14ac:dyDescent="0.25">
      <c r="A22" s="494"/>
      <c r="B22" s="495"/>
      <c r="C22" s="495"/>
      <c r="D22" s="495"/>
      <c r="E22" s="496"/>
      <c r="F22" s="345"/>
      <c r="G22" s="346"/>
    </row>
    <row r="23" spans="1:7" ht="15.75" customHeight="1" x14ac:dyDescent="0.25">
      <c r="A23" s="341" t="s">
        <v>291</v>
      </c>
      <c r="B23" s="342" t="s">
        <v>292</v>
      </c>
      <c r="C23" s="343">
        <v>267483</v>
      </c>
      <c r="D23" s="343">
        <v>81848</v>
      </c>
      <c r="E23" s="344">
        <f>C23+D23</f>
        <v>349331</v>
      </c>
      <c r="F23" s="345"/>
      <c r="G23" s="346"/>
    </row>
    <row r="24" spans="1:7" ht="15.75" customHeight="1" x14ac:dyDescent="0.25">
      <c r="A24" s="494"/>
      <c r="B24" s="495"/>
      <c r="C24" s="495"/>
      <c r="D24" s="495"/>
      <c r="E24" s="496"/>
      <c r="F24" s="345"/>
      <c r="G24" s="346"/>
    </row>
    <row r="25" spans="1:7" ht="15.75" customHeight="1" x14ac:dyDescent="0.25">
      <c r="A25" s="341" t="s">
        <v>293</v>
      </c>
      <c r="B25" s="342" t="s">
        <v>294</v>
      </c>
      <c r="C25" s="343">
        <v>262995</v>
      </c>
      <c r="D25" s="343">
        <v>80475</v>
      </c>
      <c r="E25" s="344">
        <f>C25+D25</f>
        <v>343470</v>
      </c>
      <c r="F25" s="345"/>
      <c r="G25" s="346"/>
    </row>
    <row r="26" spans="1:7" ht="15.75" customHeight="1" x14ac:dyDescent="0.25">
      <c r="A26" s="494"/>
      <c r="B26" s="495"/>
      <c r="C26" s="495"/>
      <c r="D26" s="495"/>
      <c r="E26" s="496"/>
      <c r="F26" s="345"/>
      <c r="G26" s="346"/>
    </row>
    <row r="27" spans="1:7" ht="15.75" customHeight="1" x14ac:dyDescent="0.25">
      <c r="A27" s="341" t="s">
        <v>295</v>
      </c>
      <c r="B27" s="342" t="s">
        <v>296</v>
      </c>
      <c r="C27" s="343">
        <v>221561</v>
      </c>
      <c r="D27" s="343">
        <v>67796</v>
      </c>
      <c r="E27" s="344">
        <f>C27+D27</f>
        <v>289357</v>
      </c>
      <c r="F27" s="345"/>
      <c r="G27" s="346"/>
    </row>
    <row r="28" spans="1:7" ht="15.75" customHeight="1" x14ac:dyDescent="0.25">
      <c r="A28" s="494"/>
      <c r="B28" s="495"/>
      <c r="C28" s="495"/>
      <c r="D28" s="495"/>
      <c r="E28" s="496"/>
      <c r="F28" s="345"/>
      <c r="G28" s="346"/>
    </row>
    <row r="29" spans="1:7" ht="15.75" customHeight="1" x14ac:dyDescent="0.25">
      <c r="A29" s="341" t="s">
        <v>297</v>
      </c>
      <c r="B29" s="342" t="s">
        <v>283</v>
      </c>
      <c r="C29" s="343">
        <v>214050</v>
      </c>
      <c r="D29" s="343">
        <v>65498</v>
      </c>
      <c r="E29" s="344">
        <f>C29+D29</f>
        <v>279548</v>
      </c>
      <c r="F29" s="345"/>
      <c r="G29" s="346"/>
    </row>
    <row r="30" spans="1:7" ht="15.75" customHeight="1" thickBot="1" x14ac:dyDescent="0.3">
      <c r="A30" s="494"/>
      <c r="B30" s="495"/>
      <c r="C30" s="495"/>
      <c r="D30" s="495"/>
      <c r="E30" s="496"/>
      <c r="F30" s="345"/>
      <c r="G30" s="346"/>
    </row>
    <row r="31" spans="1:7" ht="18.75" customHeight="1" thickBot="1" x14ac:dyDescent="0.3">
      <c r="A31" s="347"/>
      <c r="B31" s="348" t="s">
        <v>123</v>
      </c>
      <c r="C31" s="349">
        <f>SUM(C11+C13+C15+C17+C19+C21+C23+C25+C27+C29)</f>
        <v>3157490</v>
      </c>
      <c r="D31" s="349">
        <f>SUM(D11+D13+D15+D17+D19+D21+D23+D25+D27+D29)</f>
        <v>966173</v>
      </c>
      <c r="E31" s="350">
        <f>C31+D31</f>
        <v>4123663</v>
      </c>
      <c r="F31" s="351"/>
      <c r="G31" s="351"/>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REPORTING&amp;R&amp;10CHARLOTTE HUNGERFORD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6"/>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140</v>
      </c>
      <c r="B3" s="498"/>
      <c r="C3" s="498"/>
      <c r="D3" s="498"/>
      <c r="E3" s="498"/>
    </row>
    <row r="4" spans="1:5" ht="15" customHeight="1" x14ac:dyDescent="0.2">
      <c r="A4" s="498" t="s">
        <v>2</v>
      </c>
      <c r="B4" s="498"/>
      <c r="C4" s="498"/>
      <c r="D4" s="498"/>
      <c r="E4" s="498"/>
    </row>
    <row r="5" spans="1:5" ht="15" customHeight="1" x14ac:dyDescent="0.2">
      <c r="A5" s="499" t="s">
        <v>298</v>
      </c>
      <c r="B5" s="499"/>
      <c r="C5" s="499"/>
      <c r="D5" s="499"/>
      <c r="E5" s="499"/>
    </row>
    <row r="6" spans="1:5" ht="15" customHeight="1" x14ac:dyDescent="0.2">
      <c r="A6" s="499" t="s">
        <v>299</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300</v>
      </c>
      <c r="D9" s="360" t="s">
        <v>301</v>
      </c>
      <c r="E9" s="361" t="s">
        <v>281</v>
      </c>
    </row>
    <row r="10" spans="1:5" s="356" customFormat="1" x14ac:dyDescent="0.2">
      <c r="A10" s="362"/>
      <c r="B10" s="363"/>
      <c r="C10" s="364"/>
      <c r="D10" s="364"/>
      <c r="E10" s="365"/>
    </row>
    <row r="11" spans="1:5" s="356" customFormat="1" x14ac:dyDescent="0.2">
      <c r="A11" s="366" t="s">
        <v>302</v>
      </c>
      <c r="B11" s="367" t="s">
        <v>10</v>
      </c>
      <c r="C11" s="368"/>
      <c r="D11" s="368"/>
      <c r="E11" s="369"/>
    </row>
    <row r="12" spans="1:5" ht="14.25" customHeight="1" x14ac:dyDescent="0.2">
      <c r="A12" s="370">
        <v>1</v>
      </c>
      <c r="B12" s="371" t="s">
        <v>303</v>
      </c>
      <c r="C12" s="372">
        <v>0</v>
      </c>
      <c r="D12" s="372">
        <v>0</v>
      </c>
      <c r="E12" s="372">
        <f>D12+ C12</f>
        <v>0</v>
      </c>
    </row>
    <row r="13" spans="1:5" ht="14.25" customHeight="1" x14ac:dyDescent="0.2">
      <c r="A13" s="370">
        <v>2</v>
      </c>
      <c r="B13" s="371" t="s">
        <v>304</v>
      </c>
      <c r="C13" s="372">
        <v>0</v>
      </c>
      <c r="D13" s="372">
        <v>0</v>
      </c>
      <c r="E13" s="372">
        <f>D13+ C13</f>
        <v>0</v>
      </c>
    </row>
    <row r="14" spans="1:5" x14ac:dyDescent="0.2">
      <c r="A14" s="362"/>
      <c r="B14" s="363"/>
      <c r="C14" s="364"/>
      <c r="D14" s="364"/>
      <c r="E14" s="373"/>
    </row>
    <row r="15" spans="1:5" s="356" customFormat="1" x14ac:dyDescent="0.2">
      <c r="A15" s="366" t="s">
        <v>305</v>
      </c>
      <c r="B15" s="367" t="s">
        <v>37</v>
      </c>
      <c r="C15" s="368"/>
      <c r="D15" s="368"/>
      <c r="E15" s="369"/>
    </row>
    <row r="16" spans="1:5" ht="14.25" customHeight="1" x14ac:dyDescent="0.2">
      <c r="A16" s="370">
        <v>1</v>
      </c>
      <c r="B16" s="371" t="s">
        <v>303</v>
      </c>
      <c r="C16" s="372">
        <v>0</v>
      </c>
      <c r="D16" s="372">
        <v>0</v>
      </c>
      <c r="E16" s="372">
        <f>D16+ C16</f>
        <v>0</v>
      </c>
    </row>
    <row r="17" spans="1:6" ht="14.25" customHeight="1" x14ac:dyDescent="0.2">
      <c r="A17" s="370">
        <v>2</v>
      </c>
      <c r="B17" s="371" t="s">
        <v>304</v>
      </c>
      <c r="C17" s="372">
        <v>76298</v>
      </c>
      <c r="D17" s="372">
        <v>0</v>
      </c>
      <c r="E17" s="372">
        <f>D17+ C17</f>
        <v>76298</v>
      </c>
    </row>
    <row r="18" spans="1:6" x14ac:dyDescent="0.2">
      <c r="A18" s="362"/>
      <c r="B18" s="363"/>
      <c r="C18" s="364"/>
      <c r="D18" s="364"/>
      <c r="E18" s="373"/>
    </row>
    <row r="19" spans="1:6" s="356" customFormat="1" x14ac:dyDescent="0.2">
      <c r="A19" s="366" t="s">
        <v>306</v>
      </c>
      <c r="B19" s="367" t="s">
        <v>51</v>
      </c>
      <c r="C19" s="368"/>
      <c r="D19" s="368"/>
      <c r="E19" s="369"/>
    </row>
    <row r="20" spans="1:6" ht="14.25" customHeight="1" x14ac:dyDescent="0.2">
      <c r="A20" s="370">
        <v>1</v>
      </c>
      <c r="B20" s="371" t="s">
        <v>303</v>
      </c>
      <c r="C20" s="372">
        <v>0</v>
      </c>
      <c r="D20" s="372">
        <v>0</v>
      </c>
      <c r="E20" s="372">
        <f>D20+ C20</f>
        <v>0</v>
      </c>
    </row>
    <row r="21" spans="1:6" ht="14.25" customHeight="1" x14ac:dyDescent="0.2">
      <c r="A21" s="370">
        <v>2</v>
      </c>
      <c r="B21" s="371" t="s">
        <v>304</v>
      </c>
      <c r="C21" s="372">
        <v>0</v>
      </c>
      <c r="D21" s="372">
        <v>0</v>
      </c>
      <c r="E21" s="372">
        <f>D21+ C21</f>
        <v>0</v>
      </c>
    </row>
    <row r="22" spans="1:6" x14ac:dyDescent="0.2">
      <c r="A22" s="362"/>
      <c r="B22" s="363"/>
      <c r="C22" s="364"/>
      <c r="D22" s="364"/>
      <c r="E22" s="373"/>
    </row>
    <row r="23" spans="1:6" s="356" customFormat="1" x14ac:dyDescent="0.2">
      <c r="A23" s="366" t="s">
        <v>307</v>
      </c>
      <c r="B23" s="367" t="s">
        <v>59</v>
      </c>
      <c r="C23" s="368"/>
      <c r="D23" s="368"/>
      <c r="E23" s="369"/>
    </row>
    <row r="24" spans="1:6" ht="14.25" customHeight="1" x14ac:dyDescent="0.2">
      <c r="A24" s="370">
        <v>1</v>
      </c>
      <c r="B24" s="371" t="s">
        <v>303</v>
      </c>
      <c r="C24" s="372">
        <v>0</v>
      </c>
      <c r="D24" s="372">
        <v>0</v>
      </c>
      <c r="E24" s="372">
        <f>D24+ C24</f>
        <v>0</v>
      </c>
    </row>
    <row r="25" spans="1:6" ht="14.25" customHeight="1" x14ac:dyDescent="0.2">
      <c r="A25" s="370">
        <v>2</v>
      </c>
      <c r="B25" s="371" t="s">
        <v>304</v>
      </c>
      <c r="C25" s="372">
        <v>0</v>
      </c>
      <c r="D25" s="372">
        <v>0</v>
      </c>
      <c r="E25" s="372">
        <f>D25+ C25</f>
        <v>0</v>
      </c>
    </row>
    <row r="26" spans="1:6" x14ac:dyDescent="0.2">
      <c r="A26" s="362"/>
      <c r="B26" s="363"/>
      <c r="C26" s="364"/>
      <c r="D26" s="364"/>
      <c r="E26" s="373"/>
    </row>
    <row r="27" spans="1:6" s="356" customFormat="1" x14ac:dyDescent="0.2">
      <c r="A27" s="366" t="s">
        <v>308</v>
      </c>
      <c r="B27" s="367" t="s">
        <v>73</v>
      </c>
      <c r="C27" s="368"/>
      <c r="D27" s="368"/>
      <c r="E27" s="369"/>
    </row>
    <row r="28" spans="1:6" ht="14.25" customHeight="1" x14ac:dyDescent="0.2">
      <c r="A28" s="370">
        <v>1</v>
      </c>
      <c r="B28" s="371" t="s">
        <v>303</v>
      </c>
      <c r="C28" s="372">
        <v>0</v>
      </c>
      <c r="D28" s="372">
        <v>0</v>
      </c>
      <c r="E28" s="372">
        <f>D28+ C28</f>
        <v>0</v>
      </c>
    </row>
    <row r="29" spans="1:6" ht="14.25" customHeight="1" x14ac:dyDescent="0.2">
      <c r="A29" s="370">
        <v>2</v>
      </c>
      <c r="B29" s="371" t="s">
        <v>304</v>
      </c>
      <c r="C29" s="372">
        <v>0</v>
      </c>
      <c r="D29" s="372">
        <v>0</v>
      </c>
      <c r="E29" s="372">
        <f>D29+ C29</f>
        <v>0</v>
      </c>
    </row>
    <row r="30" spans="1:6" x14ac:dyDescent="0.2">
      <c r="A30" s="362"/>
      <c r="B30" s="363"/>
      <c r="C30" s="364"/>
      <c r="D30" s="364"/>
      <c r="E30" s="373"/>
    </row>
    <row r="31" spans="1:6" ht="13.5" customHeight="1" x14ac:dyDescent="0.2">
      <c r="A31" s="374"/>
      <c r="B31" s="500"/>
      <c r="C31" s="500"/>
      <c r="D31" s="500"/>
      <c r="E31" s="375"/>
    </row>
    <row r="32" spans="1:6" ht="15" customHeight="1" x14ac:dyDescent="0.2">
      <c r="A32" s="377"/>
      <c r="B32" s="497" t="s">
        <v>309</v>
      </c>
      <c r="C32" s="497"/>
      <c r="D32" s="497"/>
      <c r="E32" s="497"/>
      <c r="F32" s="374"/>
    </row>
    <row r="33" spans="1:6" ht="13.5" customHeight="1" x14ac:dyDescent="0.2">
      <c r="A33" s="377"/>
      <c r="B33" s="376"/>
      <c r="C33" s="376"/>
      <c r="D33" s="376"/>
      <c r="E33" s="376"/>
      <c r="F33" s="374"/>
    </row>
    <row r="34" spans="1:6" ht="26.1" customHeight="1" x14ac:dyDescent="0.2">
      <c r="A34" s="377"/>
      <c r="B34" s="497" t="s">
        <v>310</v>
      </c>
      <c r="C34" s="497"/>
      <c r="D34" s="497"/>
      <c r="E34" s="497"/>
      <c r="F34" s="374"/>
    </row>
    <row r="35" spans="1:6" ht="15" customHeight="1" x14ac:dyDescent="0.2">
      <c r="A35" s="374"/>
      <c r="B35" s="497" t="s">
        <v>311</v>
      </c>
      <c r="C35" s="497"/>
      <c r="D35" s="497"/>
      <c r="E35" s="497"/>
      <c r="F35" s="374"/>
    </row>
    <row r="36" spans="1:6" ht="15" customHeight="1" x14ac:dyDescent="0.2">
      <c r="A36" s="374"/>
      <c r="B36" s="497" t="s">
        <v>312</v>
      </c>
      <c r="C36" s="497"/>
      <c r="D36" s="497"/>
      <c r="E36" s="497"/>
      <c r="F36" s="374"/>
    </row>
  </sheetData>
  <mergeCells count="10">
    <mergeCell ref="B32:E32"/>
    <mergeCell ref="B34:E34"/>
    <mergeCell ref="B35:E35"/>
    <mergeCell ref="B36:E36"/>
    <mergeCell ref="A2:E2"/>
    <mergeCell ref="A3:E3"/>
    <mergeCell ref="A4:E4"/>
    <mergeCell ref="A5:E5"/>
    <mergeCell ref="A6:E6"/>
    <mergeCell ref="B31:D31"/>
  </mergeCells>
  <pageMargins left="0.25" right="0.25" top="0.5" bottom="0.5" header="0.25" footer="0.25"/>
  <pageSetup paperSize="9" scale="74" orientation="portrait" horizontalDpi="1200" verticalDpi="1200"/>
  <headerFooter>
    <oddHeader>&amp;LOFFICE OF HEALTH CARE ACCESS&amp;CANNUAL REPORTING&amp;RCHARLOTTE HUNGERFORD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140</v>
      </c>
      <c r="B3" s="451"/>
      <c r="C3" s="451"/>
    </row>
    <row r="4" spans="1:4" ht="15" customHeight="1" x14ac:dyDescent="0.25">
      <c r="A4" s="451" t="s">
        <v>2</v>
      </c>
      <c r="B4" s="451"/>
      <c r="C4" s="451"/>
    </row>
    <row r="5" spans="1:4" ht="15" customHeight="1" x14ac:dyDescent="0.25">
      <c r="A5" s="451" t="s">
        <v>313</v>
      </c>
      <c r="B5" s="451"/>
      <c r="C5" s="451"/>
    </row>
    <row r="6" spans="1:4" ht="15" customHeight="1" x14ac:dyDescent="0.25">
      <c r="A6" s="451" t="s">
        <v>314</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315</v>
      </c>
    </row>
    <row r="10" spans="1:4" ht="15.75" customHeight="1" x14ac:dyDescent="0.25">
      <c r="A10" s="386"/>
      <c r="B10" s="387"/>
      <c r="C10" s="388"/>
    </row>
    <row r="11" spans="1:4" ht="30" customHeight="1" x14ac:dyDescent="0.25">
      <c r="A11" s="389" t="s">
        <v>316</v>
      </c>
      <c r="B11" s="390" t="s">
        <v>317</v>
      </c>
      <c r="C11" s="391"/>
    </row>
    <row r="12" spans="1:4" ht="45" customHeight="1" x14ac:dyDescent="0.2">
      <c r="A12" s="392" t="s">
        <v>318</v>
      </c>
      <c r="B12" s="393" t="s">
        <v>319</v>
      </c>
      <c r="C12" s="394" t="s">
        <v>320</v>
      </c>
    </row>
    <row r="13" spans="1:4" ht="15" customHeight="1" x14ac:dyDescent="0.2">
      <c r="A13" s="395"/>
      <c r="B13" s="396"/>
      <c r="C13" s="397"/>
    </row>
    <row r="14" spans="1:4" ht="30" customHeight="1" x14ac:dyDescent="0.2">
      <c r="A14" s="398" t="s">
        <v>321</v>
      </c>
      <c r="B14" s="399" t="s">
        <v>322</v>
      </c>
      <c r="C14" s="400" t="s">
        <v>320</v>
      </c>
    </row>
    <row r="15" spans="1:4" ht="15" customHeight="1" x14ac:dyDescent="0.2">
      <c r="A15" s="401"/>
      <c r="B15" s="396"/>
      <c r="C15" s="397"/>
    </row>
    <row r="16" spans="1:4" ht="30" customHeight="1" x14ac:dyDescent="0.2">
      <c r="A16" s="398" t="s">
        <v>323</v>
      </c>
      <c r="B16" s="399" t="s">
        <v>324</v>
      </c>
      <c r="C16" s="400" t="s">
        <v>320</v>
      </c>
    </row>
    <row r="17" spans="1:3" ht="15" customHeight="1" x14ac:dyDescent="0.2">
      <c r="A17" s="401"/>
      <c r="B17" s="396"/>
      <c r="C17" s="397"/>
    </row>
    <row r="18" spans="1:3" ht="30" customHeight="1" x14ac:dyDescent="0.2">
      <c r="A18" s="398" t="s">
        <v>325</v>
      </c>
      <c r="B18" s="399" t="s">
        <v>326</v>
      </c>
      <c r="C18" s="400" t="s">
        <v>320</v>
      </c>
    </row>
    <row r="19" spans="1:3" ht="15" customHeight="1" x14ac:dyDescent="0.2">
      <c r="A19" s="402"/>
      <c r="B19" s="403"/>
      <c r="C19" s="397"/>
    </row>
    <row r="20" spans="1:3" ht="30" customHeight="1" x14ac:dyDescent="0.2">
      <c r="A20" s="404" t="s">
        <v>327</v>
      </c>
      <c r="B20" s="405" t="s">
        <v>328</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REPORTING&amp;RCHARLOTTE HUNGERFORD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140</v>
      </c>
      <c r="B2" s="502"/>
      <c r="C2" s="502"/>
      <c r="D2" s="502"/>
      <c r="E2" s="502"/>
      <c r="F2" s="503"/>
    </row>
    <row r="3" spans="1:6" ht="14.25" customHeight="1" x14ac:dyDescent="0.25">
      <c r="A3" s="469" t="s">
        <v>2</v>
      </c>
      <c r="B3" s="469"/>
      <c r="C3" s="469"/>
      <c r="D3" s="469"/>
      <c r="E3" s="469"/>
      <c r="F3" s="469"/>
    </row>
    <row r="4" spans="1:6" ht="14.25" customHeight="1" x14ac:dyDescent="0.25">
      <c r="A4" s="469" t="s">
        <v>329</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330</v>
      </c>
      <c r="D7" s="409" t="s">
        <v>331</v>
      </c>
      <c r="E7" s="409" t="s">
        <v>127</v>
      </c>
      <c r="F7" s="409" t="s">
        <v>332</v>
      </c>
    </row>
    <row r="8" spans="1:6" ht="15" customHeight="1" x14ac:dyDescent="0.25">
      <c r="A8" s="411" t="s">
        <v>5</v>
      </c>
      <c r="B8" s="412" t="s">
        <v>6</v>
      </c>
      <c r="C8" s="411" t="s">
        <v>127</v>
      </c>
      <c r="D8" s="411" t="s">
        <v>127</v>
      </c>
      <c r="E8" s="411" t="s">
        <v>333</v>
      </c>
      <c r="F8" s="411" t="s">
        <v>333</v>
      </c>
    </row>
    <row r="9" spans="1:6" ht="15" customHeight="1" x14ac:dyDescent="0.25">
      <c r="A9" s="410"/>
      <c r="B9" s="410"/>
      <c r="C9" s="410"/>
      <c r="D9" s="410"/>
      <c r="E9" s="410"/>
      <c r="F9" s="410"/>
    </row>
    <row r="10" spans="1:6" ht="15" customHeight="1" x14ac:dyDescent="0.25">
      <c r="A10" s="411" t="s">
        <v>8</v>
      </c>
      <c r="B10" s="413" t="s">
        <v>334</v>
      </c>
      <c r="C10" s="413"/>
      <c r="D10" s="413"/>
      <c r="E10" s="413"/>
      <c r="F10" s="414"/>
    </row>
    <row r="11" spans="1:6" ht="15" customHeight="1" x14ac:dyDescent="0.25">
      <c r="A11" s="411"/>
      <c r="B11" s="413"/>
      <c r="C11" s="413"/>
      <c r="D11" s="413"/>
      <c r="E11" s="413"/>
      <c r="F11" s="414"/>
    </row>
    <row r="12" spans="1:6" ht="14.25" customHeight="1" x14ac:dyDescent="0.2">
      <c r="A12" s="416" t="s">
        <v>282</v>
      </c>
      <c r="B12" s="417" t="s">
        <v>335</v>
      </c>
      <c r="C12" s="418">
        <v>1386</v>
      </c>
      <c r="D12" s="418">
        <v>1814</v>
      </c>
      <c r="E12" s="418">
        <f>+D12-C12</f>
        <v>428</v>
      </c>
      <c r="F12" s="414">
        <f>IF(C12=0,0,E12/C12)</f>
        <v>0.3088023088023088</v>
      </c>
    </row>
    <row r="13" spans="1:6" ht="15" customHeight="1" x14ac:dyDescent="0.25">
      <c r="A13" s="416" t="s">
        <v>284</v>
      </c>
      <c r="B13" s="417" t="s">
        <v>336</v>
      </c>
      <c r="C13" s="418">
        <v>1372</v>
      </c>
      <c r="D13" s="418">
        <v>1798</v>
      </c>
      <c r="E13" s="418">
        <f>+D13-C13</f>
        <v>426</v>
      </c>
      <c r="F13" s="419">
        <f>IF(C13=0,0,E13/C13)</f>
        <v>0.31049562682215742</v>
      </c>
    </row>
    <row r="14" spans="1:6" ht="15" customHeight="1" x14ac:dyDescent="0.25">
      <c r="A14" s="420"/>
      <c r="B14" s="420"/>
      <c r="C14" s="420"/>
      <c r="D14" s="420"/>
      <c r="E14" s="420"/>
    </row>
    <row r="15" spans="1:6" ht="14.25" customHeight="1" x14ac:dyDescent="0.2">
      <c r="A15" s="416" t="s">
        <v>286</v>
      </c>
      <c r="B15" s="417" t="s">
        <v>337</v>
      </c>
      <c r="C15" s="421">
        <v>1421695</v>
      </c>
      <c r="D15" s="421">
        <v>1726098</v>
      </c>
      <c r="E15" s="421">
        <f>+D15-C15</f>
        <v>304403</v>
      </c>
      <c r="F15" s="414">
        <f>IF(C15=0,0,E15/C15)</f>
        <v>0.21411273163371891</v>
      </c>
    </row>
    <row r="16" spans="1:6" ht="15" customHeight="1" x14ac:dyDescent="0.25">
      <c r="A16" s="415"/>
      <c r="B16" s="420" t="s">
        <v>338</v>
      </c>
      <c r="C16" s="422">
        <f>IF(C13=0,0,C15/C13)</f>
        <v>1036.2208454810495</v>
      </c>
      <c r="D16" s="422">
        <f>IF(D13=0,0,D15/D13)</f>
        <v>960.01001112347058</v>
      </c>
      <c r="E16" s="422">
        <f>+D16-C16</f>
        <v>-76.21083435757896</v>
      </c>
      <c r="F16" s="419">
        <f>IF(C16=0,0,E16/C16)</f>
        <v>-7.3546903336227765E-2</v>
      </c>
    </row>
    <row r="17" spans="1:6" ht="15" customHeight="1" x14ac:dyDescent="0.25">
      <c r="A17" s="420"/>
      <c r="B17" s="420"/>
      <c r="C17" s="420"/>
      <c r="D17" s="420"/>
      <c r="E17" s="420"/>
      <c r="F17" s="414"/>
    </row>
    <row r="18" spans="1:6" ht="14.25" customHeight="1" x14ac:dyDescent="0.2">
      <c r="A18" s="416" t="s">
        <v>287</v>
      </c>
      <c r="B18" s="417" t="s">
        <v>339</v>
      </c>
      <c r="C18" s="417">
        <v>0.55176599999999998</v>
      </c>
      <c r="D18" s="417">
        <v>0.562774</v>
      </c>
      <c r="E18" s="423">
        <f>+D18-C18</f>
        <v>1.1008000000000018E-2</v>
      </c>
      <c r="F18" s="414">
        <f>IF(C18=0,0,E18/C18)</f>
        <v>1.9950486256855294E-2</v>
      </c>
    </row>
    <row r="19" spans="1:6" ht="15" customHeight="1" x14ac:dyDescent="0.25">
      <c r="A19" s="415"/>
      <c r="B19" s="420" t="s">
        <v>340</v>
      </c>
      <c r="C19" s="422">
        <f>+C15*C18</f>
        <v>784442.96337000001</v>
      </c>
      <c r="D19" s="422">
        <f>+D15*D18</f>
        <v>971403.07585200004</v>
      </c>
      <c r="E19" s="422">
        <f>+D19-C19</f>
        <v>186960.11248200003</v>
      </c>
      <c r="F19" s="419">
        <f>IF(C19=0,0,E19/C19)</f>
        <v>0.23833487100045045</v>
      </c>
    </row>
    <row r="20" spans="1:6" ht="15" customHeight="1" x14ac:dyDescent="0.25">
      <c r="A20" s="415"/>
      <c r="B20" s="420" t="s">
        <v>341</v>
      </c>
      <c r="C20" s="422">
        <f>IF(C13=0,0,C19/C13)</f>
        <v>571.75143102769675</v>
      </c>
      <c r="D20" s="422">
        <f>IF(D13=0,0,D19/D13)</f>
        <v>540.26867400000003</v>
      </c>
      <c r="E20" s="422">
        <f>+D20-C20</f>
        <v>-31.482757027696721</v>
      </c>
      <c r="F20" s="419">
        <f>IF(C20=0,0,E20/C20)</f>
        <v>-5.5063713563616133E-2</v>
      </c>
    </row>
    <row r="21" spans="1:6" ht="15" customHeight="1" x14ac:dyDescent="0.25">
      <c r="A21" s="410"/>
      <c r="B21" s="420"/>
      <c r="C21" s="424"/>
      <c r="D21" s="424"/>
      <c r="E21" s="424"/>
      <c r="F21" s="414"/>
    </row>
    <row r="22" spans="1:6" ht="14.25" customHeight="1" x14ac:dyDescent="0.2">
      <c r="A22" s="416" t="s">
        <v>288</v>
      </c>
      <c r="B22" s="417" t="s">
        <v>342</v>
      </c>
      <c r="C22" s="421">
        <v>505854</v>
      </c>
      <c r="D22" s="421">
        <v>505905</v>
      </c>
      <c r="E22" s="421">
        <f>+D22-C22</f>
        <v>51</v>
      </c>
      <c r="F22" s="414">
        <f>IF(C22=0,0,E22/C22)</f>
        <v>1.0081960407548423E-4</v>
      </c>
    </row>
    <row r="23" spans="1:6" ht="14.25" customHeight="1" x14ac:dyDescent="0.2">
      <c r="A23" s="416" t="s">
        <v>290</v>
      </c>
      <c r="B23" s="417" t="s">
        <v>343</v>
      </c>
      <c r="C23" s="425">
        <v>305463</v>
      </c>
      <c r="D23" s="425">
        <v>566888</v>
      </c>
      <c r="E23" s="425">
        <f>+D23-C23</f>
        <v>261425</v>
      </c>
      <c r="F23" s="414">
        <f>IF(C23=0,0,E23/C23)</f>
        <v>0.85583196655568761</v>
      </c>
    </row>
    <row r="24" spans="1:6" ht="14.25" customHeight="1" x14ac:dyDescent="0.2">
      <c r="A24" s="416" t="s">
        <v>291</v>
      </c>
      <c r="B24" s="417" t="s">
        <v>344</v>
      </c>
      <c r="C24" s="425">
        <v>610378</v>
      </c>
      <c r="D24" s="425">
        <v>653305</v>
      </c>
      <c r="E24" s="425">
        <f>+D24-C24</f>
        <v>42927</v>
      </c>
      <c r="F24" s="414">
        <f>IF(C24=0,0,E24/C24)</f>
        <v>7.0328550504769174E-2</v>
      </c>
    </row>
    <row r="25" spans="1:6" ht="15" customHeight="1" x14ac:dyDescent="0.25">
      <c r="A25" s="410"/>
      <c r="B25" s="420" t="s">
        <v>337</v>
      </c>
      <c r="C25" s="422">
        <f>+C22+C23+C24</f>
        <v>1421695</v>
      </c>
      <c r="D25" s="422">
        <f>+D22+D23+D24</f>
        <v>1726098</v>
      </c>
      <c r="E25" s="422">
        <f>+E22+E23+E24</f>
        <v>304403</v>
      </c>
      <c r="F25" s="419">
        <f>IF(C25=0,0,E25/C25)</f>
        <v>0.21411273163371891</v>
      </c>
    </row>
    <row r="26" spans="1:6" ht="15" customHeight="1" x14ac:dyDescent="0.25">
      <c r="A26" s="411"/>
      <c r="B26" s="420"/>
      <c r="C26" s="426"/>
      <c r="D26" s="426"/>
      <c r="E26" s="426"/>
      <c r="F26" s="414"/>
    </row>
    <row r="27" spans="1:6" ht="14.25" customHeight="1" x14ac:dyDescent="0.2">
      <c r="A27" s="416" t="s">
        <v>293</v>
      </c>
      <c r="B27" s="417" t="s">
        <v>345</v>
      </c>
      <c r="C27" s="425">
        <v>233</v>
      </c>
      <c r="D27" s="425">
        <v>191</v>
      </c>
      <c r="E27" s="425">
        <f>+D27-C27</f>
        <v>-42</v>
      </c>
      <c r="F27" s="414">
        <f>IF(C27=0,0,E27/C27)</f>
        <v>-0.18025751072961374</v>
      </c>
    </row>
    <row r="28" spans="1:6" ht="14.25" customHeight="1" x14ac:dyDescent="0.2">
      <c r="A28" s="416" t="s">
        <v>295</v>
      </c>
      <c r="B28" s="417" t="s">
        <v>346</v>
      </c>
      <c r="C28" s="425">
        <v>40</v>
      </c>
      <c r="D28" s="425">
        <v>55</v>
      </c>
      <c r="E28" s="425">
        <f>+D28-C28</f>
        <v>15</v>
      </c>
      <c r="F28" s="414">
        <f>IF(C28=0,0,E28/C28)</f>
        <v>0.375</v>
      </c>
    </row>
    <row r="29" spans="1:6" ht="14.25" customHeight="1" x14ac:dyDescent="0.2">
      <c r="A29" s="416" t="s">
        <v>297</v>
      </c>
      <c r="B29" s="417" t="s">
        <v>347</v>
      </c>
      <c r="C29" s="425">
        <v>726</v>
      </c>
      <c r="D29" s="425">
        <v>955</v>
      </c>
      <c r="E29" s="425">
        <f>+D29-C29</f>
        <v>229</v>
      </c>
      <c r="F29" s="414">
        <f>IF(C29=0,0,E29/C29)</f>
        <v>0.31542699724517909</v>
      </c>
    </row>
    <row r="30" spans="1:6" ht="30" customHeight="1" x14ac:dyDescent="0.2">
      <c r="A30" s="416" t="s">
        <v>348</v>
      </c>
      <c r="B30" s="427" t="s">
        <v>349</v>
      </c>
      <c r="C30" s="425">
        <v>2375</v>
      </c>
      <c r="D30" s="425">
        <v>2419</v>
      </c>
      <c r="E30" s="425">
        <f>+D30-C30</f>
        <v>44</v>
      </c>
      <c r="F30" s="414">
        <f>IF(C30=0,0,E30/C30)</f>
        <v>1.8526315789473686E-2</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350</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36</v>
      </c>
      <c r="B36" s="413" t="s">
        <v>351</v>
      </c>
      <c r="C36" s="410"/>
      <c r="D36" s="410"/>
      <c r="E36" s="410"/>
      <c r="F36" s="410"/>
    </row>
    <row r="37" spans="1:6" ht="15" customHeight="1" x14ac:dyDescent="0.25">
      <c r="A37" s="411"/>
      <c r="B37" s="429"/>
      <c r="C37" s="410"/>
      <c r="D37" s="410"/>
      <c r="E37" s="410"/>
      <c r="F37" s="410"/>
    </row>
    <row r="38" spans="1:6" ht="14.25" customHeight="1" x14ac:dyDescent="0.2">
      <c r="A38" s="416" t="s">
        <v>282</v>
      </c>
      <c r="B38" s="417" t="s">
        <v>335</v>
      </c>
      <c r="C38" s="418">
        <v>171</v>
      </c>
      <c r="D38" s="418">
        <v>49</v>
      </c>
      <c r="E38" s="418">
        <f>+D38-C38</f>
        <v>-122</v>
      </c>
      <c r="F38" s="414">
        <f>IF(C38=0,0,E38/C38)</f>
        <v>-0.71345029239766078</v>
      </c>
    </row>
    <row r="39" spans="1:6" ht="15" customHeight="1" x14ac:dyDescent="0.25">
      <c r="A39" s="416" t="s">
        <v>284</v>
      </c>
      <c r="B39" s="417" t="s">
        <v>336</v>
      </c>
      <c r="C39" s="418">
        <v>171</v>
      </c>
      <c r="D39" s="418">
        <v>49</v>
      </c>
      <c r="E39" s="418">
        <f>+D39-C39</f>
        <v>-122</v>
      </c>
      <c r="F39" s="419">
        <f>IF(C39=0,0,E39/C39)</f>
        <v>-0.71345029239766078</v>
      </c>
    </row>
    <row r="40" spans="1:6" ht="15" customHeight="1" x14ac:dyDescent="0.25">
      <c r="A40" s="417"/>
      <c r="B40" s="417"/>
      <c r="C40" s="420"/>
      <c r="D40" s="420"/>
      <c r="E40" s="420"/>
    </row>
    <row r="41" spans="1:6" ht="14.25" customHeight="1" x14ac:dyDescent="0.2">
      <c r="A41" s="416" t="s">
        <v>286</v>
      </c>
      <c r="B41" s="417" t="s">
        <v>352</v>
      </c>
      <c r="C41" s="421">
        <v>37405</v>
      </c>
      <c r="D41" s="421">
        <v>9493</v>
      </c>
      <c r="E41" s="421">
        <f>+D41-C41</f>
        <v>-27912</v>
      </c>
      <c r="F41" s="414">
        <f>IF(C41=0,0,E41/C41)</f>
        <v>-0.74621039967918723</v>
      </c>
    </row>
    <row r="42" spans="1:6" ht="15" customHeight="1" x14ac:dyDescent="0.25">
      <c r="A42" s="410"/>
      <c r="B42" s="420" t="s">
        <v>338</v>
      </c>
      <c r="C42" s="422">
        <f>IF(C39=0,0,C41/C39)</f>
        <v>218.74269005847952</v>
      </c>
      <c r="D42" s="422">
        <f>IF(D39=0,0,D41/D39)</f>
        <v>193.73469387755102</v>
      </c>
      <c r="E42" s="422">
        <f>+D42-C42</f>
        <v>-25.007996180928501</v>
      </c>
      <c r="F42" s="419">
        <f>IF(C42=0,0,E42/C42)</f>
        <v>-0.11432608867634739</v>
      </c>
    </row>
    <row r="43" spans="1:6" ht="15" customHeight="1" x14ac:dyDescent="0.25">
      <c r="A43" s="420"/>
      <c r="B43" s="420"/>
      <c r="C43" s="420"/>
      <c r="D43" s="420"/>
      <c r="E43" s="420"/>
      <c r="F43" s="414"/>
    </row>
    <row r="44" spans="1:6" ht="14.25" customHeight="1" x14ac:dyDescent="0.2">
      <c r="A44" s="416" t="s">
        <v>287</v>
      </c>
      <c r="B44" s="417" t="s">
        <v>339</v>
      </c>
      <c r="C44" s="417">
        <v>0.55176599999999998</v>
      </c>
      <c r="D44" s="417">
        <v>0.562774</v>
      </c>
      <c r="E44" s="423">
        <f>+D44-C44</f>
        <v>1.1008000000000018E-2</v>
      </c>
      <c r="F44" s="414">
        <f>IF(C44=0,0,E44/C44)</f>
        <v>1.9950486256855294E-2</v>
      </c>
    </row>
    <row r="45" spans="1:6" ht="15" customHeight="1" x14ac:dyDescent="0.25">
      <c r="A45" s="410"/>
      <c r="B45" s="420" t="s">
        <v>340</v>
      </c>
      <c r="C45" s="422">
        <f>+C41*C44</f>
        <v>20638.807229999999</v>
      </c>
      <c r="D45" s="422">
        <f>+D41*D44</f>
        <v>5342.4135820000001</v>
      </c>
      <c r="E45" s="422">
        <f>+D45-C45</f>
        <v>-15296.393647999997</v>
      </c>
      <c r="F45" s="419">
        <f>IF(C45=0,0,E45/C45)</f>
        <v>-0.74114717374585404</v>
      </c>
    </row>
    <row r="46" spans="1:6" ht="15" customHeight="1" x14ac:dyDescent="0.25">
      <c r="A46" s="410"/>
      <c r="B46" s="420" t="s">
        <v>341</v>
      </c>
      <c r="C46" s="422">
        <f>IF(C39=0,0,C45/C39)</f>
        <v>120.69477912280701</v>
      </c>
      <c r="D46" s="422">
        <f>IF(D39=0,0,D45/D39)</f>
        <v>109.0288486122449</v>
      </c>
      <c r="E46" s="422">
        <f>+D46-C46</f>
        <v>-11.665930510562106</v>
      </c>
      <c r="F46" s="419">
        <f>IF(C46=0,0,E46/C46)</f>
        <v>-9.6656463480429541E-2</v>
      </c>
    </row>
    <row r="47" spans="1:6" ht="15" customHeight="1" x14ac:dyDescent="0.25">
      <c r="A47" s="411"/>
      <c r="B47" s="429"/>
      <c r="C47" s="410"/>
      <c r="D47" s="410"/>
      <c r="E47" s="410"/>
      <c r="F47" s="419"/>
    </row>
    <row r="48" spans="1:6" ht="14.25" customHeight="1" x14ac:dyDescent="0.2">
      <c r="A48" s="416" t="s">
        <v>288</v>
      </c>
      <c r="B48" s="417" t="s">
        <v>353</v>
      </c>
      <c r="C48" s="421">
        <v>744</v>
      </c>
      <c r="D48" s="421">
        <v>2772</v>
      </c>
      <c r="E48" s="421">
        <f>+D48-C48</f>
        <v>2028</v>
      </c>
      <c r="F48" s="414">
        <f>IF(C48=0,0,E48/C48)</f>
        <v>2.725806451612903</v>
      </c>
    </row>
    <row r="49" spans="1:7" ht="14.25" customHeight="1" x14ac:dyDescent="0.2">
      <c r="A49" s="416" t="s">
        <v>290</v>
      </c>
      <c r="B49" s="417" t="s">
        <v>354</v>
      </c>
      <c r="C49" s="425">
        <v>156</v>
      </c>
      <c r="D49" s="425">
        <v>0</v>
      </c>
      <c r="E49" s="425">
        <f>+D49-C49</f>
        <v>-156</v>
      </c>
      <c r="F49" s="414">
        <f>IF(C49=0,0,E49/C49)</f>
        <v>-1</v>
      </c>
    </row>
    <row r="50" spans="1:7" ht="14.25" customHeight="1" x14ac:dyDescent="0.2">
      <c r="A50" s="416" t="s">
        <v>291</v>
      </c>
      <c r="B50" s="417" t="s">
        <v>355</v>
      </c>
      <c r="C50" s="425">
        <v>36505</v>
      </c>
      <c r="D50" s="425">
        <v>6721</v>
      </c>
      <c r="E50" s="425">
        <f>+D50-C50</f>
        <v>-29784</v>
      </c>
      <c r="F50" s="414">
        <f>IF(C50=0,0,E50/C50)</f>
        <v>-0.81588823448842629</v>
      </c>
    </row>
    <row r="51" spans="1:7" ht="15" customHeight="1" x14ac:dyDescent="0.25">
      <c r="A51" s="410"/>
      <c r="B51" s="420" t="s">
        <v>352</v>
      </c>
      <c r="C51" s="422">
        <f>+C48+C49+C50</f>
        <v>37405</v>
      </c>
      <c r="D51" s="422">
        <f>+D48+D49+D50</f>
        <v>9493</v>
      </c>
      <c r="E51" s="422">
        <f>+E48+E49+E50</f>
        <v>-27912</v>
      </c>
      <c r="F51" s="419">
        <f>IF(C51=0,0,E51/C51)</f>
        <v>-0.74621039967918723</v>
      </c>
    </row>
    <row r="52" spans="1:7" ht="15" customHeight="1" x14ac:dyDescent="0.25">
      <c r="A52" s="411"/>
      <c r="B52" s="420"/>
      <c r="C52" s="426"/>
      <c r="D52" s="426"/>
      <c r="E52" s="426"/>
      <c r="F52" s="414"/>
    </row>
    <row r="53" spans="1:7" ht="14.25" customHeight="1" x14ac:dyDescent="0.2">
      <c r="A53" s="416" t="s">
        <v>293</v>
      </c>
      <c r="B53" s="417" t="s">
        <v>356</v>
      </c>
      <c r="C53" s="425">
        <v>11</v>
      </c>
      <c r="D53" s="425">
        <v>27</v>
      </c>
      <c r="E53" s="425">
        <f>+D53-C53</f>
        <v>16</v>
      </c>
      <c r="F53" s="414">
        <f>IF(C53=0,0,E53/C53)</f>
        <v>1.4545454545454546</v>
      </c>
    </row>
    <row r="54" spans="1:7" ht="14.25" customHeight="1" x14ac:dyDescent="0.2">
      <c r="A54" s="416" t="s">
        <v>295</v>
      </c>
      <c r="B54" s="417" t="s">
        <v>357</v>
      </c>
      <c r="C54" s="425">
        <v>1</v>
      </c>
      <c r="D54" s="425">
        <v>3</v>
      </c>
      <c r="E54" s="425">
        <f>+D54-C54</f>
        <v>2</v>
      </c>
      <c r="F54" s="414">
        <f>IF(C54=0,0,E54/C54)</f>
        <v>2</v>
      </c>
    </row>
    <row r="55" spans="1:7" ht="14.25" customHeight="1" x14ac:dyDescent="0.2">
      <c r="A55" s="416" t="s">
        <v>297</v>
      </c>
      <c r="B55" s="417" t="s">
        <v>358</v>
      </c>
      <c r="C55" s="425">
        <v>1</v>
      </c>
      <c r="D55" s="425">
        <v>0</v>
      </c>
      <c r="E55" s="425">
        <f>+D55-C55</f>
        <v>-1</v>
      </c>
      <c r="F55" s="414">
        <f>IF(C55=0,0,E55/C55)</f>
        <v>-1</v>
      </c>
    </row>
    <row r="56" spans="1:7" ht="30" customHeight="1" x14ac:dyDescent="0.2">
      <c r="A56" s="416" t="s">
        <v>348</v>
      </c>
      <c r="B56" s="427" t="s">
        <v>359</v>
      </c>
      <c r="C56" s="425">
        <v>198</v>
      </c>
      <c r="D56" s="425">
        <v>53</v>
      </c>
      <c r="E56" s="425">
        <f>+D56-C56</f>
        <v>-145</v>
      </c>
      <c r="F56" s="414">
        <f>IF(C56=0,0,E56/C56)</f>
        <v>-0.73232323232323238</v>
      </c>
    </row>
    <row r="57" spans="1:7" ht="15" customHeight="1" x14ac:dyDescent="0.25">
      <c r="A57" s="430"/>
      <c r="B57" s="258"/>
      <c r="C57" s="258"/>
      <c r="D57" s="258"/>
      <c r="E57" s="258"/>
      <c r="F57" s="431"/>
    </row>
    <row r="58" spans="1:7" ht="15" customHeight="1" x14ac:dyDescent="0.25">
      <c r="A58" s="429" t="s">
        <v>360</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REPORTING&amp;RCHARLOTTE HUNGERFORD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zoomScale="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82</v>
      </c>
      <c r="B5" s="451"/>
      <c r="C5" s="451"/>
      <c r="D5" s="451"/>
    </row>
    <row r="6" spans="1:8" s="33" customFormat="1" ht="16.5" customHeight="1" thickBot="1" x14ac:dyDescent="0.3">
      <c r="A6" s="32"/>
      <c r="B6" s="452"/>
      <c r="C6" s="452"/>
    </row>
    <row r="7" spans="1:8" ht="15.75" customHeight="1" x14ac:dyDescent="0.25">
      <c r="A7" s="36" t="s">
        <v>83</v>
      </c>
      <c r="B7" s="37" t="s">
        <v>84</v>
      </c>
      <c r="C7" s="38" t="s">
        <v>85</v>
      </c>
      <c r="D7" s="39" t="s">
        <v>86</v>
      </c>
      <c r="E7" s="40"/>
      <c r="F7" s="40"/>
      <c r="G7" s="40"/>
      <c r="H7" s="41"/>
    </row>
    <row r="8" spans="1:8" ht="15.75" customHeight="1" x14ac:dyDescent="0.25">
      <c r="A8" s="42"/>
      <c r="B8" s="43"/>
      <c r="C8" s="44" t="s">
        <v>87</v>
      </c>
      <c r="D8" s="45" t="s">
        <v>88</v>
      </c>
    </row>
    <row r="9" spans="1:8" ht="16.5" customHeight="1" thickBot="1" x14ac:dyDescent="0.3">
      <c r="A9" s="46" t="s">
        <v>5</v>
      </c>
      <c r="B9" s="47" t="s">
        <v>9</v>
      </c>
      <c r="C9" s="48" t="s">
        <v>89</v>
      </c>
      <c r="D9" s="49" t="s">
        <v>90</v>
      </c>
    </row>
    <row r="10" spans="1:8" ht="15.75" customHeight="1" x14ac:dyDescent="0.25">
      <c r="A10" s="50"/>
      <c r="B10" s="51"/>
      <c r="C10" s="51"/>
      <c r="D10" s="52"/>
    </row>
    <row r="11" spans="1:8" ht="15.75" x14ac:dyDescent="0.25">
      <c r="A11" s="53" t="s">
        <v>91</v>
      </c>
      <c r="B11" s="54" t="s">
        <v>0</v>
      </c>
      <c r="C11" s="55"/>
      <c r="D11" s="56"/>
    </row>
    <row r="12" spans="1:8" x14ac:dyDescent="0.2">
      <c r="A12" s="57">
        <v>1</v>
      </c>
      <c r="B12" s="41"/>
      <c r="C12" s="58" t="s">
        <v>92</v>
      </c>
      <c r="D12" s="59">
        <v>0</v>
      </c>
    </row>
    <row r="13" spans="1:8" x14ac:dyDescent="0.2">
      <c r="A13" s="57">
        <v>2</v>
      </c>
      <c r="B13" s="41"/>
      <c r="C13" s="58" t="s">
        <v>93</v>
      </c>
      <c r="D13" s="59">
        <v>0</v>
      </c>
    </row>
    <row r="14" spans="1:8" x14ac:dyDescent="0.2">
      <c r="A14" s="57">
        <v>3</v>
      </c>
      <c r="B14" s="41"/>
      <c r="C14" s="58" t="s">
        <v>94</v>
      </c>
      <c r="D14" s="59">
        <v>0</v>
      </c>
    </row>
    <row r="15" spans="1:8" x14ac:dyDescent="0.2">
      <c r="A15" s="57">
        <v>4</v>
      </c>
      <c r="B15" s="41"/>
      <c r="C15" s="58" t="s">
        <v>95</v>
      </c>
      <c r="D15" s="59">
        <v>0</v>
      </c>
    </row>
    <row r="16" spans="1:8" ht="15.75" thickBot="1" x14ac:dyDescent="0.25">
      <c r="A16" s="57">
        <v>5</v>
      </c>
      <c r="B16" s="41"/>
      <c r="C16" s="58" t="s">
        <v>96</v>
      </c>
      <c r="D16" s="59">
        <v>0</v>
      </c>
    </row>
    <row r="17" spans="1:4" ht="16.5" customHeight="1" thickBot="1" x14ac:dyDescent="0.3">
      <c r="A17" s="60"/>
      <c r="B17" s="61"/>
      <c r="C17" s="62" t="s">
        <v>97</v>
      </c>
      <c r="D17" s="63">
        <f>+D16+D15+D14+D13+D12</f>
        <v>0</v>
      </c>
    </row>
    <row r="18" spans="1:4" ht="15.75" customHeight="1" x14ac:dyDescent="0.25">
      <c r="A18" s="64"/>
      <c r="B18" s="65"/>
      <c r="C18" s="66"/>
      <c r="D18" s="67"/>
    </row>
    <row r="19" spans="1:4" ht="15.75" x14ac:dyDescent="0.25">
      <c r="A19" s="53" t="s">
        <v>98</v>
      </c>
      <c r="B19" s="54" t="s">
        <v>10</v>
      </c>
      <c r="C19" s="55"/>
      <c r="D19" s="56"/>
    </row>
    <row r="20" spans="1:4" x14ac:dyDescent="0.2">
      <c r="A20" s="57">
        <v>1</v>
      </c>
      <c r="B20" s="41"/>
      <c r="C20" s="58" t="s">
        <v>92</v>
      </c>
      <c r="D20" s="59">
        <v>47062165</v>
      </c>
    </row>
    <row r="21" spans="1:4" x14ac:dyDescent="0.2">
      <c r="A21" s="57">
        <v>2</v>
      </c>
      <c r="B21" s="41"/>
      <c r="C21" s="58" t="s">
        <v>93</v>
      </c>
      <c r="D21" s="59">
        <v>2810655</v>
      </c>
    </row>
    <row r="22" spans="1:4" x14ac:dyDescent="0.2">
      <c r="A22" s="57">
        <v>3</v>
      </c>
      <c r="B22" s="41"/>
      <c r="C22" s="58" t="s">
        <v>94</v>
      </c>
      <c r="D22" s="59">
        <v>0</v>
      </c>
    </row>
    <row r="23" spans="1:4" x14ac:dyDescent="0.2">
      <c r="A23" s="57">
        <v>4</v>
      </c>
      <c r="B23" s="41"/>
      <c r="C23" s="58" t="s">
        <v>95</v>
      </c>
      <c r="D23" s="59">
        <v>16113030</v>
      </c>
    </row>
    <row r="24" spans="1:4" ht="15.75" thickBot="1" x14ac:dyDescent="0.25">
      <c r="A24" s="57">
        <v>5</v>
      </c>
      <c r="B24" s="41"/>
      <c r="C24" s="58" t="s">
        <v>96</v>
      </c>
      <c r="D24" s="59">
        <v>0</v>
      </c>
    </row>
    <row r="25" spans="1:4" ht="16.5" customHeight="1" thickBot="1" x14ac:dyDescent="0.3">
      <c r="A25" s="60"/>
      <c r="B25" s="61"/>
      <c r="C25" s="62" t="s">
        <v>97</v>
      </c>
      <c r="D25" s="63">
        <f>+D24+D23+D22+D21+D20</f>
        <v>65985850</v>
      </c>
    </row>
    <row r="26" spans="1:4" ht="15.75" customHeight="1" x14ac:dyDescent="0.25">
      <c r="A26" s="64"/>
      <c r="B26" s="65"/>
      <c r="C26" s="66"/>
      <c r="D26" s="67"/>
    </row>
    <row r="27" spans="1:4" ht="31.5" x14ac:dyDescent="0.25">
      <c r="A27" s="53" t="s">
        <v>99</v>
      </c>
      <c r="B27" s="54" t="s">
        <v>37</v>
      </c>
      <c r="C27" s="55"/>
      <c r="D27" s="56"/>
    </row>
    <row r="28" spans="1:4" x14ac:dyDescent="0.2">
      <c r="A28" s="57">
        <v>1</v>
      </c>
      <c r="B28" s="41"/>
      <c r="C28" s="58" t="s">
        <v>92</v>
      </c>
      <c r="D28" s="59">
        <v>1132272</v>
      </c>
    </row>
    <row r="29" spans="1:4" x14ac:dyDescent="0.2">
      <c r="A29" s="57">
        <v>2</v>
      </c>
      <c r="B29" s="41"/>
      <c r="C29" s="58" t="s">
        <v>93</v>
      </c>
      <c r="D29" s="59">
        <v>0</v>
      </c>
    </row>
    <row r="30" spans="1:4" x14ac:dyDescent="0.2">
      <c r="A30" s="57">
        <v>3</v>
      </c>
      <c r="B30" s="41"/>
      <c r="C30" s="58" t="s">
        <v>94</v>
      </c>
      <c r="D30" s="59">
        <v>0</v>
      </c>
    </row>
    <row r="31" spans="1:4" x14ac:dyDescent="0.2">
      <c r="A31" s="57">
        <v>4</v>
      </c>
      <c r="B31" s="41"/>
      <c r="C31" s="58" t="s">
        <v>95</v>
      </c>
      <c r="D31" s="59">
        <v>0</v>
      </c>
    </row>
    <row r="32" spans="1:4" ht="15.75" thickBot="1" x14ac:dyDescent="0.25">
      <c r="A32" s="57">
        <v>5</v>
      </c>
      <c r="B32" s="41"/>
      <c r="C32" s="58" t="s">
        <v>96</v>
      </c>
      <c r="D32" s="59">
        <v>-1132272</v>
      </c>
    </row>
    <row r="33" spans="1:4" ht="16.5" customHeight="1" thickBot="1" x14ac:dyDescent="0.3">
      <c r="A33" s="60"/>
      <c r="B33" s="61"/>
      <c r="C33" s="62" t="s">
        <v>97</v>
      </c>
      <c r="D33" s="63">
        <f>+D32+D31+D30+D29+D28</f>
        <v>0</v>
      </c>
    </row>
    <row r="34" spans="1:4" ht="15.75" customHeight="1" x14ac:dyDescent="0.25">
      <c r="A34" s="64"/>
      <c r="B34" s="65"/>
      <c r="C34" s="66"/>
      <c r="D34" s="67"/>
    </row>
    <row r="35" spans="1:4" ht="31.5" x14ac:dyDescent="0.25">
      <c r="A35" s="53" t="s">
        <v>100</v>
      </c>
      <c r="B35" s="54" t="s">
        <v>51</v>
      </c>
      <c r="C35" s="55"/>
      <c r="D35" s="56"/>
    </row>
    <row r="36" spans="1:4" x14ac:dyDescent="0.2">
      <c r="A36" s="57">
        <v>1</v>
      </c>
      <c r="B36" s="41"/>
      <c r="C36" s="58" t="s">
        <v>92</v>
      </c>
      <c r="D36" s="59">
        <v>0</v>
      </c>
    </row>
    <row r="37" spans="1:4" x14ac:dyDescent="0.2">
      <c r="A37" s="57">
        <v>2</v>
      </c>
      <c r="B37" s="41"/>
      <c r="C37" s="58" t="s">
        <v>93</v>
      </c>
      <c r="D37" s="59">
        <v>0</v>
      </c>
    </row>
    <row r="38" spans="1:4" x14ac:dyDescent="0.2">
      <c r="A38" s="57">
        <v>3</v>
      </c>
      <c r="B38" s="41"/>
      <c r="C38" s="58" t="s">
        <v>94</v>
      </c>
      <c r="D38" s="59">
        <v>0</v>
      </c>
    </row>
    <row r="39" spans="1:4" x14ac:dyDescent="0.2">
      <c r="A39" s="57">
        <v>4</v>
      </c>
      <c r="B39" s="41"/>
      <c r="C39" s="58" t="s">
        <v>95</v>
      </c>
      <c r="D39" s="59">
        <v>0</v>
      </c>
    </row>
    <row r="40" spans="1:4" ht="15.75" thickBot="1" x14ac:dyDescent="0.25">
      <c r="A40" s="57">
        <v>5</v>
      </c>
      <c r="B40" s="41"/>
      <c r="C40" s="58" t="s">
        <v>96</v>
      </c>
      <c r="D40" s="59">
        <v>0</v>
      </c>
    </row>
    <row r="41" spans="1:4" ht="16.5" customHeight="1" thickBot="1" x14ac:dyDescent="0.3">
      <c r="A41" s="60"/>
      <c r="B41" s="61"/>
      <c r="C41" s="62" t="s">
        <v>97</v>
      </c>
      <c r="D41" s="63">
        <f>+D40+D39+D38+D37+D36</f>
        <v>0</v>
      </c>
    </row>
    <row r="42" spans="1:4" ht="15.75" customHeight="1" x14ac:dyDescent="0.25">
      <c r="A42" s="64"/>
      <c r="B42" s="65"/>
      <c r="C42" s="66"/>
      <c r="D42" s="67"/>
    </row>
    <row r="43" spans="1:4" ht="15.75" x14ac:dyDescent="0.25">
      <c r="A43" s="53" t="s">
        <v>101</v>
      </c>
      <c r="B43" s="54" t="s">
        <v>59</v>
      </c>
      <c r="C43" s="55"/>
      <c r="D43" s="56"/>
    </row>
    <row r="44" spans="1:4" x14ac:dyDescent="0.2">
      <c r="A44" s="57">
        <v>1</v>
      </c>
      <c r="B44" s="41"/>
      <c r="C44" s="58" t="s">
        <v>92</v>
      </c>
      <c r="D44" s="59">
        <v>551843</v>
      </c>
    </row>
    <row r="45" spans="1:4" x14ac:dyDescent="0.2">
      <c r="A45" s="57">
        <v>2</v>
      </c>
      <c r="B45" s="41"/>
      <c r="C45" s="58" t="s">
        <v>93</v>
      </c>
      <c r="D45" s="59">
        <v>0</v>
      </c>
    </row>
    <row r="46" spans="1:4" x14ac:dyDescent="0.2">
      <c r="A46" s="57">
        <v>3</v>
      </c>
      <c r="B46" s="41"/>
      <c r="C46" s="58" t="s">
        <v>94</v>
      </c>
      <c r="D46" s="59">
        <v>0</v>
      </c>
    </row>
    <row r="47" spans="1:4" x14ac:dyDescent="0.2">
      <c r="A47" s="57">
        <v>4</v>
      </c>
      <c r="B47" s="41"/>
      <c r="C47" s="58" t="s">
        <v>95</v>
      </c>
      <c r="D47" s="59">
        <v>0</v>
      </c>
    </row>
    <row r="48" spans="1:4" ht="15.75" thickBot="1" x14ac:dyDescent="0.25">
      <c r="A48" s="57">
        <v>5</v>
      </c>
      <c r="B48" s="41"/>
      <c r="C48" s="58" t="s">
        <v>96</v>
      </c>
      <c r="D48" s="59">
        <v>-551843</v>
      </c>
    </row>
    <row r="49" spans="1:4" ht="16.5" customHeight="1" thickBot="1" x14ac:dyDescent="0.3">
      <c r="A49" s="60"/>
      <c r="B49" s="61"/>
      <c r="C49" s="62" t="s">
        <v>97</v>
      </c>
      <c r="D49" s="63">
        <f>+D48+D47+D46+D45+D44</f>
        <v>0</v>
      </c>
    </row>
    <row r="50" spans="1:4" ht="15.75" customHeight="1" x14ac:dyDescent="0.25">
      <c r="A50" s="64"/>
      <c r="B50" s="65"/>
      <c r="C50" s="66"/>
      <c r="D50" s="67"/>
    </row>
    <row r="51" spans="1:4" ht="15.75" x14ac:dyDescent="0.25">
      <c r="A51" s="53" t="s">
        <v>102</v>
      </c>
      <c r="B51" s="54" t="s">
        <v>73</v>
      </c>
      <c r="C51" s="55"/>
      <c r="D51" s="56"/>
    </row>
    <row r="52" spans="1:4" x14ac:dyDescent="0.2">
      <c r="A52" s="57">
        <v>1</v>
      </c>
      <c r="B52" s="41"/>
      <c r="C52" s="58" t="s">
        <v>92</v>
      </c>
      <c r="D52" s="59">
        <v>36389</v>
      </c>
    </row>
    <row r="53" spans="1:4" x14ac:dyDescent="0.2">
      <c r="A53" s="57">
        <v>2</v>
      </c>
      <c r="B53" s="41"/>
      <c r="C53" s="58" t="s">
        <v>93</v>
      </c>
      <c r="D53" s="59">
        <v>0</v>
      </c>
    </row>
    <row r="54" spans="1:4" x14ac:dyDescent="0.2">
      <c r="A54" s="57">
        <v>3</v>
      </c>
      <c r="B54" s="41"/>
      <c r="C54" s="58" t="s">
        <v>94</v>
      </c>
      <c r="D54" s="59">
        <v>0</v>
      </c>
    </row>
    <row r="55" spans="1:4" x14ac:dyDescent="0.2">
      <c r="A55" s="57">
        <v>4</v>
      </c>
      <c r="B55" s="41"/>
      <c r="C55" s="58" t="s">
        <v>95</v>
      </c>
      <c r="D55" s="59">
        <v>0</v>
      </c>
    </row>
    <row r="56" spans="1:4" ht="15.75" thickBot="1" x14ac:dyDescent="0.25">
      <c r="A56" s="57">
        <v>5</v>
      </c>
      <c r="B56" s="41"/>
      <c r="C56" s="58" t="s">
        <v>96</v>
      </c>
      <c r="D56" s="59">
        <v>-36389</v>
      </c>
    </row>
    <row r="57" spans="1:4" ht="16.5" customHeight="1" thickBot="1" x14ac:dyDescent="0.3">
      <c r="A57" s="60"/>
      <c r="B57" s="61"/>
      <c r="C57" s="62" t="s">
        <v>97</v>
      </c>
      <c r="D57" s="63">
        <f>+D56+D55+D54+D53+D52</f>
        <v>0</v>
      </c>
    </row>
    <row r="58" spans="1:4" ht="15.75" customHeight="1" thickBot="1" x14ac:dyDescent="0.3">
      <c r="A58" s="64"/>
      <c r="B58" s="65"/>
      <c r="C58" s="66"/>
      <c r="D58" s="67"/>
    </row>
    <row r="59" spans="1:4" ht="16.5" customHeight="1" thickBot="1" x14ac:dyDescent="0.3">
      <c r="A59" s="68"/>
      <c r="B59" s="69" t="s">
        <v>103</v>
      </c>
      <c r="C59" s="62" t="s">
        <v>104</v>
      </c>
      <c r="D59" s="63">
        <f>+D57-D56+D49-D48+D41-D40+D33-D32+D25-D24+D17-D16</f>
        <v>67706354</v>
      </c>
    </row>
    <row r="60" spans="1:4" ht="16.5" customHeight="1" thickBot="1" x14ac:dyDescent="0.3">
      <c r="A60" s="68"/>
      <c r="B60" s="69" t="s">
        <v>96</v>
      </c>
      <c r="C60" s="62"/>
      <c r="D60" s="63">
        <f>+D56+D48+D40+D32+D24+D16</f>
        <v>-1720504</v>
      </c>
    </row>
    <row r="61" spans="1:4" ht="16.5" customHeight="1" thickBot="1" x14ac:dyDescent="0.3">
      <c r="A61" s="68"/>
      <c r="B61" s="69" t="s">
        <v>105</v>
      </c>
      <c r="C61" s="62" t="s">
        <v>104</v>
      </c>
      <c r="D61" s="63">
        <f>SUM(D59:D60)</f>
        <v>65985850</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REPORTING&amp;RCHARLOTTE HUNGERFORD HOSPITAL</oddHeader>
    <oddFooter>&amp;LREPORT 5&amp;C&amp;P OF &amp;N&amp;R&amp;D,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106</v>
      </c>
      <c r="B4" s="451"/>
      <c r="C4" s="451"/>
      <c r="D4" s="451"/>
      <c r="E4" s="451"/>
    </row>
    <row r="5" spans="1:5" ht="16.5" customHeight="1" thickBot="1" x14ac:dyDescent="0.3">
      <c r="A5" s="70"/>
      <c r="B5" s="70"/>
      <c r="C5" s="35"/>
    </row>
    <row r="6" spans="1:5" ht="15.75" customHeight="1" x14ac:dyDescent="0.25">
      <c r="A6" s="71" t="s">
        <v>83</v>
      </c>
      <c r="B6" s="72" t="s">
        <v>84</v>
      </c>
      <c r="C6" s="73" t="s">
        <v>85</v>
      </c>
      <c r="D6" s="73" t="s">
        <v>86</v>
      </c>
      <c r="E6" s="73" t="s">
        <v>107</v>
      </c>
    </row>
    <row r="7" spans="1:5" ht="31.5" customHeight="1" x14ac:dyDescent="0.25">
      <c r="A7" s="74"/>
      <c r="B7" s="75"/>
      <c r="C7" s="76"/>
      <c r="D7" s="77"/>
      <c r="E7" s="78" t="s">
        <v>108</v>
      </c>
    </row>
    <row r="8" spans="1:5" ht="16.5" customHeight="1" thickBot="1" x14ac:dyDescent="0.3">
      <c r="A8" s="79" t="s">
        <v>5</v>
      </c>
      <c r="B8" s="80" t="s">
        <v>9</v>
      </c>
      <c r="C8" s="81" t="s">
        <v>109</v>
      </c>
      <c r="D8" s="81" t="s">
        <v>110</v>
      </c>
      <c r="E8" s="82" t="s">
        <v>111</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112</v>
      </c>
      <c r="D11" s="93" t="s">
        <v>113</v>
      </c>
      <c r="E11" s="94">
        <v>0</v>
      </c>
    </row>
    <row r="12" spans="1:5" ht="15.75" thickBot="1" x14ac:dyDescent="0.25">
      <c r="A12" s="95"/>
      <c r="B12" s="96"/>
      <c r="C12" s="97" t="s">
        <v>114</v>
      </c>
      <c r="D12" s="98" t="s">
        <v>115</v>
      </c>
      <c r="E12" s="99">
        <v>0</v>
      </c>
    </row>
    <row r="13" spans="1:5" s="31" customFormat="1" ht="16.5" customHeight="1" thickBot="1" x14ac:dyDescent="0.3">
      <c r="A13" s="100"/>
      <c r="B13" s="101"/>
      <c r="C13" s="62" t="s">
        <v>116</v>
      </c>
      <c r="D13" s="102" t="s">
        <v>117</v>
      </c>
      <c r="E13" s="103">
        <f>SUM(E11)</f>
        <v>0</v>
      </c>
    </row>
    <row r="14" spans="1:5" s="31" customFormat="1" x14ac:dyDescent="0.2">
      <c r="A14" s="64"/>
      <c r="B14" s="104"/>
      <c r="C14" s="105"/>
      <c r="D14" s="106"/>
      <c r="E14" s="107"/>
    </row>
    <row r="15" spans="1:5" ht="15.75" customHeight="1" x14ac:dyDescent="0.25">
      <c r="A15" s="87" t="s">
        <v>36</v>
      </c>
      <c r="B15" s="88" t="s">
        <v>37</v>
      </c>
      <c r="C15" s="55"/>
      <c r="D15" s="55"/>
      <c r="E15" s="89"/>
    </row>
    <row r="16" spans="1:5" ht="15.75" customHeight="1" x14ac:dyDescent="0.25">
      <c r="A16" s="90"/>
      <c r="B16" s="91"/>
      <c r="C16" s="92" t="s">
        <v>112</v>
      </c>
      <c r="D16" s="93" t="s">
        <v>113</v>
      </c>
      <c r="E16" s="94">
        <v>229662</v>
      </c>
    </row>
    <row r="17" spans="1:5" x14ac:dyDescent="0.2">
      <c r="A17" s="95">
        <v>1</v>
      </c>
      <c r="B17" s="96"/>
      <c r="C17" s="97" t="s">
        <v>118</v>
      </c>
      <c r="D17" s="98" t="s">
        <v>119</v>
      </c>
      <c r="E17" s="99">
        <v>240941</v>
      </c>
    </row>
    <row r="18" spans="1:5" ht="15.75" thickBot="1" x14ac:dyDescent="0.25">
      <c r="A18" s="95">
        <v>2</v>
      </c>
      <c r="B18" s="96"/>
      <c r="C18" s="97" t="s">
        <v>120</v>
      </c>
      <c r="D18" s="98" t="s">
        <v>119</v>
      </c>
      <c r="E18" s="99">
        <v>69944</v>
      </c>
    </row>
    <row r="19" spans="1:5" s="31" customFormat="1" ht="16.5" customHeight="1" thickBot="1" x14ac:dyDescent="0.3">
      <c r="A19" s="100"/>
      <c r="B19" s="101"/>
      <c r="C19" s="62" t="s">
        <v>116</v>
      </c>
      <c r="D19" s="102" t="s">
        <v>117</v>
      </c>
      <c r="E19" s="103">
        <f>SUM(E16:E18)</f>
        <v>540547</v>
      </c>
    </row>
    <row r="20" spans="1:5" s="31" customFormat="1" x14ac:dyDescent="0.2">
      <c r="A20" s="64"/>
      <c r="B20" s="104"/>
      <c r="C20" s="105"/>
      <c r="D20" s="106"/>
      <c r="E20" s="107"/>
    </row>
    <row r="21" spans="1:5" ht="15.75" customHeight="1" x14ac:dyDescent="0.25">
      <c r="A21" s="87" t="s">
        <v>50</v>
      </c>
      <c r="B21" s="88" t="s">
        <v>51</v>
      </c>
      <c r="C21" s="55"/>
      <c r="D21" s="55"/>
      <c r="E21" s="89"/>
    </row>
    <row r="22" spans="1:5" ht="15.75" customHeight="1" x14ac:dyDescent="0.25">
      <c r="A22" s="90"/>
      <c r="B22" s="91"/>
      <c r="C22" s="92" t="s">
        <v>112</v>
      </c>
      <c r="D22" s="93" t="s">
        <v>113</v>
      </c>
      <c r="E22" s="94">
        <v>0</v>
      </c>
    </row>
    <row r="23" spans="1:5" ht="15.75" thickBot="1" x14ac:dyDescent="0.25">
      <c r="A23" s="95"/>
      <c r="B23" s="96"/>
      <c r="C23" s="97" t="s">
        <v>114</v>
      </c>
      <c r="D23" s="98" t="s">
        <v>115</v>
      </c>
      <c r="E23" s="99">
        <v>0</v>
      </c>
    </row>
    <row r="24" spans="1:5" s="31" customFormat="1" ht="16.5" customHeight="1" thickBot="1" x14ac:dyDescent="0.3">
      <c r="A24" s="100"/>
      <c r="B24" s="101"/>
      <c r="C24" s="62" t="s">
        <v>116</v>
      </c>
      <c r="D24" s="102" t="s">
        <v>117</v>
      </c>
      <c r="E24" s="103">
        <f>SUM(E22)</f>
        <v>0</v>
      </c>
    </row>
    <row r="25" spans="1:5" s="31" customFormat="1" x14ac:dyDescent="0.2">
      <c r="A25" s="64"/>
      <c r="B25" s="104"/>
      <c r="C25" s="105"/>
      <c r="D25" s="106"/>
      <c r="E25" s="107"/>
    </row>
    <row r="26" spans="1:5" ht="15.75" customHeight="1" x14ac:dyDescent="0.25">
      <c r="A26" s="87" t="s">
        <v>58</v>
      </c>
      <c r="B26" s="88" t="s">
        <v>59</v>
      </c>
      <c r="C26" s="55"/>
      <c r="D26" s="55"/>
      <c r="E26" s="89"/>
    </row>
    <row r="27" spans="1:5" ht="15.75" customHeight="1" x14ac:dyDescent="0.25">
      <c r="A27" s="90"/>
      <c r="B27" s="91"/>
      <c r="C27" s="92" t="s">
        <v>112</v>
      </c>
      <c r="D27" s="93" t="s">
        <v>113</v>
      </c>
      <c r="E27" s="94">
        <v>66257</v>
      </c>
    </row>
    <row r="28" spans="1:5" ht="15.75" thickBot="1" x14ac:dyDescent="0.25">
      <c r="A28" s="95">
        <v>1</v>
      </c>
      <c r="B28" s="96"/>
      <c r="C28" s="97" t="s">
        <v>121</v>
      </c>
      <c r="D28" s="98" t="s">
        <v>119</v>
      </c>
      <c r="E28" s="99">
        <v>71350</v>
      </c>
    </row>
    <row r="29" spans="1:5" s="31" customFormat="1" ht="16.5" customHeight="1" thickBot="1" x14ac:dyDescent="0.3">
      <c r="A29" s="100"/>
      <c r="B29" s="101"/>
      <c r="C29" s="62" t="s">
        <v>116</v>
      </c>
      <c r="D29" s="102" t="s">
        <v>117</v>
      </c>
      <c r="E29" s="103">
        <f>SUM(E27:E28)</f>
        <v>137607</v>
      </c>
    </row>
    <row r="30" spans="1:5" s="31" customFormat="1" x14ac:dyDescent="0.2">
      <c r="A30" s="64"/>
      <c r="B30" s="104"/>
      <c r="C30" s="105"/>
      <c r="D30" s="106"/>
      <c r="E30" s="107"/>
    </row>
    <row r="31" spans="1:5" ht="15.75" customHeight="1" x14ac:dyDescent="0.25">
      <c r="A31" s="87" t="s">
        <v>72</v>
      </c>
      <c r="B31" s="88" t="s">
        <v>73</v>
      </c>
      <c r="C31" s="55"/>
      <c r="D31" s="55"/>
      <c r="E31" s="89"/>
    </row>
    <row r="32" spans="1:5" ht="15.75" customHeight="1" x14ac:dyDescent="0.25">
      <c r="A32" s="90"/>
      <c r="B32" s="91"/>
      <c r="C32" s="92" t="s">
        <v>112</v>
      </c>
      <c r="D32" s="93" t="s">
        <v>113</v>
      </c>
      <c r="E32" s="94">
        <v>131306</v>
      </c>
    </row>
    <row r="33" spans="1:5" ht="15.75" thickBot="1" x14ac:dyDescent="0.25">
      <c r="A33" s="95">
        <v>1</v>
      </c>
      <c r="B33" s="96"/>
      <c r="C33" s="97" t="s">
        <v>122</v>
      </c>
      <c r="D33" s="98" t="s">
        <v>119</v>
      </c>
      <c r="E33" s="99">
        <v>104701</v>
      </c>
    </row>
    <row r="34" spans="1:5" s="31" customFormat="1" ht="16.5" customHeight="1" thickBot="1" x14ac:dyDescent="0.3">
      <c r="A34" s="100"/>
      <c r="B34" s="101"/>
      <c r="C34" s="62" t="s">
        <v>116</v>
      </c>
      <c r="D34" s="102" t="s">
        <v>117</v>
      </c>
      <c r="E34" s="103">
        <f>SUM(E32:E33)</f>
        <v>236007</v>
      </c>
    </row>
    <row r="35" spans="1:5" s="31" customFormat="1" ht="15.75" thickBot="1" x14ac:dyDescent="0.25">
      <c r="A35" s="64"/>
      <c r="B35" s="104"/>
      <c r="C35" s="105"/>
      <c r="D35" s="106"/>
      <c r="E35" s="107"/>
    </row>
    <row r="36" spans="1:5" s="33" customFormat="1" ht="19.5" customHeight="1" thickBot="1" x14ac:dyDescent="0.3">
      <c r="A36" s="108"/>
      <c r="B36" s="109"/>
      <c r="C36" s="110"/>
      <c r="D36" s="111" t="s">
        <v>123</v>
      </c>
      <c r="E36" s="112">
        <f>+E34+E29+E24+E19+E13</f>
        <v>914161</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REPORTING&amp;RCHARLOTTE HUNGERFORD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124</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115</v>
      </c>
      <c r="D8" s="76"/>
      <c r="E8" s="76"/>
      <c r="F8" s="120"/>
    </row>
    <row r="9" spans="1:6" ht="13.5" customHeight="1" thickBot="1" x14ac:dyDescent="0.25">
      <c r="A9" s="121" t="s">
        <v>5</v>
      </c>
      <c r="B9" s="122" t="s">
        <v>125</v>
      </c>
      <c r="C9" s="123" t="s">
        <v>126</v>
      </c>
      <c r="D9" s="123" t="s">
        <v>109</v>
      </c>
      <c r="E9" s="123" t="s">
        <v>110</v>
      </c>
      <c r="F9" s="124" t="s">
        <v>127</v>
      </c>
    </row>
    <row r="10" spans="1:6" s="125" customFormat="1" ht="31.5" x14ac:dyDescent="0.25">
      <c r="A10" s="126"/>
      <c r="B10" s="127"/>
      <c r="C10" s="128"/>
      <c r="D10" s="129" t="s">
        <v>128</v>
      </c>
      <c r="E10" s="130" t="s">
        <v>129</v>
      </c>
      <c r="F10" s="131">
        <v>0</v>
      </c>
    </row>
    <row r="11" spans="1:6" ht="15.75" x14ac:dyDescent="0.25">
      <c r="A11" s="132" t="s">
        <v>91</v>
      </c>
      <c r="B11" s="133" t="s">
        <v>10</v>
      </c>
      <c r="C11" s="134"/>
      <c r="D11" s="135"/>
      <c r="E11" s="135"/>
      <c r="F11" s="136"/>
    </row>
    <row r="12" spans="1:6" ht="15.75" thickBot="1" x14ac:dyDescent="0.25">
      <c r="A12" s="137"/>
      <c r="B12" s="91"/>
      <c r="C12" s="138" t="s">
        <v>115</v>
      </c>
      <c r="D12" s="138" t="s">
        <v>130</v>
      </c>
      <c r="E12" s="139" t="s">
        <v>115</v>
      </c>
      <c r="F12" s="140">
        <v>0</v>
      </c>
    </row>
    <row r="13" spans="1:6" ht="16.5" thickBot="1" x14ac:dyDescent="0.3">
      <c r="A13" s="141"/>
      <c r="B13" s="142"/>
      <c r="C13" s="143"/>
      <c r="D13" s="144" t="s">
        <v>131</v>
      </c>
      <c r="E13" s="145" t="s">
        <v>132</v>
      </c>
      <c r="F13" s="146">
        <v>0</v>
      </c>
    </row>
    <row r="14" spans="1:6" ht="15.75" x14ac:dyDescent="0.25">
      <c r="A14" s="147"/>
      <c r="B14" s="148"/>
      <c r="C14" s="149"/>
      <c r="D14" s="150"/>
      <c r="E14" s="151"/>
      <c r="F14" s="152"/>
    </row>
    <row r="15" spans="1:6" ht="15.75" x14ac:dyDescent="0.25">
      <c r="A15" s="132" t="s">
        <v>98</v>
      </c>
      <c r="B15" s="133" t="s">
        <v>37</v>
      </c>
      <c r="C15" s="134"/>
      <c r="D15" s="135"/>
      <c r="E15" s="135"/>
      <c r="F15" s="136"/>
    </row>
    <row r="16" spans="1:6" ht="15.75" thickBot="1" x14ac:dyDescent="0.25">
      <c r="A16" s="137"/>
      <c r="B16" s="91"/>
      <c r="C16" s="138" t="s">
        <v>115</v>
      </c>
      <c r="D16" s="138" t="s">
        <v>130</v>
      </c>
      <c r="E16" s="139" t="s">
        <v>115</v>
      </c>
      <c r="F16" s="140">
        <v>0</v>
      </c>
    </row>
    <row r="17" spans="1:6" ht="16.5" thickBot="1" x14ac:dyDescent="0.3">
      <c r="A17" s="141"/>
      <c r="B17" s="142"/>
      <c r="C17" s="143"/>
      <c r="D17" s="144" t="s">
        <v>131</v>
      </c>
      <c r="E17" s="145" t="s">
        <v>132</v>
      </c>
      <c r="F17" s="146">
        <v>0</v>
      </c>
    </row>
    <row r="18" spans="1:6" ht="15.75" x14ac:dyDescent="0.25">
      <c r="A18" s="147"/>
      <c r="B18" s="148"/>
      <c r="C18" s="149"/>
      <c r="D18" s="150"/>
      <c r="E18" s="151"/>
      <c r="F18" s="152"/>
    </row>
    <row r="19" spans="1:6" ht="15.75" x14ac:dyDescent="0.25">
      <c r="A19" s="132" t="s">
        <v>99</v>
      </c>
      <c r="B19" s="133" t="s">
        <v>51</v>
      </c>
      <c r="C19" s="134"/>
      <c r="D19" s="135"/>
      <c r="E19" s="135"/>
      <c r="F19" s="136"/>
    </row>
    <row r="20" spans="1:6" ht="15.75" thickBot="1" x14ac:dyDescent="0.25">
      <c r="A20" s="137"/>
      <c r="B20" s="91"/>
      <c r="C20" s="138" t="s">
        <v>115</v>
      </c>
      <c r="D20" s="138" t="s">
        <v>130</v>
      </c>
      <c r="E20" s="139" t="s">
        <v>115</v>
      </c>
      <c r="F20" s="140">
        <v>0</v>
      </c>
    </row>
    <row r="21" spans="1:6" ht="16.5" thickBot="1" x14ac:dyDescent="0.3">
      <c r="A21" s="141"/>
      <c r="B21" s="142"/>
      <c r="C21" s="143"/>
      <c r="D21" s="144" t="s">
        <v>131</v>
      </c>
      <c r="E21" s="145" t="s">
        <v>132</v>
      </c>
      <c r="F21" s="146">
        <v>0</v>
      </c>
    </row>
    <row r="22" spans="1:6" ht="15.75" x14ac:dyDescent="0.25">
      <c r="A22" s="147"/>
      <c r="B22" s="148"/>
      <c r="C22" s="149"/>
      <c r="D22" s="150"/>
      <c r="E22" s="151"/>
      <c r="F22" s="152"/>
    </row>
    <row r="23" spans="1:6" ht="15.75" x14ac:dyDescent="0.25">
      <c r="A23" s="132" t="s">
        <v>100</v>
      </c>
      <c r="B23" s="133" t="s">
        <v>59</v>
      </c>
      <c r="C23" s="134"/>
      <c r="D23" s="135"/>
      <c r="E23" s="135"/>
      <c r="F23" s="136"/>
    </row>
    <row r="24" spans="1:6" ht="15.75" thickBot="1" x14ac:dyDescent="0.25">
      <c r="A24" s="137"/>
      <c r="B24" s="91"/>
      <c r="C24" s="138" t="s">
        <v>115</v>
      </c>
      <c r="D24" s="138" t="s">
        <v>130</v>
      </c>
      <c r="E24" s="139" t="s">
        <v>115</v>
      </c>
      <c r="F24" s="140">
        <v>0</v>
      </c>
    </row>
    <row r="25" spans="1:6" ht="16.5" thickBot="1" x14ac:dyDescent="0.3">
      <c r="A25" s="141"/>
      <c r="B25" s="142"/>
      <c r="C25" s="143"/>
      <c r="D25" s="144" t="s">
        <v>131</v>
      </c>
      <c r="E25" s="145" t="s">
        <v>132</v>
      </c>
      <c r="F25" s="146">
        <v>0</v>
      </c>
    </row>
    <row r="26" spans="1:6" ht="15.75" x14ac:dyDescent="0.25">
      <c r="A26" s="147"/>
      <c r="B26" s="148"/>
      <c r="C26" s="149"/>
      <c r="D26" s="150"/>
      <c r="E26" s="151"/>
      <c r="F26" s="152"/>
    </row>
    <row r="27" spans="1:6" ht="15.75" x14ac:dyDescent="0.25">
      <c r="A27" s="132" t="s">
        <v>101</v>
      </c>
      <c r="B27" s="133" t="s">
        <v>73</v>
      </c>
      <c r="C27" s="134"/>
      <c r="D27" s="135"/>
      <c r="E27" s="135"/>
      <c r="F27" s="136"/>
    </row>
    <row r="28" spans="1:6" ht="15.75" thickBot="1" x14ac:dyDescent="0.25">
      <c r="A28" s="137"/>
      <c r="B28" s="91"/>
      <c r="C28" s="138" t="s">
        <v>115</v>
      </c>
      <c r="D28" s="138" t="s">
        <v>130</v>
      </c>
      <c r="E28" s="139" t="s">
        <v>115</v>
      </c>
      <c r="F28" s="140">
        <v>0</v>
      </c>
    </row>
    <row r="29" spans="1:6" ht="16.5" thickBot="1" x14ac:dyDescent="0.3">
      <c r="A29" s="141"/>
      <c r="B29" s="142"/>
      <c r="C29" s="143"/>
      <c r="D29" s="144" t="s">
        <v>131</v>
      </c>
      <c r="E29" s="145" t="s">
        <v>132</v>
      </c>
      <c r="F29" s="146">
        <v>0</v>
      </c>
    </row>
    <row r="30" spans="1:6" ht="15.75" x14ac:dyDescent="0.25">
      <c r="A30" s="147"/>
      <c r="B30" s="148"/>
      <c r="C30" s="149"/>
      <c r="D30" s="150"/>
      <c r="E30" s="151"/>
      <c r="F30" s="152"/>
    </row>
    <row r="31" spans="1:6" ht="32.25" thickBot="1" x14ac:dyDescent="0.3">
      <c r="A31" s="153"/>
      <c r="B31" s="154"/>
      <c r="C31" s="154"/>
      <c r="D31" s="155" t="s">
        <v>133</v>
      </c>
      <c r="E31" s="156" t="s">
        <v>134</v>
      </c>
      <c r="F31" s="157">
        <f>+F29+F25+F21+F17+F13+F10</f>
        <v>0</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REPORTING&amp;RCHARLOTTE HUNGERFORD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135</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136</v>
      </c>
      <c r="C8" s="165"/>
      <c r="D8" s="166"/>
    </row>
    <row r="9" spans="1:5" ht="14.25" customHeight="1" thickBot="1" x14ac:dyDescent="0.25">
      <c r="A9" s="167" t="s">
        <v>5</v>
      </c>
      <c r="B9" s="168" t="s">
        <v>137</v>
      </c>
      <c r="C9" s="169" t="s">
        <v>127</v>
      </c>
      <c r="D9" s="170" t="s">
        <v>110</v>
      </c>
    </row>
    <row r="10" spans="1:5" ht="15.75" x14ac:dyDescent="0.25">
      <c r="A10" s="171"/>
      <c r="B10" s="86"/>
      <c r="C10" s="172"/>
      <c r="D10" s="173"/>
    </row>
    <row r="11" spans="1:5" x14ac:dyDescent="0.2">
      <c r="A11" s="174" t="s">
        <v>91</v>
      </c>
      <c r="B11" s="175" t="s">
        <v>10</v>
      </c>
      <c r="C11" s="176"/>
      <c r="D11" s="177"/>
    </row>
    <row r="12" spans="1:5" ht="13.5" thickBot="1" x14ac:dyDescent="0.25">
      <c r="A12" s="178">
        <v>0</v>
      </c>
      <c r="B12" s="179" t="s">
        <v>130</v>
      </c>
      <c r="C12" s="180">
        <v>0</v>
      </c>
      <c r="D12" s="181" t="s">
        <v>115</v>
      </c>
    </row>
    <row r="13" spans="1:5" ht="13.5" customHeight="1" thickBot="1" x14ac:dyDescent="0.25">
      <c r="A13" s="182"/>
      <c r="B13" s="183" t="s">
        <v>138</v>
      </c>
      <c r="C13" s="184">
        <v>0</v>
      </c>
      <c r="D13" s="185" t="s">
        <v>132</v>
      </c>
    </row>
    <row r="14" spans="1:5" ht="14.25" customHeight="1" x14ac:dyDescent="0.2">
      <c r="A14" s="186"/>
      <c r="B14" s="187"/>
      <c r="C14" s="188"/>
      <c r="D14" s="189"/>
    </row>
    <row r="15" spans="1:5" x14ac:dyDescent="0.2">
      <c r="A15" s="174" t="s">
        <v>98</v>
      </c>
      <c r="B15" s="175" t="s">
        <v>37</v>
      </c>
      <c r="C15" s="176"/>
      <c r="D15" s="177"/>
    </row>
    <row r="16" spans="1:5" ht="13.5" thickBot="1" x14ac:dyDescent="0.25">
      <c r="A16" s="178">
        <v>0</v>
      </c>
      <c r="B16" s="179" t="s">
        <v>130</v>
      </c>
      <c r="C16" s="180">
        <v>0</v>
      </c>
      <c r="D16" s="181" t="s">
        <v>115</v>
      </c>
    </row>
    <row r="17" spans="1:4" ht="13.5" customHeight="1" thickBot="1" x14ac:dyDescent="0.25">
      <c r="A17" s="182"/>
      <c r="B17" s="183" t="s">
        <v>138</v>
      </c>
      <c r="C17" s="184">
        <v>0</v>
      </c>
      <c r="D17" s="185" t="s">
        <v>132</v>
      </c>
    </row>
    <row r="18" spans="1:4" ht="14.25" customHeight="1" x14ac:dyDescent="0.2">
      <c r="A18" s="186"/>
      <c r="B18" s="187"/>
      <c r="C18" s="188"/>
      <c r="D18" s="189"/>
    </row>
    <row r="19" spans="1:4" x14ac:dyDescent="0.2">
      <c r="A19" s="174" t="s">
        <v>99</v>
      </c>
      <c r="B19" s="175" t="s">
        <v>51</v>
      </c>
      <c r="C19" s="176"/>
      <c r="D19" s="177"/>
    </row>
    <row r="20" spans="1:4" ht="13.5" thickBot="1" x14ac:dyDescent="0.25">
      <c r="A20" s="178">
        <v>0</v>
      </c>
      <c r="B20" s="179" t="s">
        <v>130</v>
      </c>
      <c r="C20" s="180">
        <v>0</v>
      </c>
      <c r="D20" s="181" t="s">
        <v>115</v>
      </c>
    </row>
    <row r="21" spans="1:4" ht="13.5" customHeight="1" thickBot="1" x14ac:dyDescent="0.25">
      <c r="A21" s="182"/>
      <c r="B21" s="183" t="s">
        <v>138</v>
      </c>
      <c r="C21" s="184">
        <v>0</v>
      </c>
      <c r="D21" s="185" t="s">
        <v>132</v>
      </c>
    </row>
    <row r="22" spans="1:4" ht="14.25" customHeight="1" x14ac:dyDescent="0.2">
      <c r="A22" s="186"/>
      <c r="B22" s="187"/>
      <c r="C22" s="188"/>
      <c r="D22" s="189"/>
    </row>
    <row r="23" spans="1:4" x14ac:dyDescent="0.2">
      <c r="A23" s="174" t="s">
        <v>100</v>
      </c>
      <c r="B23" s="175" t="s">
        <v>59</v>
      </c>
      <c r="C23" s="176"/>
      <c r="D23" s="177"/>
    </row>
    <row r="24" spans="1:4" ht="13.5" thickBot="1" x14ac:dyDescent="0.25">
      <c r="A24" s="178">
        <v>0</v>
      </c>
      <c r="B24" s="179" t="s">
        <v>130</v>
      </c>
      <c r="C24" s="180">
        <v>0</v>
      </c>
      <c r="D24" s="181" t="s">
        <v>115</v>
      </c>
    </row>
    <row r="25" spans="1:4" ht="13.5" customHeight="1" thickBot="1" x14ac:dyDescent="0.25">
      <c r="A25" s="182"/>
      <c r="B25" s="183" t="s">
        <v>138</v>
      </c>
      <c r="C25" s="184">
        <v>0</v>
      </c>
      <c r="D25" s="185" t="s">
        <v>132</v>
      </c>
    </row>
    <row r="26" spans="1:4" ht="14.25" customHeight="1" x14ac:dyDescent="0.2">
      <c r="A26" s="186"/>
      <c r="B26" s="187"/>
      <c r="C26" s="188"/>
      <c r="D26" s="189"/>
    </row>
    <row r="27" spans="1:4" x14ac:dyDescent="0.2">
      <c r="A27" s="174" t="s">
        <v>101</v>
      </c>
      <c r="B27" s="175" t="s">
        <v>73</v>
      </c>
      <c r="C27" s="176"/>
      <c r="D27" s="177"/>
    </row>
    <row r="28" spans="1:4" ht="13.5" thickBot="1" x14ac:dyDescent="0.25">
      <c r="A28" s="178">
        <v>0</v>
      </c>
      <c r="B28" s="179" t="s">
        <v>130</v>
      </c>
      <c r="C28" s="180">
        <v>0</v>
      </c>
      <c r="D28" s="181" t="s">
        <v>115</v>
      </c>
    </row>
    <row r="29" spans="1:4" ht="13.5" customHeight="1" thickBot="1" x14ac:dyDescent="0.25">
      <c r="A29" s="182"/>
      <c r="B29" s="183" t="s">
        <v>138</v>
      </c>
      <c r="C29" s="184">
        <v>0</v>
      </c>
      <c r="D29" s="185" t="s">
        <v>132</v>
      </c>
    </row>
    <row r="30" spans="1:4" ht="14.25" customHeight="1" thickBot="1" x14ac:dyDescent="0.25">
      <c r="A30" s="186"/>
      <c r="B30" s="187"/>
      <c r="C30" s="188"/>
      <c r="D30" s="189"/>
    </row>
    <row r="31" spans="1:4" ht="13.5" customHeight="1" thickBot="1" x14ac:dyDescent="0.25">
      <c r="B31" s="190" t="s">
        <v>139</v>
      </c>
      <c r="C31" s="191">
        <f>+C29+C25+C21+C17+C13</f>
        <v>0</v>
      </c>
      <c r="D31" s="185" t="s">
        <v>134</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REPORTING&amp;RCHARLOTTE HUNGERFORD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140</v>
      </c>
      <c r="B3" s="454"/>
      <c r="C3" s="454"/>
      <c r="D3" s="454"/>
    </row>
    <row r="4" spans="1:4" x14ac:dyDescent="0.2">
      <c r="A4" s="454" t="s">
        <v>2</v>
      </c>
      <c r="B4" s="454"/>
      <c r="C4" s="454"/>
      <c r="D4" s="454"/>
    </row>
    <row r="5" spans="1:4" x14ac:dyDescent="0.2">
      <c r="A5" s="454" t="s">
        <v>141</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136</v>
      </c>
      <c r="C8" s="195"/>
      <c r="D8" s="196"/>
    </row>
    <row r="9" spans="1:4" ht="14.25" customHeight="1" thickBot="1" x14ac:dyDescent="0.25">
      <c r="A9" s="121" t="s">
        <v>5</v>
      </c>
      <c r="B9" s="123" t="s">
        <v>142</v>
      </c>
      <c r="C9" s="197" t="s">
        <v>127</v>
      </c>
      <c r="D9" s="124" t="s">
        <v>143</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130</v>
      </c>
      <c r="C12" s="202">
        <v>0</v>
      </c>
      <c r="D12" s="203" t="s">
        <v>144</v>
      </c>
    </row>
    <row r="13" spans="1:4" ht="13.5" customHeight="1" thickBot="1" x14ac:dyDescent="0.25">
      <c r="A13" s="204"/>
      <c r="B13" s="205" t="s">
        <v>97</v>
      </c>
      <c r="C13" s="206">
        <v>0</v>
      </c>
      <c r="D13" s="207"/>
    </row>
    <row r="14" spans="1:4" ht="14.25" customHeight="1" x14ac:dyDescent="0.2">
      <c r="A14" s="208"/>
      <c r="B14" s="209"/>
      <c r="C14" s="210"/>
      <c r="D14" s="211"/>
    </row>
    <row r="15" spans="1:4" ht="15.75" customHeight="1" x14ac:dyDescent="0.2">
      <c r="A15" s="198" t="s">
        <v>36</v>
      </c>
      <c r="B15" s="175" t="s">
        <v>37</v>
      </c>
      <c r="C15" s="173"/>
      <c r="D15" s="199"/>
    </row>
    <row r="16" spans="1:4" ht="13.5" thickBot="1" x14ac:dyDescent="0.25">
      <c r="A16" s="200">
        <v>0</v>
      </c>
      <c r="B16" s="201" t="s">
        <v>130</v>
      </c>
      <c r="C16" s="202">
        <v>0</v>
      </c>
      <c r="D16" s="203" t="s">
        <v>144</v>
      </c>
    </row>
    <row r="17" spans="1:4" ht="13.5" customHeight="1" thickBot="1" x14ac:dyDescent="0.25">
      <c r="A17" s="204"/>
      <c r="B17" s="205" t="s">
        <v>97</v>
      </c>
      <c r="C17" s="206">
        <v>0</v>
      </c>
      <c r="D17" s="207"/>
    </row>
    <row r="18" spans="1:4" ht="14.25" customHeight="1" x14ac:dyDescent="0.2">
      <c r="A18" s="208"/>
      <c r="B18" s="209"/>
      <c r="C18" s="210"/>
      <c r="D18" s="211"/>
    </row>
    <row r="19" spans="1:4" ht="15.75" customHeight="1" x14ac:dyDescent="0.2">
      <c r="A19" s="198" t="s">
        <v>50</v>
      </c>
      <c r="B19" s="175" t="s">
        <v>51</v>
      </c>
      <c r="C19" s="173"/>
      <c r="D19" s="199"/>
    </row>
    <row r="20" spans="1:4" ht="13.5" thickBot="1" x14ac:dyDescent="0.25">
      <c r="A20" s="200">
        <v>0</v>
      </c>
      <c r="B20" s="201" t="s">
        <v>130</v>
      </c>
      <c r="C20" s="202">
        <v>0</v>
      </c>
      <c r="D20" s="203" t="s">
        <v>144</v>
      </c>
    </row>
    <row r="21" spans="1:4" ht="13.5" customHeight="1" thickBot="1" x14ac:dyDescent="0.25">
      <c r="A21" s="204"/>
      <c r="B21" s="205" t="s">
        <v>97</v>
      </c>
      <c r="C21" s="206">
        <v>0</v>
      </c>
      <c r="D21" s="207"/>
    </row>
    <row r="22" spans="1:4" ht="14.25" customHeight="1" x14ac:dyDescent="0.2">
      <c r="A22" s="208"/>
      <c r="B22" s="209"/>
      <c r="C22" s="210"/>
      <c r="D22" s="211"/>
    </row>
    <row r="23" spans="1:4" ht="15.75" customHeight="1" x14ac:dyDescent="0.2">
      <c r="A23" s="198" t="s">
        <v>58</v>
      </c>
      <c r="B23" s="175" t="s">
        <v>59</v>
      </c>
      <c r="C23" s="173"/>
      <c r="D23" s="199"/>
    </row>
    <row r="24" spans="1:4" ht="13.5" thickBot="1" x14ac:dyDescent="0.25">
      <c r="A24" s="200">
        <v>0</v>
      </c>
      <c r="B24" s="201" t="s">
        <v>130</v>
      </c>
      <c r="C24" s="202">
        <v>0</v>
      </c>
      <c r="D24" s="203" t="s">
        <v>144</v>
      </c>
    </row>
    <row r="25" spans="1:4" ht="13.5" customHeight="1" thickBot="1" x14ac:dyDescent="0.25">
      <c r="A25" s="204"/>
      <c r="B25" s="205" t="s">
        <v>97</v>
      </c>
      <c r="C25" s="206">
        <v>0</v>
      </c>
      <c r="D25" s="207"/>
    </row>
    <row r="26" spans="1:4" ht="14.25" customHeight="1" x14ac:dyDescent="0.2">
      <c r="A26" s="208"/>
      <c r="B26" s="209"/>
      <c r="C26" s="210"/>
      <c r="D26" s="211"/>
    </row>
    <row r="27" spans="1:4" ht="15.75" customHeight="1" x14ac:dyDescent="0.2">
      <c r="A27" s="198" t="s">
        <v>72</v>
      </c>
      <c r="B27" s="175" t="s">
        <v>73</v>
      </c>
      <c r="C27" s="173"/>
      <c r="D27" s="199"/>
    </row>
    <row r="28" spans="1:4" ht="13.5" thickBot="1" x14ac:dyDescent="0.25">
      <c r="A28" s="200">
        <v>0</v>
      </c>
      <c r="B28" s="201" t="s">
        <v>130</v>
      </c>
      <c r="C28" s="202">
        <v>0</v>
      </c>
      <c r="D28" s="203" t="s">
        <v>144</v>
      </c>
    </row>
    <row r="29" spans="1:4" ht="13.5" customHeight="1" thickBot="1" x14ac:dyDescent="0.25">
      <c r="A29" s="204"/>
      <c r="B29" s="205" t="s">
        <v>97</v>
      </c>
      <c r="C29" s="206">
        <v>0</v>
      </c>
      <c r="D29" s="207"/>
    </row>
    <row r="30" spans="1:4" ht="14.25" customHeight="1" x14ac:dyDescent="0.2">
      <c r="A30" s="208"/>
      <c r="B30" s="209"/>
      <c r="C30" s="210"/>
      <c r="D30" s="211"/>
    </row>
    <row r="31" spans="1:4" ht="13.5" customHeight="1" thickBot="1" x14ac:dyDescent="0.25">
      <c r="A31" s="212"/>
      <c r="B31" s="213" t="s">
        <v>123</v>
      </c>
      <c r="C31" s="214">
        <f>+C29+C25+C21+C17+C13</f>
        <v>0</v>
      </c>
      <c r="D31"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REPORTING&amp;RCHARLOTTE HUNGERFORD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145</v>
      </c>
      <c r="B5" s="458"/>
      <c r="C5" s="458"/>
      <c r="D5" s="458"/>
      <c r="E5" s="458"/>
      <c r="F5" s="458"/>
    </row>
    <row r="6" spans="1:6" s="216" customFormat="1" x14ac:dyDescent="0.2">
      <c r="A6" s="458" t="s">
        <v>146</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147</v>
      </c>
      <c r="D9" s="227" t="s">
        <v>148</v>
      </c>
      <c r="E9" s="228" t="s">
        <v>149</v>
      </c>
      <c r="F9" s="229" t="s">
        <v>150</v>
      </c>
    </row>
    <row r="10" spans="1:6" x14ac:dyDescent="0.2">
      <c r="A10" s="230"/>
      <c r="B10" s="231"/>
      <c r="C10" s="232"/>
      <c r="D10" s="233"/>
      <c r="E10" s="173"/>
      <c r="F10" s="172"/>
    </row>
    <row r="11" spans="1:6" ht="13.5" customHeight="1" thickBot="1" x14ac:dyDescent="0.25">
      <c r="A11" s="167" t="s">
        <v>8</v>
      </c>
      <c r="B11" s="234" t="s">
        <v>151</v>
      </c>
      <c r="C11" s="235"/>
      <c r="D11" s="235"/>
      <c r="E11" s="235"/>
      <c r="F11" s="236"/>
    </row>
    <row r="12" spans="1:6" ht="15.75" customHeight="1" x14ac:dyDescent="0.2">
      <c r="A12" s="237"/>
      <c r="B12" s="238" t="s">
        <v>152</v>
      </c>
      <c r="C12" s="239">
        <v>0</v>
      </c>
      <c r="D12" s="239">
        <v>0</v>
      </c>
      <c r="E12" s="239">
        <f t="shared" ref="E12:E18" si="0">D12-C12</f>
        <v>0</v>
      </c>
      <c r="F12" s="240">
        <f t="shared" ref="F12:F18" si="1">IF(C12=0,0,E12/C12)</f>
        <v>0</v>
      </c>
    </row>
    <row r="13" spans="1:6" x14ac:dyDescent="0.2">
      <c r="A13" s="241">
        <v>1</v>
      </c>
      <c r="B13" s="242" t="s">
        <v>153</v>
      </c>
      <c r="C13" s="243">
        <v>0</v>
      </c>
      <c r="D13" s="243">
        <v>0</v>
      </c>
      <c r="E13" s="243">
        <f t="shared" si="0"/>
        <v>0</v>
      </c>
      <c r="F13" s="244">
        <f t="shared" si="1"/>
        <v>0</v>
      </c>
    </row>
    <row r="14" spans="1:6" x14ac:dyDescent="0.2">
      <c r="A14" s="241">
        <v>2</v>
      </c>
      <c r="B14" s="242" t="s">
        <v>154</v>
      </c>
      <c r="C14" s="243">
        <v>0</v>
      </c>
      <c r="D14" s="243">
        <v>0</v>
      </c>
      <c r="E14" s="243">
        <f t="shared" si="0"/>
        <v>0</v>
      </c>
      <c r="F14" s="244">
        <f t="shared" si="1"/>
        <v>0</v>
      </c>
    </row>
    <row r="15" spans="1:6" x14ac:dyDescent="0.2">
      <c r="A15" s="241">
        <v>3</v>
      </c>
      <c r="B15" s="242" t="s">
        <v>155</v>
      </c>
      <c r="C15" s="243">
        <v>0</v>
      </c>
      <c r="D15" s="243">
        <v>0</v>
      </c>
      <c r="E15" s="243">
        <f t="shared" si="0"/>
        <v>0</v>
      </c>
      <c r="F15" s="244">
        <f t="shared" si="1"/>
        <v>0</v>
      </c>
    </row>
    <row r="16" spans="1:6" x14ac:dyDescent="0.2">
      <c r="A16" s="241">
        <v>4</v>
      </c>
      <c r="B16" s="242" t="s">
        <v>156</v>
      </c>
      <c r="C16" s="243">
        <v>0</v>
      </c>
      <c r="D16" s="243">
        <v>0</v>
      </c>
      <c r="E16" s="243">
        <f t="shared" si="0"/>
        <v>0</v>
      </c>
      <c r="F16" s="244">
        <f t="shared" si="1"/>
        <v>0</v>
      </c>
    </row>
    <row r="17" spans="1:6" ht="15.75" x14ac:dyDescent="0.25">
      <c r="A17" s="132"/>
      <c r="B17" s="245" t="s">
        <v>157</v>
      </c>
      <c r="C17" s="246">
        <f>C12+(C13+C14-C15+C16)</f>
        <v>0</v>
      </c>
      <c r="D17" s="246">
        <f>D12+(D13+D14-D15+D16)</f>
        <v>0</v>
      </c>
      <c r="E17" s="246">
        <f t="shared" si="0"/>
        <v>0</v>
      </c>
      <c r="F17" s="247">
        <f t="shared" si="1"/>
        <v>0</v>
      </c>
    </row>
    <row r="18" spans="1:6" x14ac:dyDescent="0.2">
      <c r="A18" s="248">
        <v>5</v>
      </c>
      <c r="B18" s="249" t="s">
        <v>158</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36</v>
      </c>
      <c r="B20" s="234" t="s">
        <v>159</v>
      </c>
      <c r="C20" s="235"/>
      <c r="D20" s="235"/>
      <c r="E20" s="235"/>
      <c r="F20" s="236"/>
    </row>
    <row r="21" spans="1:6" ht="15.75" customHeight="1" x14ac:dyDescent="0.2">
      <c r="A21" s="237"/>
      <c r="B21" s="238" t="s">
        <v>152</v>
      </c>
      <c r="C21" s="239">
        <v>204159.68</v>
      </c>
      <c r="D21" s="239">
        <v>169211.87</v>
      </c>
      <c r="E21" s="239">
        <f t="shared" ref="E21:E27" si="2">D21-C21</f>
        <v>-34947.81</v>
      </c>
      <c r="F21" s="240">
        <f t="shared" ref="F21:F27" si="3">IF(C21=0,0,E21/C21)</f>
        <v>-0.17117880474734287</v>
      </c>
    </row>
    <row r="22" spans="1:6" x14ac:dyDescent="0.2">
      <c r="A22" s="241">
        <v>1</v>
      </c>
      <c r="B22" s="242" t="s">
        <v>153</v>
      </c>
      <c r="C22" s="243">
        <v>34990.839999999997</v>
      </c>
      <c r="D22" s="243">
        <v>33806.620000000003</v>
      </c>
      <c r="E22" s="243">
        <f t="shared" si="2"/>
        <v>-1184.2199999999939</v>
      </c>
      <c r="F22" s="244">
        <f t="shared" si="3"/>
        <v>-3.3843714526430174E-2</v>
      </c>
    </row>
    <row r="23" spans="1:6" x14ac:dyDescent="0.2">
      <c r="A23" s="241">
        <v>2</v>
      </c>
      <c r="B23" s="242" t="s">
        <v>154</v>
      </c>
      <c r="C23" s="243">
        <v>11016.02</v>
      </c>
      <c r="D23" s="243">
        <v>7141.26</v>
      </c>
      <c r="E23" s="243">
        <f t="shared" si="2"/>
        <v>-3874.76</v>
      </c>
      <c r="F23" s="244">
        <f t="shared" si="3"/>
        <v>-0.35173864971196495</v>
      </c>
    </row>
    <row r="24" spans="1:6" x14ac:dyDescent="0.2">
      <c r="A24" s="241">
        <v>3</v>
      </c>
      <c r="B24" s="242" t="s">
        <v>155</v>
      </c>
      <c r="C24" s="243">
        <v>37404.559999999998</v>
      </c>
      <c r="D24" s="243">
        <v>9492.81</v>
      </c>
      <c r="E24" s="243">
        <f t="shared" si="2"/>
        <v>-27911.75</v>
      </c>
      <c r="F24" s="244">
        <f t="shared" si="3"/>
        <v>-0.7462124938777519</v>
      </c>
    </row>
    <row r="25" spans="1:6" x14ac:dyDescent="0.2">
      <c r="A25" s="241">
        <v>4</v>
      </c>
      <c r="B25" s="242" t="s">
        <v>156</v>
      </c>
      <c r="C25" s="243">
        <v>-43550.11</v>
      </c>
      <c r="D25" s="243">
        <v>-5129.91</v>
      </c>
      <c r="E25" s="243">
        <f t="shared" si="2"/>
        <v>38420.199999999997</v>
      </c>
      <c r="F25" s="244">
        <f t="shared" si="3"/>
        <v>-0.88220672691756685</v>
      </c>
    </row>
    <row r="26" spans="1:6" ht="15.75" x14ac:dyDescent="0.25">
      <c r="A26" s="132"/>
      <c r="B26" s="245" t="s">
        <v>157</v>
      </c>
      <c r="C26" s="246">
        <f>C21+(C22+C23-C24+C25)</f>
        <v>169211.87</v>
      </c>
      <c r="D26" s="246">
        <f>D21+(D22+D23-D24+D25)</f>
        <v>195537.03</v>
      </c>
      <c r="E26" s="246">
        <f t="shared" si="2"/>
        <v>26325.160000000003</v>
      </c>
      <c r="F26" s="247">
        <f t="shared" si="3"/>
        <v>0.15557513784346219</v>
      </c>
    </row>
    <row r="27" spans="1:6" x14ac:dyDescent="0.2">
      <c r="A27" s="248">
        <v>5</v>
      </c>
      <c r="B27" s="249" t="s">
        <v>158</v>
      </c>
      <c r="C27" s="250">
        <v>9187</v>
      </c>
      <c r="D27" s="250">
        <v>8253</v>
      </c>
      <c r="E27" s="250">
        <f t="shared" si="2"/>
        <v>-934</v>
      </c>
      <c r="F27" s="251">
        <f t="shared" si="3"/>
        <v>-0.10166539675628605</v>
      </c>
    </row>
    <row r="28" spans="1:6" ht="13.5" customHeight="1" x14ac:dyDescent="0.2">
      <c r="A28" s="252"/>
      <c r="B28" s="253"/>
      <c r="C28" s="254"/>
      <c r="D28" s="254"/>
      <c r="E28" s="254"/>
      <c r="F28" s="255"/>
    </row>
    <row r="29" spans="1:6" ht="13.5" customHeight="1" thickBot="1" x14ac:dyDescent="0.25">
      <c r="A29" s="167" t="s">
        <v>50</v>
      </c>
      <c r="B29" s="234" t="s">
        <v>160</v>
      </c>
      <c r="C29" s="235"/>
      <c r="D29" s="235"/>
      <c r="E29" s="235"/>
      <c r="F29" s="236"/>
    </row>
    <row r="30" spans="1:6" ht="15.75" customHeight="1" x14ac:dyDescent="0.2">
      <c r="A30" s="237"/>
      <c r="B30" s="238" t="s">
        <v>152</v>
      </c>
      <c r="C30" s="239">
        <v>0</v>
      </c>
      <c r="D30" s="239">
        <v>0</v>
      </c>
      <c r="E30" s="239">
        <f t="shared" ref="E30:E36" si="4">D30-C30</f>
        <v>0</v>
      </c>
      <c r="F30" s="240">
        <f t="shared" ref="F30:F36" si="5">IF(C30=0,0,E30/C30)</f>
        <v>0</v>
      </c>
    </row>
    <row r="31" spans="1:6" x14ac:dyDescent="0.2">
      <c r="A31" s="241">
        <v>1</v>
      </c>
      <c r="B31" s="242" t="s">
        <v>153</v>
      </c>
      <c r="C31" s="243">
        <v>0</v>
      </c>
      <c r="D31" s="243">
        <v>0</v>
      </c>
      <c r="E31" s="243">
        <f t="shared" si="4"/>
        <v>0</v>
      </c>
      <c r="F31" s="244">
        <f t="shared" si="5"/>
        <v>0</v>
      </c>
    </row>
    <row r="32" spans="1:6" x14ac:dyDescent="0.2">
      <c r="A32" s="241">
        <v>2</v>
      </c>
      <c r="B32" s="242" t="s">
        <v>154</v>
      </c>
      <c r="C32" s="243">
        <v>0</v>
      </c>
      <c r="D32" s="243">
        <v>0</v>
      </c>
      <c r="E32" s="243">
        <f t="shared" si="4"/>
        <v>0</v>
      </c>
      <c r="F32" s="244">
        <f t="shared" si="5"/>
        <v>0</v>
      </c>
    </row>
    <row r="33" spans="1:6" x14ac:dyDescent="0.2">
      <c r="A33" s="241">
        <v>3</v>
      </c>
      <c r="B33" s="242" t="s">
        <v>155</v>
      </c>
      <c r="C33" s="243">
        <v>0</v>
      </c>
      <c r="D33" s="243">
        <v>0</v>
      </c>
      <c r="E33" s="243">
        <f t="shared" si="4"/>
        <v>0</v>
      </c>
      <c r="F33" s="244">
        <f t="shared" si="5"/>
        <v>0</v>
      </c>
    </row>
    <row r="34" spans="1:6" x14ac:dyDescent="0.2">
      <c r="A34" s="241">
        <v>4</v>
      </c>
      <c r="B34" s="242" t="s">
        <v>156</v>
      </c>
      <c r="C34" s="243">
        <v>0</v>
      </c>
      <c r="D34" s="243">
        <v>0</v>
      </c>
      <c r="E34" s="243">
        <f t="shared" si="4"/>
        <v>0</v>
      </c>
      <c r="F34" s="244">
        <f t="shared" si="5"/>
        <v>0</v>
      </c>
    </row>
    <row r="35" spans="1:6" ht="15.75" x14ac:dyDescent="0.25">
      <c r="A35" s="132"/>
      <c r="B35" s="245" t="s">
        <v>157</v>
      </c>
      <c r="C35" s="246">
        <f>C30+(C31+C32-C33+C34)</f>
        <v>0</v>
      </c>
      <c r="D35" s="246">
        <f>D30+(D31+D32-D33+D34)</f>
        <v>0</v>
      </c>
      <c r="E35" s="246">
        <f t="shared" si="4"/>
        <v>0</v>
      </c>
      <c r="F35" s="247">
        <f t="shared" si="5"/>
        <v>0</v>
      </c>
    </row>
    <row r="36" spans="1:6" x14ac:dyDescent="0.2">
      <c r="A36" s="248">
        <v>5</v>
      </c>
      <c r="B36" s="249" t="s">
        <v>158</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REPORTING&amp;R&amp;10CHARLOTTE HUNGERFORD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161</v>
      </c>
      <c r="B4" s="469"/>
      <c r="C4" s="470"/>
    </row>
    <row r="5" spans="1:4" ht="16.350000000000001" customHeight="1" thickBot="1" x14ac:dyDescent="0.3">
      <c r="A5" s="471"/>
      <c r="B5" s="472"/>
      <c r="C5" s="473"/>
    </row>
    <row r="6" spans="1:4" ht="16.350000000000001" customHeight="1" thickBot="1" x14ac:dyDescent="0.3">
      <c r="A6" s="474" t="s">
        <v>162</v>
      </c>
      <c r="B6" s="475"/>
      <c r="C6" s="476"/>
    </row>
    <row r="7" spans="1:4" ht="16.350000000000001" customHeight="1" thickBot="1" x14ac:dyDescent="0.3">
      <c r="A7" s="259">
        <v>-1</v>
      </c>
      <c r="B7" s="260">
        <v>-2</v>
      </c>
      <c r="C7" s="260">
        <v>-3</v>
      </c>
    </row>
    <row r="8" spans="1:4" ht="16.350000000000001" customHeight="1" thickBot="1" x14ac:dyDescent="0.3">
      <c r="A8" s="261" t="s">
        <v>163</v>
      </c>
      <c r="B8" s="262" t="s">
        <v>164</v>
      </c>
      <c r="C8" s="263" t="s">
        <v>165</v>
      </c>
    </row>
    <row r="9" spans="1:4" s="264" customFormat="1" ht="16.350000000000001" customHeight="1" x14ac:dyDescent="0.25">
      <c r="A9" s="459" t="s">
        <v>166</v>
      </c>
      <c r="B9" s="460"/>
      <c r="C9" s="265">
        <v>49</v>
      </c>
    </row>
    <row r="10" spans="1:4" s="264" customFormat="1" ht="16.350000000000001" customHeight="1" x14ac:dyDescent="0.25">
      <c r="A10" s="461" t="s">
        <v>167</v>
      </c>
      <c r="B10" s="462"/>
      <c r="C10" s="265">
        <v>49</v>
      </c>
      <c r="D10" s="266"/>
    </row>
    <row r="11" spans="1:4" s="264" customFormat="1" ht="16.350000000000001" customHeight="1" thickBot="1" x14ac:dyDescent="0.3">
      <c r="A11" s="463" t="s">
        <v>168</v>
      </c>
      <c r="B11" s="464"/>
      <c r="C11" s="267">
        <v>9492.81</v>
      </c>
      <c r="D11" s="266"/>
    </row>
    <row r="12" spans="1:4" s="264" customFormat="1" ht="16.350000000000001" customHeight="1" thickBot="1" x14ac:dyDescent="0.3">
      <c r="A12" s="465"/>
      <c r="B12" s="466"/>
      <c r="C12" s="467"/>
      <c r="D12" s="266"/>
    </row>
    <row r="13" spans="1:4" x14ac:dyDescent="0.25">
      <c r="A13" s="268" t="s">
        <v>169</v>
      </c>
      <c r="B13" s="269" t="s">
        <v>170</v>
      </c>
      <c r="C13" s="270">
        <v>1953</v>
      </c>
    </row>
    <row r="14" spans="1:4" x14ac:dyDescent="0.25">
      <c r="A14" s="268" t="s">
        <v>171</v>
      </c>
      <c r="B14" s="269" t="s">
        <v>170</v>
      </c>
      <c r="C14" s="270">
        <v>550</v>
      </c>
    </row>
    <row r="15" spans="1:4" x14ac:dyDescent="0.25">
      <c r="A15" s="268" t="s">
        <v>172</v>
      </c>
      <c r="B15" s="269" t="s">
        <v>170</v>
      </c>
      <c r="C15" s="270">
        <v>472</v>
      </c>
    </row>
    <row r="16" spans="1:4" x14ac:dyDescent="0.25">
      <c r="A16" s="268" t="s">
        <v>173</v>
      </c>
      <c r="B16" s="269" t="s">
        <v>170</v>
      </c>
      <c r="C16" s="270">
        <v>500</v>
      </c>
    </row>
    <row r="17" spans="1:3" x14ac:dyDescent="0.25">
      <c r="A17" s="268" t="s">
        <v>174</v>
      </c>
      <c r="B17" s="269" t="s">
        <v>170</v>
      </c>
      <c r="C17" s="270">
        <v>377</v>
      </c>
    </row>
    <row r="18" spans="1:3" x14ac:dyDescent="0.25">
      <c r="A18" s="268" t="s">
        <v>175</v>
      </c>
      <c r="B18" s="269" t="s">
        <v>170</v>
      </c>
      <c r="C18" s="270">
        <v>998.29</v>
      </c>
    </row>
    <row r="19" spans="1:3" x14ac:dyDescent="0.25">
      <c r="A19" s="268" t="s">
        <v>176</v>
      </c>
      <c r="B19" s="269" t="s">
        <v>177</v>
      </c>
      <c r="C19" s="270">
        <v>200</v>
      </c>
    </row>
    <row r="20" spans="1:3" x14ac:dyDescent="0.25">
      <c r="A20" s="268" t="s">
        <v>178</v>
      </c>
      <c r="B20" s="269" t="s">
        <v>177</v>
      </c>
      <c r="C20" s="270">
        <v>138.97</v>
      </c>
    </row>
    <row r="21" spans="1:3" x14ac:dyDescent="0.25">
      <c r="A21" s="268" t="s">
        <v>179</v>
      </c>
      <c r="B21" s="269" t="s">
        <v>180</v>
      </c>
      <c r="C21" s="270">
        <v>102.87</v>
      </c>
    </row>
    <row r="22" spans="1:3" x14ac:dyDescent="0.25">
      <c r="A22" s="268" t="s">
        <v>181</v>
      </c>
      <c r="B22" s="269" t="s">
        <v>180</v>
      </c>
      <c r="C22" s="270">
        <v>153.22</v>
      </c>
    </row>
    <row r="23" spans="1:3" x14ac:dyDescent="0.25">
      <c r="A23" s="268" t="s">
        <v>182</v>
      </c>
      <c r="B23" s="269" t="s">
        <v>180</v>
      </c>
      <c r="C23" s="270">
        <v>41.07</v>
      </c>
    </row>
    <row r="24" spans="1:3" x14ac:dyDescent="0.25">
      <c r="A24" s="268" t="s">
        <v>183</v>
      </c>
      <c r="B24" s="269" t="s">
        <v>180</v>
      </c>
      <c r="C24" s="270">
        <v>143.94</v>
      </c>
    </row>
    <row r="25" spans="1:3" x14ac:dyDescent="0.25">
      <c r="A25" s="268" t="s">
        <v>184</v>
      </c>
      <c r="B25" s="269" t="s">
        <v>180</v>
      </c>
      <c r="C25" s="270">
        <v>143.94</v>
      </c>
    </row>
    <row r="26" spans="1:3" x14ac:dyDescent="0.25">
      <c r="A26" s="268" t="s">
        <v>185</v>
      </c>
      <c r="B26" s="269" t="s">
        <v>180</v>
      </c>
      <c r="C26" s="270">
        <v>153.22</v>
      </c>
    </row>
    <row r="27" spans="1:3" x14ac:dyDescent="0.25">
      <c r="A27" s="268" t="s">
        <v>186</v>
      </c>
      <c r="B27" s="269" t="s">
        <v>180</v>
      </c>
      <c r="C27" s="270">
        <v>200</v>
      </c>
    </row>
    <row r="28" spans="1:3" x14ac:dyDescent="0.25">
      <c r="A28" s="268" t="s">
        <v>187</v>
      </c>
      <c r="B28" s="269" t="s">
        <v>180</v>
      </c>
      <c r="C28" s="270">
        <v>41.07</v>
      </c>
    </row>
    <row r="29" spans="1:3" x14ac:dyDescent="0.25">
      <c r="A29" s="268" t="s">
        <v>188</v>
      </c>
      <c r="B29" s="269" t="s">
        <v>180</v>
      </c>
      <c r="C29" s="270">
        <v>50.35</v>
      </c>
    </row>
    <row r="30" spans="1:3" x14ac:dyDescent="0.25">
      <c r="A30" s="268" t="s">
        <v>189</v>
      </c>
      <c r="B30" s="269" t="s">
        <v>180</v>
      </c>
      <c r="C30" s="270">
        <v>143.94</v>
      </c>
    </row>
    <row r="31" spans="1:3" x14ac:dyDescent="0.25">
      <c r="A31" s="268" t="s">
        <v>190</v>
      </c>
      <c r="B31" s="269" t="s">
        <v>180</v>
      </c>
      <c r="C31" s="270">
        <v>35.200000000000003</v>
      </c>
    </row>
    <row r="32" spans="1:3" x14ac:dyDescent="0.25">
      <c r="A32" s="268" t="s">
        <v>191</v>
      </c>
      <c r="B32" s="269" t="s">
        <v>180</v>
      </c>
      <c r="C32" s="270">
        <v>24.78</v>
      </c>
    </row>
    <row r="33" spans="1:3" x14ac:dyDescent="0.25">
      <c r="A33" s="268" t="s">
        <v>192</v>
      </c>
      <c r="B33" s="269" t="s">
        <v>180</v>
      </c>
      <c r="C33" s="270">
        <v>143.94</v>
      </c>
    </row>
    <row r="34" spans="1:3" x14ac:dyDescent="0.25">
      <c r="A34" s="268" t="s">
        <v>193</v>
      </c>
      <c r="B34" s="269" t="s">
        <v>180</v>
      </c>
      <c r="C34" s="270">
        <v>102.87</v>
      </c>
    </row>
    <row r="35" spans="1:3" x14ac:dyDescent="0.25">
      <c r="A35" s="268" t="s">
        <v>194</v>
      </c>
      <c r="B35" s="269" t="s">
        <v>180</v>
      </c>
      <c r="C35" s="270">
        <v>41.07</v>
      </c>
    </row>
    <row r="36" spans="1:3" x14ac:dyDescent="0.25">
      <c r="A36" s="268" t="s">
        <v>195</v>
      </c>
      <c r="B36" s="269" t="s">
        <v>180</v>
      </c>
      <c r="C36" s="270">
        <v>41.07</v>
      </c>
    </row>
    <row r="37" spans="1:3" x14ac:dyDescent="0.25">
      <c r="A37" s="268" t="s">
        <v>196</v>
      </c>
      <c r="B37" s="269" t="s">
        <v>197</v>
      </c>
      <c r="C37" s="270">
        <v>31.98</v>
      </c>
    </row>
    <row r="38" spans="1:3" x14ac:dyDescent="0.25">
      <c r="A38" s="268" t="s">
        <v>198</v>
      </c>
      <c r="B38" s="269" t="s">
        <v>197</v>
      </c>
      <c r="C38" s="270">
        <v>29.19</v>
      </c>
    </row>
    <row r="39" spans="1:3" x14ac:dyDescent="0.25">
      <c r="A39" s="268" t="s">
        <v>199</v>
      </c>
      <c r="B39" s="269" t="s">
        <v>197</v>
      </c>
      <c r="C39" s="270">
        <v>28.52</v>
      </c>
    </row>
    <row r="40" spans="1:3" x14ac:dyDescent="0.25">
      <c r="A40" s="268" t="s">
        <v>200</v>
      </c>
      <c r="B40" s="269" t="s">
        <v>197</v>
      </c>
      <c r="C40" s="270">
        <v>29.58</v>
      </c>
    </row>
    <row r="41" spans="1:3" x14ac:dyDescent="0.25">
      <c r="A41" s="268" t="s">
        <v>201</v>
      </c>
      <c r="B41" s="269" t="s">
        <v>197</v>
      </c>
      <c r="C41" s="270">
        <v>200</v>
      </c>
    </row>
    <row r="42" spans="1:3" x14ac:dyDescent="0.25">
      <c r="A42" s="268" t="s">
        <v>202</v>
      </c>
      <c r="B42" s="269" t="s">
        <v>197</v>
      </c>
      <c r="C42" s="270">
        <v>29.02</v>
      </c>
    </row>
    <row r="43" spans="1:3" x14ac:dyDescent="0.25">
      <c r="A43" s="268" t="s">
        <v>203</v>
      </c>
      <c r="B43" s="269" t="s">
        <v>197</v>
      </c>
      <c r="C43" s="270">
        <v>101.45</v>
      </c>
    </row>
    <row r="44" spans="1:3" x14ac:dyDescent="0.25">
      <c r="A44" s="268" t="s">
        <v>204</v>
      </c>
      <c r="B44" s="269" t="s">
        <v>197</v>
      </c>
      <c r="C44" s="270">
        <v>101.45</v>
      </c>
    </row>
    <row r="45" spans="1:3" x14ac:dyDescent="0.25">
      <c r="A45" s="268" t="s">
        <v>205</v>
      </c>
      <c r="B45" s="269" t="s">
        <v>197</v>
      </c>
      <c r="C45" s="270">
        <v>55.98</v>
      </c>
    </row>
    <row r="46" spans="1:3" x14ac:dyDescent="0.25">
      <c r="A46" s="268" t="s">
        <v>206</v>
      </c>
      <c r="B46" s="269" t="s">
        <v>197</v>
      </c>
      <c r="C46" s="270">
        <v>129.72</v>
      </c>
    </row>
    <row r="47" spans="1:3" x14ac:dyDescent="0.25">
      <c r="A47" s="268" t="s">
        <v>207</v>
      </c>
      <c r="B47" s="269" t="s">
        <v>197</v>
      </c>
      <c r="C47" s="270">
        <v>200</v>
      </c>
    </row>
    <row r="48" spans="1:3" x14ac:dyDescent="0.25">
      <c r="A48" s="268" t="s">
        <v>208</v>
      </c>
      <c r="B48" s="269" t="s">
        <v>197</v>
      </c>
      <c r="C48" s="270">
        <v>117.96</v>
      </c>
    </row>
    <row r="49" spans="1:3" x14ac:dyDescent="0.25">
      <c r="A49" s="268" t="s">
        <v>209</v>
      </c>
      <c r="B49" s="269" t="s">
        <v>197</v>
      </c>
      <c r="C49" s="270">
        <v>145.96</v>
      </c>
    </row>
    <row r="50" spans="1:3" x14ac:dyDescent="0.25">
      <c r="A50" s="268" t="s">
        <v>210</v>
      </c>
      <c r="B50" s="269" t="s">
        <v>197</v>
      </c>
      <c r="C50" s="270">
        <v>81.93</v>
      </c>
    </row>
    <row r="51" spans="1:3" x14ac:dyDescent="0.25">
      <c r="A51" s="268" t="s">
        <v>211</v>
      </c>
      <c r="B51" s="269" t="s">
        <v>197</v>
      </c>
      <c r="C51" s="270">
        <v>139.9</v>
      </c>
    </row>
    <row r="52" spans="1:3" x14ac:dyDescent="0.25">
      <c r="A52" s="268" t="s">
        <v>212</v>
      </c>
      <c r="B52" s="269" t="s">
        <v>197</v>
      </c>
      <c r="C52" s="270">
        <v>93.97</v>
      </c>
    </row>
    <row r="53" spans="1:3" x14ac:dyDescent="0.25">
      <c r="A53" s="268" t="s">
        <v>213</v>
      </c>
      <c r="B53" s="269" t="s">
        <v>197</v>
      </c>
      <c r="C53" s="270">
        <v>119.98</v>
      </c>
    </row>
    <row r="54" spans="1:3" x14ac:dyDescent="0.25">
      <c r="A54" s="268" t="s">
        <v>214</v>
      </c>
      <c r="B54" s="269" t="s">
        <v>197</v>
      </c>
      <c r="C54" s="270">
        <v>400</v>
      </c>
    </row>
    <row r="55" spans="1:3" x14ac:dyDescent="0.25">
      <c r="A55" s="268" t="s">
        <v>215</v>
      </c>
      <c r="B55" s="269" t="s">
        <v>197</v>
      </c>
      <c r="C55" s="270">
        <v>39.97</v>
      </c>
    </row>
    <row r="56" spans="1:3" x14ac:dyDescent="0.25">
      <c r="A56" s="268" t="s">
        <v>216</v>
      </c>
      <c r="B56" s="269" t="s">
        <v>197</v>
      </c>
      <c r="C56" s="270">
        <v>75.61</v>
      </c>
    </row>
    <row r="57" spans="1:3" x14ac:dyDescent="0.25">
      <c r="A57" s="268" t="s">
        <v>217</v>
      </c>
      <c r="B57" s="269" t="s">
        <v>197</v>
      </c>
      <c r="C57" s="270">
        <v>147.27000000000001</v>
      </c>
    </row>
    <row r="58" spans="1:3" x14ac:dyDescent="0.25">
      <c r="A58" s="268" t="s">
        <v>218</v>
      </c>
      <c r="B58" s="269" t="s">
        <v>197</v>
      </c>
      <c r="C58" s="270">
        <v>50</v>
      </c>
    </row>
    <row r="59" spans="1:3" x14ac:dyDescent="0.25">
      <c r="A59" s="268" t="s">
        <v>219</v>
      </c>
      <c r="B59" s="269" t="s">
        <v>197</v>
      </c>
      <c r="C59" s="270">
        <v>173.96</v>
      </c>
    </row>
    <row r="60" spans="1:3" x14ac:dyDescent="0.25">
      <c r="A60" s="268" t="s">
        <v>220</v>
      </c>
      <c r="B60" s="269" t="s">
        <v>197</v>
      </c>
      <c r="C60" s="270">
        <v>115</v>
      </c>
    </row>
    <row r="61" spans="1:3" ht="16.5" thickBot="1" x14ac:dyDescent="0.3">
      <c r="A61" s="268" t="s">
        <v>221</v>
      </c>
      <c r="B61" s="269" t="s">
        <v>197</v>
      </c>
      <c r="C61" s="270">
        <v>102.6</v>
      </c>
    </row>
    <row r="62" spans="1:3" ht="16.350000000000001" customHeight="1" thickBot="1" x14ac:dyDescent="0.3">
      <c r="A62" s="271"/>
      <c r="B62" s="272" t="s">
        <v>222</v>
      </c>
      <c r="C62" s="273">
        <f>SUM(C$13:C61)</f>
        <v>9492.8099999999959</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REPORTING&amp;RCHARLOTTE HUNGERFORD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7"/>
      <c r="B1" s="478"/>
      <c r="C1" s="478"/>
      <c r="D1" s="478"/>
      <c r="E1" s="478"/>
      <c r="F1" s="47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223</v>
      </c>
      <c r="B5" s="469"/>
      <c r="C5" s="469"/>
      <c r="D5" s="469"/>
      <c r="E5" s="469"/>
      <c r="F5" s="470"/>
    </row>
    <row r="6" spans="1:6" ht="16.5" customHeight="1" thickBot="1" x14ac:dyDescent="0.3">
      <c r="A6" s="480"/>
      <c r="B6" s="481"/>
      <c r="C6" s="481"/>
      <c r="D6" s="481"/>
      <c r="E6" s="481"/>
      <c r="F6" s="482"/>
    </row>
    <row r="7" spans="1:6" ht="16.5" customHeight="1" thickBot="1" x14ac:dyDescent="0.3">
      <c r="A7" s="487" t="s">
        <v>224</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225</v>
      </c>
      <c r="B9" s="279" t="s">
        <v>226</v>
      </c>
      <c r="C9" s="280" t="s">
        <v>227</v>
      </c>
      <c r="D9" s="280" t="s">
        <v>228</v>
      </c>
      <c r="E9" s="280" t="s">
        <v>229</v>
      </c>
      <c r="F9" s="281" t="s">
        <v>230</v>
      </c>
    </row>
    <row r="10" spans="1:6" ht="15" customHeight="1" x14ac:dyDescent="0.25">
      <c r="A10" s="282"/>
      <c r="B10" s="283"/>
      <c r="C10" s="284"/>
      <c r="D10" s="284"/>
      <c r="E10" s="284"/>
      <c r="F10" s="285"/>
    </row>
    <row r="11" spans="1:6" ht="15" customHeight="1" x14ac:dyDescent="0.25">
      <c r="A11" s="286" t="s">
        <v>85</v>
      </c>
      <c r="B11" s="489" t="s">
        <v>231</v>
      </c>
      <c r="C11" s="490"/>
      <c r="D11" s="490"/>
      <c r="E11" s="490"/>
      <c r="F11" s="490"/>
    </row>
    <row r="12" spans="1:6" ht="15" customHeight="1" x14ac:dyDescent="0.25">
      <c r="A12" s="483"/>
      <c r="B12" s="484"/>
      <c r="C12" s="484"/>
      <c r="D12" s="484"/>
      <c r="E12" s="484"/>
      <c r="F12" s="484"/>
    </row>
    <row r="13" spans="1:6" ht="15" customHeight="1" x14ac:dyDescent="0.25">
      <c r="A13" s="286" t="s">
        <v>86</v>
      </c>
      <c r="B13" s="491" t="s">
        <v>232</v>
      </c>
      <c r="C13" s="492"/>
      <c r="D13" s="492"/>
      <c r="E13" s="492"/>
      <c r="F13" s="492"/>
    </row>
    <row r="14" spans="1:6" ht="15" customHeight="1" x14ac:dyDescent="0.25">
      <c r="A14" s="483"/>
      <c r="B14" s="484"/>
      <c r="C14" s="484"/>
      <c r="D14" s="484"/>
      <c r="E14" s="484"/>
      <c r="F14" s="484"/>
    </row>
    <row r="15" spans="1:6" ht="15" customHeight="1" x14ac:dyDescent="0.25">
      <c r="A15" s="286" t="s">
        <v>107</v>
      </c>
      <c r="B15" s="491" t="s">
        <v>233</v>
      </c>
      <c r="C15" s="492"/>
      <c r="D15" s="492"/>
      <c r="E15" s="492"/>
      <c r="F15" s="492"/>
    </row>
    <row r="16" spans="1:6" ht="15" customHeight="1" x14ac:dyDescent="0.25">
      <c r="A16" s="483"/>
      <c r="B16" s="484"/>
      <c r="C16" s="484"/>
      <c r="D16" s="484"/>
      <c r="E16" s="484"/>
      <c r="F16" s="484"/>
    </row>
    <row r="17" spans="1:6" ht="15" customHeight="1" x14ac:dyDescent="0.25">
      <c r="A17" s="286" t="s">
        <v>234</v>
      </c>
      <c r="B17" s="485" t="s">
        <v>235</v>
      </c>
      <c r="C17" s="485"/>
      <c r="D17" s="485"/>
      <c r="E17" s="485"/>
      <c r="F17" s="485"/>
    </row>
    <row r="18" spans="1:6" ht="16.5" customHeight="1" thickBot="1" x14ac:dyDescent="0.3">
      <c r="A18" s="287"/>
      <c r="B18" s="486"/>
      <c r="C18" s="486"/>
      <c r="D18" s="486"/>
      <c r="E18" s="486"/>
      <c r="F18" s="288"/>
    </row>
    <row r="19" spans="1:6" x14ac:dyDescent="0.25">
      <c r="A19" s="289"/>
      <c r="B19" s="290" t="s">
        <v>236</v>
      </c>
      <c r="C19" s="291">
        <v>771.44</v>
      </c>
      <c r="D19" s="291">
        <v>234.32</v>
      </c>
      <c r="E19" s="291">
        <v>234.32</v>
      </c>
      <c r="F19" s="292">
        <v>234.32</v>
      </c>
    </row>
    <row r="20" spans="1:6" x14ac:dyDescent="0.25">
      <c r="A20" s="289"/>
      <c r="B20" s="290" t="s">
        <v>237</v>
      </c>
      <c r="C20" s="291">
        <v>46354.55</v>
      </c>
      <c r="D20" s="291">
        <v>476.77</v>
      </c>
      <c r="E20" s="291">
        <v>476.77</v>
      </c>
      <c r="F20" s="292">
        <v>476.77</v>
      </c>
    </row>
    <row r="21" spans="1:6" x14ac:dyDescent="0.25">
      <c r="A21" s="289"/>
      <c r="B21" s="290" t="s">
        <v>238</v>
      </c>
      <c r="C21" s="291">
        <v>384.84</v>
      </c>
      <c r="D21" s="291">
        <v>836.56</v>
      </c>
      <c r="E21" s="291">
        <v>836.56</v>
      </c>
      <c r="F21" s="292">
        <v>836.56</v>
      </c>
    </row>
    <row r="22" spans="1:6" x14ac:dyDescent="0.25">
      <c r="A22" s="289"/>
      <c r="B22" s="290" t="s">
        <v>239</v>
      </c>
      <c r="C22" s="291">
        <v>7453.77</v>
      </c>
      <c r="D22" s="291">
        <v>799.68</v>
      </c>
      <c r="E22" s="291">
        <v>799.68</v>
      </c>
      <c r="F22" s="292">
        <v>799.68</v>
      </c>
    </row>
    <row r="23" spans="1:6" x14ac:dyDescent="0.25">
      <c r="A23" s="289"/>
      <c r="B23" s="290" t="s">
        <v>240</v>
      </c>
      <c r="C23" s="291">
        <v>2013.33</v>
      </c>
      <c r="D23" s="291">
        <v>279.67</v>
      </c>
      <c r="E23" s="291">
        <v>279.67</v>
      </c>
      <c r="F23" s="292">
        <v>279.67</v>
      </c>
    </row>
    <row r="24" spans="1:6" x14ac:dyDescent="0.25">
      <c r="A24" s="289"/>
      <c r="B24" s="290" t="s">
        <v>241</v>
      </c>
      <c r="C24" s="291">
        <v>54.29</v>
      </c>
      <c r="D24" s="291">
        <v>114.83</v>
      </c>
      <c r="E24" s="291">
        <v>114.83</v>
      </c>
      <c r="F24" s="292">
        <v>114.83</v>
      </c>
    </row>
    <row r="25" spans="1:6" x14ac:dyDescent="0.25">
      <c r="A25" s="289"/>
      <c r="B25" s="290" t="s">
        <v>242</v>
      </c>
      <c r="C25" s="291">
        <v>4432.8</v>
      </c>
      <c r="D25" s="291">
        <v>1089.48</v>
      </c>
      <c r="E25" s="291">
        <v>1089.48</v>
      </c>
      <c r="F25" s="292">
        <v>1089.48</v>
      </c>
    </row>
    <row r="26" spans="1:6" x14ac:dyDescent="0.25">
      <c r="A26" s="289"/>
      <c r="B26" s="290" t="s">
        <v>243</v>
      </c>
      <c r="C26" s="291">
        <v>1718.03</v>
      </c>
      <c r="D26" s="291">
        <v>241.08</v>
      </c>
      <c r="E26" s="291">
        <v>241.08</v>
      </c>
      <c r="F26" s="292">
        <v>241.08</v>
      </c>
    </row>
    <row r="27" spans="1:6" x14ac:dyDescent="0.25">
      <c r="A27" s="289"/>
      <c r="B27" s="290" t="s">
        <v>170</v>
      </c>
      <c r="C27" s="291">
        <v>4651.8900000000003</v>
      </c>
      <c r="D27" s="291">
        <v>2921.4</v>
      </c>
      <c r="E27" s="291">
        <v>2921.4</v>
      </c>
      <c r="F27" s="292">
        <v>2921.4</v>
      </c>
    </row>
    <row r="28" spans="1:6" x14ac:dyDescent="0.25">
      <c r="A28" s="289"/>
      <c r="B28" s="290" t="s">
        <v>244</v>
      </c>
      <c r="C28" s="291">
        <v>2677.23</v>
      </c>
      <c r="D28" s="291">
        <v>1.56</v>
      </c>
      <c r="E28" s="291">
        <v>1.56</v>
      </c>
      <c r="F28" s="292">
        <v>1.56</v>
      </c>
    </row>
    <row r="29" spans="1:6" x14ac:dyDescent="0.25">
      <c r="A29" s="289"/>
      <c r="B29" s="290" t="s">
        <v>245</v>
      </c>
      <c r="C29" s="291">
        <v>14632.75</v>
      </c>
      <c r="D29" s="291">
        <v>8.58</v>
      </c>
      <c r="E29" s="291">
        <v>8.58</v>
      </c>
      <c r="F29" s="292">
        <v>8.58</v>
      </c>
    </row>
    <row r="30" spans="1:6" x14ac:dyDescent="0.25">
      <c r="A30" s="289"/>
      <c r="B30" s="290" t="s">
        <v>246</v>
      </c>
      <c r="C30" s="291">
        <v>7358.84</v>
      </c>
      <c r="D30" s="291">
        <v>4.6100000000000003</v>
      </c>
      <c r="E30" s="291">
        <v>4.6100000000000003</v>
      </c>
      <c r="F30" s="292">
        <v>4.6100000000000003</v>
      </c>
    </row>
    <row r="31" spans="1:6" x14ac:dyDescent="0.25">
      <c r="A31" s="289"/>
      <c r="B31" s="290" t="s">
        <v>247</v>
      </c>
      <c r="C31" s="291">
        <v>699.61</v>
      </c>
      <c r="D31" s="291">
        <v>0.41</v>
      </c>
      <c r="E31" s="291">
        <v>0.41</v>
      </c>
      <c r="F31" s="292">
        <v>0.41</v>
      </c>
    </row>
    <row r="32" spans="1:6" x14ac:dyDescent="0.25">
      <c r="A32" s="289"/>
      <c r="B32" s="290" t="s">
        <v>248</v>
      </c>
      <c r="C32" s="291">
        <v>7179.07</v>
      </c>
      <c r="D32" s="291">
        <v>5.36</v>
      </c>
      <c r="E32" s="291">
        <v>5.36</v>
      </c>
      <c r="F32" s="292">
        <v>5.36</v>
      </c>
    </row>
    <row r="33" spans="1:6" x14ac:dyDescent="0.25">
      <c r="A33" s="289"/>
      <c r="B33" s="290" t="s">
        <v>249</v>
      </c>
      <c r="C33" s="291">
        <v>894.54</v>
      </c>
      <c r="D33" s="291">
        <v>0.53</v>
      </c>
      <c r="E33" s="291">
        <v>0.53</v>
      </c>
      <c r="F33" s="292">
        <v>0.53</v>
      </c>
    </row>
    <row r="34" spans="1:6" x14ac:dyDescent="0.25">
      <c r="A34" s="289"/>
      <c r="B34" s="290" t="s">
        <v>250</v>
      </c>
      <c r="C34" s="291">
        <v>15592.12</v>
      </c>
      <c r="D34" s="291">
        <v>11.55</v>
      </c>
      <c r="E34" s="291">
        <v>11.55</v>
      </c>
      <c r="F34" s="292">
        <v>11.55</v>
      </c>
    </row>
    <row r="35" spans="1:6" x14ac:dyDescent="0.25">
      <c r="A35" s="289"/>
      <c r="B35" s="290" t="s">
        <v>251</v>
      </c>
      <c r="C35" s="291">
        <v>19345.830000000002</v>
      </c>
      <c r="D35" s="291">
        <v>11.33</v>
      </c>
      <c r="E35" s="291">
        <v>11.33</v>
      </c>
      <c r="F35" s="292">
        <v>11.33</v>
      </c>
    </row>
    <row r="36" spans="1:6" x14ac:dyDescent="0.25">
      <c r="A36" s="289"/>
      <c r="B36" s="290" t="s">
        <v>180</v>
      </c>
      <c r="C36" s="291">
        <v>32070.400000000001</v>
      </c>
      <c r="D36" s="291">
        <v>9.6</v>
      </c>
      <c r="E36" s="291">
        <v>9.6</v>
      </c>
      <c r="F36" s="292">
        <v>9.6</v>
      </c>
    </row>
    <row r="37" spans="1:6" ht="16.5" thickBot="1" x14ac:dyDescent="0.3">
      <c r="A37" s="289"/>
      <c r="B37" s="290" t="s">
        <v>252</v>
      </c>
      <c r="C37" s="291">
        <v>905.39</v>
      </c>
      <c r="D37" s="291">
        <v>93.94</v>
      </c>
      <c r="E37" s="291">
        <v>93.94</v>
      </c>
      <c r="F37" s="292">
        <v>93.94</v>
      </c>
    </row>
    <row r="38" spans="1:6" ht="16.5" customHeight="1" thickBot="1" x14ac:dyDescent="0.3">
      <c r="A38" s="293"/>
      <c r="B38" s="293" t="s">
        <v>253</v>
      </c>
      <c r="C38" s="294">
        <f>SUM(C$19:C37)</f>
        <v>169190.72</v>
      </c>
      <c r="D38" s="294">
        <f>SUM(D$19:D37)</f>
        <v>7141.2599999999993</v>
      </c>
      <c r="E38" s="294">
        <f>SUM(E$19:E37)</f>
        <v>7141.2599999999993</v>
      </c>
      <c r="F38" s="294">
        <f>SUM(F$19:F37)</f>
        <v>7141.2599999999993</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REPORTING&amp;RCHARLOTTE HUNGERFORD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2012-06-28T12:42:07Z</dcterms:modified>
</cp:coreProperties>
</file>