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Report17B!$A$10:$F$29</definedName>
    <definedName name="_xlnm.Print_Area" localSheetId="9">Report18!$A$9:$C$23</definedName>
    <definedName name="_xlnm.Print_Area" localSheetId="10">Report19!$A$11:$E$31</definedName>
    <definedName name="_xlnm.Print_Area" localSheetId="0">Report20!$A$11:$C$164</definedName>
    <definedName name="_xlnm.Print_Area" localSheetId="11">Report21!$A$11:$E$52</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Report6!$A$10:$E$65</definedName>
    <definedName name="_xlnm.Print_Area" localSheetId="3">Report6A!$A$10:$F$58</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F48" i="17"/>
  <c r="E48" i="17"/>
  <c r="E51" i="17" s="1"/>
  <c r="D46" i="17"/>
  <c r="E46" i="17"/>
  <c r="C46" i="17"/>
  <c r="F46" i="17" s="1"/>
  <c r="F45" i="17"/>
  <c r="D45" i="17"/>
  <c r="E45" i="17" s="1"/>
  <c r="C45" i="17"/>
  <c r="F44" i="17"/>
  <c r="E44" i="17"/>
  <c r="F42" i="17"/>
  <c r="D42" i="17"/>
  <c r="E42" i="17"/>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E19" i="17" s="1"/>
  <c r="F19" i="17" s="1"/>
  <c r="C19" i="17"/>
  <c r="C20" i="17"/>
  <c r="E18" i="17"/>
  <c r="F18" i="17" s="1"/>
  <c r="D16" i="17"/>
  <c r="E16" i="17" s="1"/>
  <c r="C16" i="17"/>
  <c r="F16" i="17" s="1"/>
  <c r="E15" i="17"/>
  <c r="F15" i="17" s="1"/>
  <c r="E13" i="17"/>
  <c r="F13" i="17" s="1"/>
  <c r="F12" i="17"/>
  <c r="E12" i="17"/>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9" i="12"/>
  <c r="E29" i="12"/>
  <c r="D29" i="12"/>
  <c r="C29" i="12"/>
  <c r="F36" i="10"/>
  <c r="E36" i="10"/>
  <c r="F35" i="10"/>
  <c r="D35" i="10"/>
  <c r="E35" i="10" s="1"/>
  <c r="C35" i="10"/>
  <c r="F34" i="10"/>
  <c r="E34" i="10"/>
  <c r="F33" i="10"/>
  <c r="E33" i="10"/>
  <c r="F32" i="10"/>
  <c r="E32" i="10"/>
  <c r="F31" i="10"/>
  <c r="E31" i="10"/>
  <c r="F30" i="10"/>
  <c r="E30" i="10"/>
  <c r="F27" i="10"/>
  <c r="E27" i="10"/>
  <c r="D26" i="10"/>
  <c r="E26" i="10" s="1"/>
  <c r="F26" i="10" s="1"/>
  <c r="C26" i="10"/>
  <c r="F25" i="10"/>
  <c r="E25" i="10"/>
  <c r="F24" i="10"/>
  <c r="E24" i="10"/>
  <c r="F23" i="10"/>
  <c r="E23" i="10"/>
  <c r="F22" i="10"/>
  <c r="E22" i="10"/>
  <c r="F21" i="10"/>
  <c r="E21" i="10"/>
  <c r="F18" i="10"/>
  <c r="E18" i="10"/>
  <c r="F17" i="10"/>
  <c r="D17" i="10"/>
  <c r="E17" i="10" s="1"/>
  <c r="C17" i="10"/>
  <c r="F16" i="10"/>
  <c r="E16" i="10"/>
  <c r="F15" i="10"/>
  <c r="E15" i="10"/>
  <c r="F14" i="10"/>
  <c r="E14" i="10"/>
  <c r="F13" i="10"/>
  <c r="E13" i="10"/>
  <c r="F12" i="10"/>
  <c r="E12" i="10"/>
  <c r="C47" i="9"/>
  <c r="C47" i="8"/>
  <c r="F51" i="7"/>
  <c r="F53" i="7" s="1"/>
  <c r="F46" i="7"/>
  <c r="F35" i="7"/>
  <c r="F26" i="7"/>
  <c r="F18" i="7"/>
  <c r="E63" i="6"/>
  <c r="E65" i="6" s="1"/>
  <c r="E55" i="6"/>
  <c r="E50" i="6"/>
  <c r="E45" i="6"/>
  <c r="E36" i="6"/>
  <c r="E31" i="6"/>
  <c r="E26" i="6"/>
  <c r="E21" i="6"/>
  <c r="E16" i="6"/>
  <c r="D92" i="5"/>
  <c r="D89" i="5"/>
  <c r="D91" i="5" s="1"/>
  <c r="D93" i="5" s="1"/>
  <c r="D81" i="5"/>
  <c r="D73" i="5"/>
  <c r="D65" i="5"/>
  <c r="D57" i="5"/>
  <c r="D49" i="5"/>
  <c r="D41" i="5"/>
  <c r="D33" i="5"/>
  <c r="D25" i="5"/>
  <c r="D17" i="5"/>
  <c r="D20" i="17"/>
  <c r="E20" i="17" s="1"/>
  <c r="F20" i="17" l="1"/>
</calcChain>
</file>

<file path=xl/sharedStrings.xml><?xml version="1.0" encoding="utf-8"?>
<sst xmlns="http://schemas.openxmlformats.org/spreadsheetml/2006/main" count="1018" uniqueCount="329">
  <si>
    <t>WILLIAM W. BACKUS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</si>
  <si>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</si>
  <si>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</si>
  <si>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</si>
  <si>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</si>
  <si>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</si>
  <si>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</si>
  <si>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</si>
  <si>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</si>
  <si>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</si>
  <si>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</si>
  <si>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</si>
  <si>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</si>
  <si>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</si>
  <si>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</si>
  <si>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</si>
  <si>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</si>
  <si>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</si>
  <si>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</si>
  <si>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</si>
  <si>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</si>
  <si>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</si>
  <si>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</si>
  <si>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</si>
  <si>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</si>
  <si>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</si>
  <si>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 xml:space="preserve">David A. Whitehead    </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</si>
  <si>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</si>
  <si>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</si>
  <si>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</si>
  <si>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</si>
  <si>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</si>
  <si>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</si>
  <si>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</si>
  <si>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</si>
  <si>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</si>
  <si>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 xml:space="preserve">B.      </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</si>
  <si>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</si>
  <si>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</si>
  <si>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</si>
  <si>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</si>
  <si>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David A. Whitehead</t>
  </si>
  <si>
    <t>President &amp; Chief Executive Officer</t>
  </si>
  <si>
    <t xml:space="preserve">C.      </t>
  </si>
  <si>
    <t>BACKUS MEDICAL CENTER CONDOMINIUM ASSOCIATION, INC</t>
  </si>
  <si>
    <t>AN AIR RIGHTS CONDOMINIUM ASSOCIATION ORGANIZED TO MANAGE THE PHYSICIAN OCCUPIED PORTION OF THE HOSPITAL OWNED MEDICAL OFFICE BUILDING</t>
  </si>
  <si>
    <t>Real Estate</t>
  </si>
  <si>
    <t>For Profit</t>
  </si>
  <si>
    <t>330 Washington Street</t>
  </si>
  <si>
    <t>Daniel E. Lohr</t>
  </si>
  <si>
    <t>President</t>
  </si>
  <si>
    <t xml:space="preserve">D.      </t>
  </si>
  <si>
    <t>BACKUS PHYSICIAN SERVICES, LLC</t>
  </si>
  <si>
    <t>PROVIDE MEDICAL &amp; SURGICAL PHYSICIAN SERVICES.  IS A SUBSIDARY OF CONNCARE, INC.</t>
  </si>
  <si>
    <t>Physicians Services</t>
  </si>
  <si>
    <t>112 Lafayette Street</t>
  </si>
  <si>
    <t>CONNCare, Inc.</t>
  </si>
  <si>
    <t xml:space="preserve">E.      </t>
  </si>
  <si>
    <t>COMMUNITY MEDICAL PARTNERS, INC</t>
  </si>
  <si>
    <t>PHYSICIAN SERVICES - TO PROVIDE PROFESSIONAL MEDICAL SERVICES TO THE PATIENTS OF AFFILIATES OF THE BACKUS CORPORATION AND TO OTHER INDIVIDUALS IN AREAS AND COMMUNITIES SERVED BY THE CORPORATION</t>
  </si>
  <si>
    <t>326 WASHINGTON STREET</t>
  </si>
  <si>
    <t>NORWICH</t>
  </si>
  <si>
    <t>JAMES G. WATKINS, JR</t>
  </si>
  <si>
    <t>CEO</t>
  </si>
  <si>
    <t>BACKUS HOSPITAL</t>
  </si>
  <si>
    <t xml:space="preserve">F.      </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</si>
  <si>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</si>
  <si>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</si>
  <si>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</si>
  <si>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Melinda A. Agsten, Esq</t>
  </si>
  <si>
    <t>Wiggin &amp; Dana</t>
  </si>
  <si>
    <t>One Century Tower</t>
  </si>
  <si>
    <t>New Haven</t>
  </si>
  <si>
    <t xml:space="preserve">06510 - </t>
  </si>
  <si>
    <t xml:space="preserve">G.      </t>
  </si>
  <si>
    <t>MEDCONN COLLECTION AGENCY, LLC</t>
  </si>
  <si>
    <t>Taxable Collection Agency in which the Hospital has a 25% partnership</t>
  </si>
  <si>
    <t>Collection Agency</t>
  </si>
  <si>
    <t>2049 Silas Deane Highway, Ste 305</t>
  </si>
  <si>
    <t>Rocky Hill</t>
  </si>
  <si>
    <t xml:space="preserve">06067 - </t>
  </si>
  <si>
    <t>James Moylan</t>
  </si>
  <si>
    <t>Interim Executive Director</t>
  </si>
  <si>
    <t>Daniel E. Lohr, Managing member</t>
  </si>
  <si>
    <t>WWB Corporation</t>
  </si>
  <si>
    <t xml:space="preserve">H.      </t>
  </si>
  <si>
    <t>OMNI HOME HEALTH SERVICES OF EASTERN CONNECTICUT, LLC, D/B/A BACKUS HOME HEALTH CARE</t>
  </si>
  <si>
    <t>OMNI Home Health Services of Eastern Connecticut, LLC d/b/a Backus Home Health Care providing home health care services in eastern CT.</t>
  </si>
  <si>
    <t>Home Health/VNAs</t>
  </si>
  <si>
    <t>12 Case Street</t>
  </si>
  <si>
    <t xml:space="preserve">WWB </t>
  </si>
  <si>
    <t xml:space="preserve">I.      </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</si>
  <si>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</si>
  <si>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</si>
  <si>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</si>
  <si>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 xml:space="preserve">President </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</si>
  <si>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</si>
  <si>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</si>
  <si>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</si>
  <si>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</si>
  <si>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</si>
  <si>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</si>
  <si>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</si>
  <si>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</si>
  <si>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</si>
  <si>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</si>
  <si>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</si>
  <si>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</si>
  <si>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</si>
  <si>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</si>
  <si>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</si>
  <si>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</si>
  <si>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</si>
  <si>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</si>
  <si>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</si>
  <si>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</si>
  <si>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</si>
  <si>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</si>
  <si>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</si>
  <si>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</si>
  <si>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</si>
  <si>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</si>
  <si>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</si>
  <si>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</si>
  <si>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</si>
  <si>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</si>
  <si>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</si>
  <si>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</si>
  <si>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</si>
  <si>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</si>
  <si>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</si>
  <si>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</si>
  <si>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</si>
  <si>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</si>
  <si>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</si>
  <si>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</si>
  <si>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</si>
  <si>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Salary  </t>
  </si>
  <si>
    <t>09/30/2013</t>
  </si>
  <si>
    <t>Accounts Payable  </t>
  </si>
  <si>
    <t>PAYMENTS FOR PAYROLL &amp; ACCOUNTS PAYABLE  </t>
  </si>
  <si>
    <t>Ending Unconsolidated Intercompany Balance:</t>
  </si>
  <si>
    <t>9/30/2013  </t>
  </si>
  <si>
    <t>B.</t>
  </si>
  <si>
    <t>C.</t>
  </si>
  <si>
    <t/>
  </si>
  <si>
    <t>Nothing to Report</t>
  </si>
  <si>
    <t>D.</t>
  </si>
  <si>
    <t>E.</t>
  </si>
  <si>
    <t>F.</t>
  </si>
  <si>
    <t>Payments for Payroll  </t>
  </si>
  <si>
    <t>Equity transfer  </t>
  </si>
  <si>
    <t>Payments for Accounts Payable  </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</si>
  <si>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</si>
  <si>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</si>
  <si>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</si>
  <si>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</si>
  <si>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</si>
  <si>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</si>
  <si>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</si>
  <si>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</si>
  <si>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</si>
  <si>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</si>
  <si>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</si>
  <si>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</si>
  <si>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Accounting Fees</t>
  </si>
  <si>
    <t>Payment for Accounting Fees</t>
  </si>
  <si>
    <t>Salary</t>
  </si>
  <si>
    <t>Payments for Accounting Fees</t>
  </si>
  <si>
    <t>Accounts Payable</t>
  </si>
  <si>
    <t>Payments for Accounts Payable</t>
  </si>
  <si>
    <t>Payments for Payroll</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</si>
  <si>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</si>
  <si>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</si>
  <si>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</si>
  <si>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</si>
  <si>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</si>
  <si>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</si>
  <si>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</si>
  <si>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</si>
  <si>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</si>
  <si>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</si>
  <si>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</si>
  <si>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</si>
  <si>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</si>
  <si>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</si>
  <si>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</si>
  <si>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</si>
  <si>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</si>
  <si>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</si>
  <si>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</si>
  <si>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</si>
  <si>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</si>
  <si>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</si>
  <si>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</si>
  <si>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</si>
  <si>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</si>
  <si>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</si>
  <si>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</si>
  <si>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</si>
  <si>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</si>
  <si>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</si>
  <si>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</si>
  <si>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</si>
  <si>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</si>
  <si>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</si>
  <si>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</si>
  <si>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</si>
  <si>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</si>
  <si>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</si>
  <si>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</si>
  <si>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</si>
  <si>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</si>
  <si>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</si>
  <si>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</si>
  <si>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</si>
  <si>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</si>
  <si>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</si>
  <si>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</si>
  <si>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</si>
  <si>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</si>
  <si>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</si>
  <si>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</si>
  <si>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</si>
  <si>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</si>
  <si>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</si>
  <si>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</si>
  <si>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</si>
  <si>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</si>
  <si>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</si>
  <si>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</si>
  <si>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</si>
  <si>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</si>
  <si>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series of 4 statements and a final notice letter are sent to patients owing balances to the Hospital.  After appropriate series of requests for payment are made with no response, the account is then considered for Bad Debt and referred to a collection agency.</t>
  </si>
  <si>
    <t>Hospital's processes and policies for compensating a Collection Agent for services rendered</t>
  </si>
  <si>
    <t>The Hospital paus the collection agency various fees calculated as  percentage of the amount collected.  The percentages vary based on the type of account - self pay, workers compensation, or if the collection agency required legal assistance to generate the collection.</t>
  </si>
  <si>
    <t>Total Recovery Rate on accounts assigned (excluding Medicare accounts) to Collection Agents</t>
  </si>
  <si>
    <t>II.</t>
  </si>
  <si>
    <t>SPECIFIC COLLECTION AGENT INFORMATION</t>
  </si>
  <si>
    <t>A</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</si>
  <si>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</si>
  <si>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</si>
  <si>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</si>
  <si>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</si>
  <si>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</si>
  <si>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</si>
  <si>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</si>
  <si>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</si>
  <si>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</si>
  <si>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</si>
  <si>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</si>
  <si>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</si>
  <si>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</si>
  <si>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</si>
  <si>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</si>
  <si>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</si>
  <si>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Regional President</t>
  </si>
  <si>
    <t>2.</t>
  </si>
  <si>
    <t>Regional VP, Finance</t>
  </si>
  <si>
    <t>3.</t>
  </si>
  <si>
    <t>Medical Affairs Regional VP</t>
  </si>
  <si>
    <t>4.</t>
  </si>
  <si>
    <t>Backus Physician Services MD</t>
  </si>
  <si>
    <t>5.</t>
  </si>
  <si>
    <t>6.</t>
  </si>
  <si>
    <t>Chief, Emergency Services</t>
  </si>
  <si>
    <t>7.</t>
  </si>
  <si>
    <t>E.R. Physician</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</si>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</sst>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41</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30</v>
      </c>
      <c r="C57" s="21" t="s">
        <v>31</v>
      </c>
    </row>
    <row r="58" spans="1:3" ht="14.25" customHeight="1" x14ac:dyDescent="0.2">
      <c r="A58" s="19">
        <v>12</v>
      </c>
      <c r="B58" s="20" t="s">
        <v>32</v>
      </c>
      <c r="C58" s="21" t="s">
        <v>48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47</v>
      </c>
    </row>
    <row r="67" spans="1:3" ht="14.25" customHeight="1" x14ac:dyDescent="0.2">
      <c r="A67" s="19">
        <v>4</v>
      </c>
      <c r="B67" s="20" t="s">
        <v>17</v>
      </c>
      <c r="C67" s="21" t="s">
        <v>55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41</v>
      </c>
    </row>
    <row r="72" spans="1:3" ht="14.25" customHeight="1" x14ac:dyDescent="0.2">
      <c r="A72" s="19">
        <v>9</v>
      </c>
      <c r="B72" s="20" t="s">
        <v>27</v>
      </c>
      <c r="C72" s="21" t="s">
        <v>50</v>
      </c>
    </row>
    <row r="73" spans="1:3" ht="14.25" customHeight="1" x14ac:dyDescent="0.2">
      <c r="A73" s="19">
        <v>10</v>
      </c>
      <c r="B73" s="20" t="s">
        <v>29</v>
      </c>
      <c r="C73" s="21" t="s">
        <v>41</v>
      </c>
    </row>
    <row r="74" spans="1:3" ht="14.25" customHeight="1" x14ac:dyDescent="0.2">
      <c r="A74" s="19">
        <v>11</v>
      </c>
      <c r="B74" s="20" t="s">
        <v>30</v>
      </c>
      <c r="C74" s="21" t="s">
        <v>56</v>
      </c>
    </row>
    <row r="75" spans="1:3" ht="14.25" customHeight="1" x14ac:dyDescent="0.2">
      <c r="A75" s="19">
        <v>12</v>
      </c>
      <c r="B75" s="20" t="s">
        <v>32</v>
      </c>
      <c r="C75" s="21" t="s">
        <v>55</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57</v>
      </c>
      <c r="B80" s="17" t="s">
        <v>9</v>
      </c>
      <c r="C80" s="18" t="s">
        <v>58</v>
      </c>
    </row>
    <row r="81" spans="1:3" ht="38.25" customHeight="1" x14ac:dyDescent="0.2">
      <c r="A81" s="19">
        <v>1</v>
      </c>
      <c r="B81" s="20" t="s">
        <v>11</v>
      </c>
      <c r="C81" s="21" t="s">
        <v>59</v>
      </c>
    </row>
    <row r="82" spans="1:3" ht="14.25" customHeight="1" x14ac:dyDescent="0.2">
      <c r="A82" s="19">
        <v>2</v>
      </c>
      <c r="B82" s="22" t="s">
        <v>13</v>
      </c>
      <c r="C82" s="21" t="s">
        <v>54</v>
      </c>
    </row>
    <row r="83" spans="1:3" ht="14.25" customHeight="1" x14ac:dyDescent="0.2">
      <c r="A83" s="19">
        <v>3</v>
      </c>
      <c r="B83" s="22" t="s">
        <v>15</v>
      </c>
      <c r="C83" s="23" t="s">
        <v>16</v>
      </c>
    </row>
    <row r="84" spans="1:3" ht="14.25" customHeight="1" x14ac:dyDescent="0.2">
      <c r="A84" s="19">
        <v>4</v>
      </c>
      <c r="B84" s="20" t="s">
        <v>17</v>
      </c>
      <c r="C84" s="21" t="s">
        <v>60</v>
      </c>
    </row>
    <row r="85" spans="1:3" ht="14.25" customHeight="1" x14ac:dyDescent="0.2">
      <c r="A85" s="19">
        <v>5</v>
      </c>
      <c r="B85" s="20" t="s">
        <v>19</v>
      </c>
      <c r="C85" s="21" t="s">
        <v>61</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62</v>
      </c>
    </row>
    <row r="89" spans="1:3" ht="14.25" customHeight="1" x14ac:dyDescent="0.2">
      <c r="A89" s="19">
        <v>9</v>
      </c>
      <c r="B89" s="20" t="s">
        <v>27</v>
      </c>
      <c r="C89" s="21" t="s">
        <v>63</v>
      </c>
    </row>
    <row r="90" spans="1:3" ht="14.25" customHeight="1" x14ac:dyDescent="0.2">
      <c r="A90" s="19">
        <v>10</v>
      </c>
      <c r="B90" s="20" t="s">
        <v>29</v>
      </c>
      <c r="C90" s="21" t="s">
        <v>62</v>
      </c>
    </row>
    <row r="91" spans="1:3" ht="14.25" customHeight="1" x14ac:dyDescent="0.2">
      <c r="A91" s="19">
        <v>11</v>
      </c>
      <c r="B91" s="20" t="s">
        <v>30</v>
      </c>
      <c r="C91" s="21" t="s">
        <v>64</v>
      </c>
    </row>
    <row r="92" spans="1:3" ht="14.25" customHeight="1" x14ac:dyDescent="0.2">
      <c r="A92" s="19">
        <v>12</v>
      </c>
      <c r="B92" s="20" t="s">
        <v>32</v>
      </c>
      <c r="C92" s="21" t="s">
        <v>60</v>
      </c>
    </row>
    <row r="93" spans="1:3" ht="14.25" customHeight="1" x14ac:dyDescent="0.2">
      <c r="A93" s="19">
        <v>13</v>
      </c>
      <c r="B93" s="20" t="s">
        <v>33</v>
      </c>
      <c r="C93" s="21" t="s">
        <v>61</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47</v>
      </c>
    </row>
    <row r="101" spans="1:3" ht="14.25" customHeight="1" x14ac:dyDescent="0.2">
      <c r="A101" s="19">
        <v>4</v>
      </c>
      <c r="B101" s="20" t="s">
        <v>17</v>
      </c>
      <c r="C101" s="21" t="s">
        <v>40</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41</v>
      </c>
    </row>
    <row r="106" spans="1:3" ht="14.25" customHeight="1" x14ac:dyDescent="0.2">
      <c r="A106" s="19">
        <v>9</v>
      </c>
      <c r="B106" s="20" t="s">
        <v>27</v>
      </c>
      <c r="C106" s="21" t="s">
        <v>42</v>
      </c>
    </row>
    <row r="107" spans="1:3" ht="14.25" customHeight="1" x14ac:dyDescent="0.2">
      <c r="A107" s="19">
        <v>10</v>
      </c>
      <c r="B107" s="20" t="s">
        <v>29</v>
      </c>
      <c r="C107" s="21" t="s">
        <v>69</v>
      </c>
    </row>
    <row r="108" spans="1:3" ht="14.25" customHeight="1" x14ac:dyDescent="0.2">
      <c r="A108" s="19">
        <v>11</v>
      </c>
      <c r="B108" s="20" t="s">
        <v>30</v>
      </c>
      <c r="C108" s="21" t="s">
        <v>70</v>
      </c>
    </row>
    <row r="109" spans="1:3" ht="14.25" customHeight="1" x14ac:dyDescent="0.2">
      <c r="A109" s="19">
        <v>12</v>
      </c>
      <c r="B109" s="20" t="s">
        <v>32</v>
      </c>
      <c r="C109" s="21" t="s">
        <v>71</v>
      </c>
    </row>
    <row r="110" spans="1:3" ht="14.25" customHeight="1" x14ac:dyDescent="0.2">
      <c r="A110" s="19">
        <v>13</v>
      </c>
      <c r="B110" s="20" t="s">
        <v>33</v>
      </c>
      <c r="C110" s="21" t="s">
        <v>72</v>
      </c>
    </row>
    <row r="111" spans="1:3" ht="14.25" customHeight="1" x14ac:dyDescent="0.2">
      <c r="A111" s="19">
        <v>14</v>
      </c>
      <c r="B111" s="20" t="s">
        <v>34</v>
      </c>
      <c r="C111" s="24" t="s">
        <v>22</v>
      </c>
    </row>
    <row r="112" spans="1:3" ht="15" customHeight="1" thickBot="1" x14ac:dyDescent="0.25">
      <c r="A112" s="25">
        <v>15</v>
      </c>
      <c r="B112" s="26" t="s">
        <v>35</v>
      </c>
      <c r="C112" s="27" t="s">
        <v>73</v>
      </c>
    </row>
    <row r="113" spans="1:3" ht="15.75" customHeight="1" x14ac:dyDescent="0.25">
      <c r="A113" s="13"/>
      <c r="B113" s="14"/>
      <c r="C113" s="15"/>
    </row>
    <row r="114" spans="1:3" ht="27.2" customHeight="1" x14ac:dyDescent="0.25">
      <c r="A114" s="16" t="s">
        <v>74</v>
      </c>
      <c r="B114" s="17" t="s">
        <v>9</v>
      </c>
      <c r="C114" s="18" t="s">
        <v>75</v>
      </c>
    </row>
    <row r="115" spans="1:3" ht="38.25" customHeight="1" x14ac:dyDescent="0.2">
      <c r="A115" s="19">
        <v>1</v>
      </c>
      <c r="B115" s="20" t="s">
        <v>11</v>
      </c>
      <c r="C115" s="21" t="s">
        <v>76</v>
      </c>
    </row>
    <row r="116" spans="1:3" ht="14.25" customHeight="1" x14ac:dyDescent="0.2">
      <c r="A116" s="19">
        <v>2</v>
      </c>
      <c r="B116" s="22" t="s">
        <v>13</v>
      </c>
      <c r="C116" s="21" t="s">
        <v>77</v>
      </c>
    </row>
    <row r="117" spans="1:3" ht="14.25" customHeight="1" x14ac:dyDescent="0.2">
      <c r="A117" s="19">
        <v>3</v>
      </c>
      <c r="B117" s="22" t="s">
        <v>15</v>
      </c>
      <c r="C117" s="23" t="s">
        <v>47</v>
      </c>
    </row>
    <row r="118" spans="1:3" ht="14.25" customHeight="1" x14ac:dyDescent="0.2">
      <c r="A118" s="19">
        <v>4</v>
      </c>
      <c r="B118" s="20" t="s">
        <v>17</v>
      </c>
      <c r="C118" s="21" t="s">
        <v>78</v>
      </c>
    </row>
    <row r="119" spans="1:3" ht="14.25" customHeight="1" x14ac:dyDescent="0.2">
      <c r="A119" s="19">
        <v>5</v>
      </c>
      <c r="B119" s="20" t="s">
        <v>19</v>
      </c>
      <c r="C119" s="21" t="s">
        <v>79</v>
      </c>
    </row>
    <row r="120" spans="1:3" ht="14.25" customHeight="1" x14ac:dyDescent="0.2">
      <c r="A120" s="19">
        <v>6</v>
      </c>
      <c r="B120" s="20" t="s">
        <v>21</v>
      </c>
      <c r="C120" s="24" t="s">
        <v>22</v>
      </c>
    </row>
    <row r="121" spans="1:3" ht="14.25" customHeight="1" x14ac:dyDescent="0.2">
      <c r="A121" s="19">
        <v>7</v>
      </c>
      <c r="B121" s="20" t="s">
        <v>23</v>
      </c>
      <c r="C121" s="21" t="s">
        <v>80</v>
      </c>
    </row>
    <row r="122" spans="1:3" ht="14.25" customHeight="1" x14ac:dyDescent="0.2">
      <c r="A122" s="19">
        <v>8</v>
      </c>
      <c r="B122" s="20" t="s">
        <v>25</v>
      </c>
      <c r="C122" s="21" t="s">
        <v>81</v>
      </c>
    </row>
    <row r="123" spans="1:3" ht="14.25" customHeight="1" x14ac:dyDescent="0.2">
      <c r="A123" s="19">
        <v>9</v>
      </c>
      <c r="B123" s="20" t="s">
        <v>27</v>
      </c>
      <c r="C123" s="21" t="s">
        <v>82</v>
      </c>
    </row>
    <row r="124" spans="1:3" ht="14.25" customHeight="1" x14ac:dyDescent="0.2">
      <c r="A124" s="19">
        <v>10</v>
      </c>
      <c r="B124" s="20" t="s">
        <v>29</v>
      </c>
      <c r="C124" s="21" t="s">
        <v>83</v>
      </c>
    </row>
    <row r="125" spans="1:3" ht="14.25" customHeight="1" x14ac:dyDescent="0.2">
      <c r="A125" s="19">
        <v>11</v>
      </c>
      <c r="B125" s="20" t="s">
        <v>30</v>
      </c>
      <c r="C125" s="21" t="s">
        <v>84</v>
      </c>
    </row>
    <row r="126" spans="1:3" ht="14.25" customHeight="1" x14ac:dyDescent="0.2">
      <c r="A126" s="19">
        <v>12</v>
      </c>
      <c r="B126" s="20" t="s">
        <v>32</v>
      </c>
      <c r="C126" s="21" t="s">
        <v>40</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85</v>
      </c>
      <c r="B131" s="17" t="s">
        <v>9</v>
      </c>
      <c r="C131" s="18" t="s">
        <v>86</v>
      </c>
    </row>
    <row r="132" spans="1:3" ht="38.25" customHeight="1" x14ac:dyDescent="0.2">
      <c r="A132" s="19">
        <v>1</v>
      </c>
      <c r="B132" s="20" t="s">
        <v>11</v>
      </c>
      <c r="C132" s="21" t="s">
        <v>87</v>
      </c>
    </row>
    <row r="133" spans="1:3" ht="14.25" customHeight="1" x14ac:dyDescent="0.2">
      <c r="A133" s="19">
        <v>2</v>
      </c>
      <c r="B133" s="22" t="s">
        <v>13</v>
      </c>
      <c r="C133" s="21" t="s">
        <v>88</v>
      </c>
    </row>
    <row r="134" spans="1:3" ht="14.25" customHeight="1" x14ac:dyDescent="0.2">
      <c r="A134" s="19">
        <v>3</v>
      </c>
      <c r="B134" s="22" t="s">
        <v>15</v>
      </c>
      <c r="C134" s="23" t="s">
        <v>47</v>
      </c>
    </row>
    <row r="135" spans="1:3" ht="14.25" customHeight="1" x14ac:dyDescent="0.2">
      <c r="A135" s="19">
        <v>4</v>
      </c>
      <c r="B135" s="20" t="s">
        <v>17</v>
      </c>
      <c r="C135" s="21" t="s">
        <v>89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41</v>
      </c>
    </row>
    <row r="140" spans="1:3" ht="14.25" customHeight="1" x14ac:dyDescent="0.2">
      <c r="A140" s="19">
        <v>9</v>
      </c>
      <c r="B140" s="20" t="s">
        <v>27</v>
      </c>
      <c r="C140" s="21" t="s">
        <v>50</v>
      </c>
    </row>
    <row r="141" spans="1:3" ht="14.25" customHeight="1" x14ac:dyDescent="0.2">
      <c r="A141" s="19">
        <v>10</v>
      </c>
      <c r="B141" s="20" t="s">
        <v>29</v>
      </c>
      <c r="C141" s="21" t="s">
        <v>41</v>
      </c>
    </row>
    <row r="142" spans="1:3" ht="14.25" customHeight="1" x14ac:dyDescent="0.2">
      <c r="A142" s="19">
        <v>11</v>
      </c>
      <c r="B142" s="20" t="s">
        <v>30</v>
      </c>
      <c r="C142" s="21" t="s">
        <v>90</v>
      </c>
    </row>
    <row r="143" spans="1:3" ht="14.25" customHeight="1" x14ac:dyDescent="0.2">
      <c r="A143" s="19">
        <v>12</v>
      </c>
      <c r="B143" s="20" t="s">
        <v>32</v>
      </c>
      <c r="C143" s="21" t="s">
        <v>40</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91</v>
      </c>
      <c r="B148" s="17" t="s">
        <v>9</v>
      </c>
      <c r="C148" s="18" t="s">
        <v>92</v>
      </c>
    </row>
    <row r="149" spans="1:3" ht="38.25" customHeight="1" x14ac:dyDescent="0.2">
      <c r="A149" s="19">
        <v>1</v>
      </c>
      <c r="B149" s="20" t="s">
        <v>11</v>
      </c>
      <c r="C149" s="21" t="s">
        <v>93</v>
      </c>
    </row>
    <row r="150" spans="1:3" ht="14.25" customHeight="1" x14ac:dyDescent="0.2">
      <c r="A150" s="19">
        <v>2</v>
      </c>
      <c r="B150" s="22" t="s">
        <v>13</v>
      </c>
      <c r="C150" s="21" t="s">
        <v>94</v>
      </c>
    </row>
    <row r="151" spans="1:3" ht="14.25" customHeight="1" x14ac:dyDescent="0.2">
      <c r="A151" s="19">
        <v>3</v>
      </c>
      <c r="B151" s="22" t="s">
        <v>15</v>
      </c>
      <c r="C151" s="23" t="s">
        <v>47</v>
      </c>
    </row>
    <row r="152" spans="1:3" ht="14.25" customHeight="1" x14ac:dyDescent="0.2">
      <c r="A152" s="19">
        <v>4</v>
      </c>
      <c r="B152" s="20" t="s">
        <v>17</v>
      </c>
      <c r="C152" s="21" t="s">
        <v>40</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49</v>
      </c>
    </row>
    <row r="157" spans="1:3" ht="14.25" customHeight="1" x14ac:dyDescent="0.2">
      <c r="A157" s="19">
        <v>9</v>
      </c>
      <c r="B157" s="20" t="s">
        <v>27</v>
      </c>
      <c r="C157" s="21" t="s">
        <v>95</v>
      </c>
    </row>
    <row r="158" spans="1:3" ht="14.25" customHeight="1" x14ac:dyDescent="0.2">
      <c r="A158" s="19">
        <v>10</v>
      </c>
      <c r="B158" s="20" t="s">
        <v>29</v>
      </c>
      <c r="C158" s="21" t="s">
        <v>49</v>
      </c>
    </row>
    <row r="159" spans="1:3" ht="14.25" customHeight="1" x14ac:dyDescent="0.2">
      <c r="A159" s="19">
        <v>11</v>
      </c>
      <c r="B159" s="20" t="s">
        <v>30</v>
      </c>
      <c r="C159" s="21" t="s">
        <v>31</v>
      </c>
    </row>
    <row r="160" spans="1:3" ht="14.25" customHeight="1" x14ac:dyDescent="0.2">
      <c r="A160" s="19">
        <v>12</v>
      </c>
      <c r="B160" s="20" t="s">
        <v>32</v>
      </c>
      <c r="C160" s="21" t="s">
        <v>40</v>
      </c>
    </row>
    <row r="161" spans="1:4" ht="14.25" customHeight="1" x14ac:dyDescent="0.2">
      <c r="A161" s="19">
        <v>13</v>
      </c>
      <c r="B161" s="20" t="s">
        <v>33</v>
      </c>
      <c r="C161" s="21" t="s">
        <v>20</v>
      </c>
    </row>
    <row r="162" spans="1:4" ht="14.25" customHeight="1" x14ac:dyDescent="0.2">
      <c r="A162" s="19">
        <v>14</v>
      </c>
      <c r="B162" s="20" t="s">
        <v>34</v>
      </c>
      <c r="C162" s="24" t="s">
        <v>22</v>
      </c>
    </row>
    <row r="163" spans="1:4" ht="15" customHeight="1" thickBot="1" x14ac:dyDescent="0.25">
      <c r="A163" s="25">
        <v>15</v>
      </c>
      <c r="B163" s="26" t="s">
        <v>35</v>
      </c>
      <c r="C163" s="27" t="s">
        <v>24</v>
      </c>
    </row>
    <row r="164" spans="1:4" ht="15.75" x14ac:dyDescent="0.25">
      <c r="A164" s="28" t="s">
        <v>96</v>
      </c>
      <c r="B164" s="28"/>
      <c r="C164" s="28" t="s">
        <v>97</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A28" sqref="A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6"/>
      <c r="C1" s="506"/>
    </row>
    <row r="2" spans="1:3" ht="15.75" x14ac:dyDescent="0.25">
      <c r="A2" s="506" t="s">
        <v>0</v>
      </c>
      <c r="B2" s="506"/>
      <c r="C2" s="506"/>
    </row>
    <row r="3" spans="1:3" ht="15.75" x14ac:dyDescent="0.25">
      <c r="A3" s="506" t="s">
        <v>1</v>
      </c>
      <c r="B3" s="506"/>
      <c r="C3" s="506"/>
    </row>
    <row r="4" spans="1:3" ht="15.75" x14ac:dyDescent="0.25">
      <c r="A4" s="506" t="s">
        <v>98</v>
      </c>
      <c r="B4" s="506"/>
      <c r="C4" s="506"/>
    </row>
    <row r="5" spans="1:3" ht="15.75" x14ac:dyDescent="0.25">
      <c r="A5" s="506" t="s">
        <v>229</v>
      </c>
      <c r="B5" s="506"/>
      <c r="C5" s="506"/>
    </row>
    <row r="6" spans="1:3" ht="13.5" customHeight="1" thickBot="1" x14ac:dyDescent="0.3">
      <c r="A6" s="306"/>
      <c r="B6" s="505"/>
      <c r="C6" s="505"/>
    </row>
    <row r="7" spans="1:3" ht="15.75" x14ac:dyDescent="0.25">
      <c r="A7" s="307">
        <v>-1</v>
      </c>
      <c r="B7" s="308">
        <v>-2</v>
      </c>
      <c r="C7" s="309">
        <v>-3</v>
      </c>
    </row>
    <row r="8" spans="1:3" ht="15.6" customHeight="1" thickBot="1" x14ac:dyDescent="0.25">
      <c r="A8" s="310" t="s">
        <v>5</v>
      </c>
      <c r="B8" s="311" t="s">
        <v>6</v>
      </c>
      <c r="C8" s="311" t="s">
        <v>230</v>
      </c>
    </row>
    <row r="9" spans="1:3" ht="15.75" customHeight="1" x14ac:dyDescent="0.25">
      <c r="A9" s="312"/>
      <c r="B9" s="313"/>
      <c r="C9" s="314"/>
    </row>
    <row r="10" spans="1:3" ht="15.75" customHeight="1" thickBot="1" x14ac:dyDescent="0.25">
      <c r="A10" s="315" t="s">
        <v>155</v>
      </c>
      <c r="B10" s="316" t="s">
        <v>231</v>
      </c>
      <c r="C10" s="311"/>
    </row>
    <row r="11" spans="1:3" s="320" customFormat="1" ht="75" customHeight="1" x14ac:dyDescent="0.2">
      <c r="A11" s="317" t="s">
        <v>134</v>
      </c>
      <c r="B11" s="318" t="s">
        <v>232</v>
      </c>
      <c r="C11" s="319" t="s">
        <v>233</v>
      </c>
    </row>
    <row r="12" spans="1:3" s="320" customFormat="1" ht="60" x14ac:dyDescent="0.2">
      <c r="A12" s="321" t="s">
        <v>143</v>
      </c>
      <c r="B12" s="318" t="s">
        <v>234</v>
      </c>
      <c r="C12" s="322" t="s">
        <v>235</v>
      </c>
    </row>
    <row r="13" spans="1:3" s="320" customFormat="1" ht="30" x14ac:dyDescent="0.2">
      <c r="A13" s="323" t="s">
        <v>144</v>
      </c>
      <c r="B13" s="324" t="s">
        <v>236</v>
      </c>
      <c r="C13" s="325">
        <v>0.26790000000000003</v>
      </c>
    </row>
    <row r="14" spans="1:3" ht="13.5" customHeight="1" thickBot="1" x14ac:dyDescent="0.25">
      <c r="A14" s="326"/>
      <c r="B14" s="327"/>
      <c r="C14" s="328"/>
    </row>
    <row r="15" spans="1:3" s="320" customFormat="1" ht="16.5" customHeight="1" thickBot="1" x14ac:dyDescent="0.25">
      <c r="A15" s="329" t="s">
        <v>237</v>
      </c>
      <c r="B15" s="330" t="s">
        <v>238</v>
      </c>
      <c r="C15" s="331"/>
    </row>
    <row r="16" spans="1:3" s="320" customFormat="1" ht="15.75" x14ac:dyDescent="0.2">
      <c r="A16" s="332" t="s">
        <v>239</v>
      </c>
      <c r="B16" s="333" t="s">
        <v>240</v>
      </c>
      <c r="C16" s="334"/>
    </row>
    <row r="17" spans="1:3" s="320" customFormat="1" x14ac:dyDescent="0.2">
      <c r="A17" s="335">
        <v>1</v>
      </c>
      <c r="B17" s="318" t="s">
        <v>241</v>
      </c>
      <c r="C17" s="336" t="s">
        <v>242</v>
      </c>
    </row>
    <row r="18" spans="1:3" s="320" customFormat="1" x14ac:dyDescent="0.2">
      <c r="A18" s="335">
        <v>2</v>
      </c>
      <c r="B18" s="337" t="s">
        <v>243</v>
      </c>
      <c r="C18" s="336" t="s">
        <v>77</v>
      </c>
    </row>
    <row r="19" spans="1:3" s="320" customFormat="1" x14ac:dyDescent="0.2">
      <c r="A19" s="335">
        <v>3</v>
      </c>
      <c r="B19" s="337" t="s">
        <v>244</v>
      </c>
      <c r="C19" s="336" t="s">
        <v>245</v>
      </c>
    </row>
    <row r="20" spans="1:3" s="320" customFormat="1" ht="75" customHeight="1" x14ac:dyDescent="0.2">
      <c r="A20" s="335">
        <v>4</v>
      </c>
      <c r="B20" s="337" t="s">
        <v>246</v>
      </c>
      <c r="C20" s="336" t="s">
        <v>233</v>
      </c>
    </row>
    <row r="21" spans="1:3" s="320" customFormat="1" ht="75" customHeight="1" x14ac:dyDescent="0.2">
      <c r="A21" s="335">
        <v>5</v>
      </c>
      <c r="B21" s="337" t="s">
        <v>247</v>
      </c>
      <c r="C21" s="336" t="s">
        <v>235</v>
      </c>
    </row>
    <row r="22" spans="1:3" s="320" customFormat="1" ht="30" x14ac:dyDescent="0.2">
      <c r="A22" s="338">
        <v>6</v>
      </c>
      <c r="B22" s="337" t="s">
        <v>248</v>
      </c>
      <c r="C22" s="339">
        <v>0.26789999999999997</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r:id="rId1"/>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A28" sqref="A28"/>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6" t="s">
        <v>0</v>
      </c>
      <c r="B4" s="506"/>
      <c r="C4" s="506"/>
      <c r="D4" s="506"/>
      <c r="E4" s="506"/>
    </row>
    <row r="5" spans="1:7" ht="15.75" customHeight="1" x14ac:dyDescent="0.25">
      <c r="A5" s="506" t="s">
        <v>249</v>
      </c>
      <c r="B5" s="506"/>
      <c r="C5" s="506"/>
      <c r="D5" s="506"/>
      <c r="E5" s="506"/>
    </row>
    <row r="6" spans="1:7" ht="15.75" customHeight="1" x14ac:dyDescent="0.25">
      <c r="A6" s="506" t="s">
        <v>98</v>
      </c>
      <c r="B6" s="506"/>
      <c r="C6" s="506"/>
      <c r="D6" s="506"/>
      <c r="E6" s="506"/>
    </row>
    <row r="7" spans="1:7" ht="15.75" customHeight="1" x14ac:dyDescent="0.25">
      <c r="A7" s="506" t="s">
        <v>250</v>
      </c>
      <c r="B7" s="506"/>
      <c r="C7" s="506"/>
      <c r="D7" s="506"/>
      <c r="E7" s="506"/>
    </row>
    <row r="8" spans="1:7" ht="16.5" customHeight="1" thickBot="1" x14ac:dyDescent="0.3">
      <c r="A8" s="340"/>
      <c r="B8" s="340"/>
      <c r="C8" s="344"/>
      <c r="D8" s="341"/>
      <c r="E8" s="342"/>
      <c r="F8" s="342"/>
      <c r="G8" s="342"/>
    </row>
    <row r="9" spans="1:7" ht="16.5" customHeight="1" thickBot="1" x14ac:dyDescent="0.3">
      <c r="A9" s="345" t="s">
        <v>5</v>
      </c>
      <c r="B9" s="346" t="s">
        <v>251</v>
      </c>
      <c r="C9" s="347" t="s">
        <v>252</v>
      </c>
      <c r="D9" s="347" t="s">
        <v>253</v>
      </c>
      <c r="E9" s="348" t="s">
        <v>254</v>
      </c>
      <c r="F9" s="349"/>
      <c r="G9" s="349"/>
    </row>
    <row r="10" spans="1:7" ht="15.75" customHeight="1" x14ac:dyDescent="0.25">
      <c r="A10" s="350"/>
      <c r="B10" s="351"/>
      <c r="C10" s="352"/>
      <c r="D10" s="352"/>
      <c r="E10" s="353"/>
      <c r="F10" s="349"/>
      <c r="G10" s="349"/>
    </row>
    <row r="11" spans="1:7" ht="15.75" customHeight="1" x14ac:dyDescent="0.25">
      <c r="A11" s="354" t="s">
        <v>255</v>
      </c>
      <c r="B11" s="355" t="s">
        <v>256</v>
      </c>
      <c r="C11" s="356">
        <v>696769</v>
      </c>
      <c r="D11" s="356">
        <v>161911</v>
      </c>
      <c r="E11" s="357">
        <f>C11+D11</f>
        <v>858680</v>
      </c>
      <c r="F11" s="358"/>
      <c r="G11" s="359"/>
    </row>
    <row r="12" spans="1:7" ht="15.75" customHeight="1" x14ac:dyDescent="0.25">
      <c r="A12" s="507"/>
      <c r="B12" s="508"/>
      <c r="C12" s="508"/>
      <c r="D12" s="508"/>
      <c r="E12" s="509"/>
      <c r="F12" s="358"/>
      <c r="G12" s="359"/>
    </row>
    <row r="13" spans="1:7" ht="15.75" customHeight="1" x14ac:dyDescent="0.25">
      <c r="A13" s="354" t="s">
        <v>257</v>
      </c>
      <c r="B13" s="355" t="s">
        <v>258</v>
      </c>
      <c r="C13" s="356">
        <v>461654</v>
      </c>
      <c r="D13" s="356">
        <v>137202</v>
      </c>
      <c r="E13" s="357">
        <f>C13+D13</f>
        <v>598856</v>
      </c>
      <c r="F13" s="358"/>
      <c r="G13" s="359"/>
    </row>
    <row r="14" spans="1:7" ht="15.75" customHeight="1" x14ac:dyDescent="0.25">
      <c r="A14" s="507"/>
      <c r="B14" s="508"/>
      <c r="C14" s="508"/>
      <c r="D14" s="508"/>
      <c r="E14" s="509"/>
      <c r="F14" s="358"/>
      <c r="G14" s="359"/>
    </row>
    <row r="15" spans="1:7" ht="15.75" customHeight="1" x14ac:dyDescent="0.25">
      <c r="A15" s="354" t="s">
        <v>259</v>
      </c>
      <c r="B15" s="355" t="s">
        <v>260</v>
      </c>
      <c r="C15" s="356">
        <v>459000</v>
      </c>
      <c r="D15" s="356">
        <v>118237</v>
      </c>
      <c r="E15" s="357">
        <f>C15+D15</f>
        <v>577237</v>
      </c>
      <c r="F15" s="358"/>
      <c r="G15" s="359"/>
    </row>
    <row r="16" spans="1:7" ht="15.75" customHeight="1" x14ac:dyDescent="0.25">
      <c r="A16" s="507"/>
      <c r="B16" s="508"/>
      <c r="C16" s="508"/>
      <c r="D16" s="508"/>
      <c r="E16" s="509"/>
      <c r="F16" s="358"/>
      <c r="G16" s="359"/>
    </row>
    <row r="17" spans="1:7" ht="15.75" customHeight="1" x14ac:dyDescent="0.25">
      <c r="A17" s="354" t="s">
        <v>261</v>
      </c>
      <c r="B17" s="355" t="s">
        <v>262</v>
      </c>
      <c r="C17" s="356">
        <v>510059</v>
      </c>
      <c r="D17" s="356">
        <v>48041</v>
      </c>
      <c r="E17" s="357">
        <f>C17+D17</f>
        <v>558100</v>
      </c>
      <c r="F17" s="358"/>
      <c r="G17" s="359"/>
    </row>
    <row r="18" spans="1:7" ht="15.75" customHeight="1" x14ac:dyDescent="0.25">
      <c r="A18" s="507"/>
      <c r="B18" s="508"/>
      <c r="C18" s="508"/>
      <c r="D18" s="508"/>
      <c r="E18" s="509"/>
      <c r="F18" s="358"/>
      <c r="G18" s="359"/>
    </row>
    <row r="19" spans="1:7" ht="15.75" customHeight="1" x14ac:dyDescent="0.25">
      <c r="A19" s="354" t="s">
        <v>263</v>
      </c>
      <c r="B19" s="355" t="s">
        <v>262</v>
      </c>
      <c r="C19" s="356">
        <v>504365</v>
      </c>
      <c r="D19" s="356">
        <v>46752</v>
      </c>
      <c r="E19" s="357">
        <f>C19+D19</f>
        <v>551117</v>
      </c>
      <c r="F19" s="358"/>
      <c r="G19" s="359"/>
    </row>
    <row r="20" spans="1:7" ht="15.75" customHeight="1" x14ac:dyDescent="0.25">
      <c r="A20" s="507"/>
      <c r="B20" s="508"/>
      <c r="C20" s="508"/>
      <c r="D20" s="508"/>
      <c r="E20" s="509"/>
      <c r="F20" s="358"/>
      <c r="G20" s="359"/>
    </row>
    <row r="21" spans="1:7" ht="15.75" customHeight="1" x14ac:dyDescent="0.25">
      <c r="A21" s="354" t="s">
        <v>264</v>
      </c>
      <c r="B21" s="355" t="s">
        <v>265</v>
      </c>
      <c r="C21" s="356">
        <v>438928</v>
      </c>
      <c r="D21" s="356">
        <v>56677</v>
      </c>
      <c r="E21" s="357">
        <f>C21+D21</f>
        <v>495605</v>
      </c>
      <c r="F21" s="358"/>
      <c r="G21" s="359"/>
    </row>
    <row r="22" spans="1:7" ht="15.75" customHeight="1" x14ac:dyDescent="0.25">
      <c r="A22" s="507"/>
      <c r="B22" s="508"/>
      <c r="C22" s="508"/>
      <c r="D22" s="508"/>
      <c r="E22" s="509"/>
      <c r="F22" s="358"/>
      <c r="G22" s="359"/>
    </row>
    <row r="23" spans="1:7" ht="15.75" customHeight="1" x14ac:dyDescent="0.25">
      <c r="A23" s="354" t="s">
        <v>266</v>
      </c>
      <c r="B23" s="355" t="s">
        <v>267</v>
      </c>
      <c r="C23" s="356">
        <v>367497</v>
      </c>
      <c r="D23" s="356">
        <v>47212</v>
      </c>
      <c r="E23" s="357">
        <f>C23+D23</f>
        <v>414709</v>
      </c>
      <c r="F23" s="358"/>
      <c r="G23" s="359"/>
    </row>
    <row r="24" spans="1:7" ht="15.75" customHeight="1" x14ac:dyDescent="0.25">
      <c r="A24" s="507"/>
      <c r="B24" s="508"/>
      <c r="C24" s="508"/>
      <c r="D24" s="508"/>
      <c r="E24" s="509"/>
      <c r="F24" s="358"/>
      <c r="G24" s="359"/>
    </row>
    <row r="25" spans="1:7" ht="15.75" customHeight="1" x14ac:dyDescent="0.25">
      <c r="A25" s="354" t="s">
        <v>268</v>
      </c>
      <c r="B25" s="355" t="s">
        <v>267</v>
      </c>
      <c r="C25" s="356">
        <v>357260</v>
      </c>
      <c r="D25" s="356">
        <v>57193</v>
      </c>
      <c r="E25" s="357">
        <f>C25+D25</f>
        <v>414453</v>
      </c>
      <c r="F25" s="358"/>
      <c r="G25" s="359"/>
    </row>
    <row r="26" spans="1:7" ht="15.75" customHeight="1" x14ac:dyDescent="0.25">
      <c r="A26" s="507"/>
      <c r="B26" s="508"/>
      <c r="C26" s="508"/>
      <c r="D26" s="508"/>
      <c r="E26" s="509"/>
      <c r="F26" s="358"/>
      <c r="G26" s="359"/>
    </row>
    <row r="27" spans="1:7" ht="15.75" customHeight="1" x14ac:dyDescent="0.25">
      <c r="A27" s="354" t="s">
        <v>269</v>
      </c>
      <c r="B27" s="355" t="s">
        <v>267</v>
      </c>
      <c r="C27" s="356">
        <v>360960</v>
      </c>
      <c r="D27" s="356">
        <v>44675</v>
      </c>
      <c r="E27" s="357">
        <f>C27+D27</f>
        <v>405635</v>
      </c>
      <c r="F27" s="358"/>
      <c r="G27" s="359"/>
    </row>
    <row r="28" spans="1:7" ht="15.75" customHeight="1" x14ac:dyDescent="0.25">
      <c r="A28" s="507"/>
      <c r="B28" s="508"/>
      <c r="C28" s="508"/>
      <c r="D28" s="508"/>
      <c r="E28" s="509"/>
      <c r="F28" s="358"/>
      <c r="G28" s="359"/>
    </row>
    <row r="29" spans="1:7" ht="15.75" customHeight="1" x14ac:dyDescent="0.25">
      <c r="A29" s="354" t="s">
        <v>270</v>
      </c>
      <c r="B29" s="355" t="s">
        <v>267</v>
      </c>
      <c r="C29" s="356">
        <v>360556</v>
      </c>
      <c r="D29" s="356">
        <v>35567</v>
      </c>
      <c r="E29" s="357">
        <f>C29+D29</f>
        <v>396123</v>
      </c>
      <c r="F29" s="358"/>
      <c r="G29" s="359"/>
    </row>
    <row r="30" spans="1:7" ht="15.75" customHeight="1" thickBot="1" x14ac:dyDescent="0.3">
      <c r="A30" s="507"/>
      <c r="B30" s="508"/>
      <c r="C30" s="508"/>
      <c r="D30" s="508"/>
      <c r="E30" s="509"/>
      <c r="F30" s="358"/>
      <c r="G30" s="359"/>
    </row>
    <row r="31" spans="1:7" ht="18.75" customHeight="1" thickBot="1" x14ac:dyDescent="0.3">
      <c r="A31" s="360"/>
      <c r="B31" s="361" t="s">
        <v>156</v>
      </c>
      <c r="C31" s="362">
        <f>SUM(C11+C13+C15+C17+C19+C21+C23+C25+C27+C29)</f>
        <v>4517048</v>
      </c>
      <c r="D31" s="362">
        <f>SUM(D11+D13+D15+D17+D19+D21+D23+D25+D27+D29)</f>
        <v>753467</v>
      </c>
      <c r="E31" s="363">
        <f>C31+D31</f>
        <v>5270515</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r:id="rId1"/>
  <headerFooter>
    <oddHeader>&amp;L&amp;10OFFICE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A28" sqref="A28"/>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249</v>
      </c>
      <c r="B3" s="511"/>
      <c r="C3" s="511"/>
      <c r="D3" s="511"/>
      <c r="E3" s="511"/>
    </row>
    <row r="4" spans="1:5" ht="15" customHeight="1" x14ac:dyDescent="0.25">
      <c r="A4" s="511" t="s">
        <v>98</v>
      </c>
      <c r="B4" s="511"/>
      <c r="C4" s="511"/>
      <c r="D4" s="511"/>
      <c r="E4" s="511"/>
    </row>
    <row r="5" spans="1:5" ht="15" customHeight="1" x14ac:dyDescent="0.25">
      <c r="A5" s="512" t="s">
        <v>271</v>
      </c>
      <c r="B5" s="512"/>
      <c r="C5" s="512"/>
      <c r="D5" s="512"/>
      <c r="E5" s="512"/>
    </row>
    <row r="6" spans="1:5" ht="25.5" customHeight="1" x14ac:dyDescent="0.25">
      <c r="A6" s="512" t="s">
        <v>272</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273</v>
      </c>
      <c r="D9" s="372" t="s">
        <v>274</v>
      </c>
      <c r="E9" s="373" t="s">
        <v>254</v>
      </c>
    </row>
    <row r="10" spans="1:5" s="374" customFormat="1" ht="15.75" x14ac:dyDescent="0.25">
      <c r="A10" s="375"/>
      <c r="B10" s="376"/>
      <c r="C10" s="377"/>
      <c r="D10" s="377"/>
      <c r="E10" s="378"/>
    </row>
    <row r="11" spans="1:5" s="374" customFormat="1" ht="15.75" x14ac:dyDescent="0.25">
      <c r="A11" s="379" t="s">
        <v>109</v>
      </c>
      <c r="B11" s="380" t="s">
        <v>10</v>
      </c>
      <c r="C11" s="381"/>
      <c r="D11" s="381"/>
      <c r="E11" s="382"/>
    </row>
    <row r="12" spans="1:5" ht="14.25" customHeight="1" x14ac:dyDescent="0.2">
      <c r="A12" s="383">
        <v>1</v>
      </c>
      <c r="B12" s="384" t="s">
        <v>275</v>
      </c>
      <c r="C12" s="385">
        <v>126413</v>
      </c>
      <c r="D12" s="385">
        <v>32621</v>
      </c>
      <c r="E12" s="385">
        <f>D12+ C12</f>
        <v>159034</v>
      </c>
    </row>
    <row r="13" spans="1:5" ht="14.25" customHeight="1" x14ac:dyDescent="0.2">
      <c r="A13" s="383">
        <v>2</v>
      </c>
      <c r="B13" s="384" t="s">
        <v>276</v>
      </c>
      <c r="C13" s="385">
        <v>0</v>
      </c>
      <c r="D13" s="385">
        <v>0</v>
      </c>
      <c r="E13" s="385">
        <f>D13+ C13</f>
        <v>0</v>
      </c>
    </row>
    <row r="14" spans="1:5" ht="15.75" x14ac:dyDescent="0.25">
      <c r="A14" s="375"/>
      <c r="B14" s="376"/>
      <c r="C14" s="377"/>
      <c r="D14" s="377"/>
      <c r="E14" s="386"/>
    </row>
    <row r="15" spans="1:5" s="374" customFormat="1" ht="15.75" x14ac:dyDescent="0.25">
      <c r="A15" s="379" t="s">
        <v>116</v>
      </c>
      <c r="B15" s="380" t="s">
        <v>37</v>
      </c>
      <c r="C15" s="381"/>
      <c r="D15" s="381"/>
      <c r="E15" s="382"/>
    </row>
    <row r="16" spans="1:5" ht="14.25" customHeight="1" x14ac:dyDescent="0.2">
      <c r="A16" s="383">
        <v>1</v>
      </c>
      <c r="B16" s="384" t="s">
        <v>275</v>
      </c>
      <c r="C16" s="385">
        <v>0</v>
      </c>
      <c r="D16" s="385">
        <v>0</v>
      </c>
      <c r="E16" s="385">
        <f>D16+ C16</f>
        <v>0</v>
      </c>
    </row>
    <row r="17" spans="1:5" ht="14.25" customHeight="1" x14ac:dyDescent="0.2">
      <c r="A17" s="383">
        <v>2</v>
      </c>
      <c r="B17" s="384" t="s">
        <v>276</v>
      </c>
      <c r="C17" s="385">
        <v>0</v>
      </c>
      <c r="D17" s="385">
        <v>0</v>
      </c>
      <c r="E17" s="385">
        <f>D17+ C17</f>
        <v>0</v>
      </c>
    </row>
    <row r="18" spans="1:5" ht="15.75" x14ac:dyDescent="0.25">
      <c r="A18" s="375"/>
      <c r="B18" s="376"/>
      <c r="C18" s="377"/>
      <c r="D18" s="377"/>
      <c r="E18" s="386"/>
    </row>
    <row r="19" spans="1:5" s="374" customFormat="1" ht="31.5" x14ac:dyDescent="0.25">
      <c r="A19" s="379" t="s">
        <v>117</v>
      </c>
      <c r="B19" s="380" t="s">
        <v>44</v>
      </c>
      <c r="C19" s="381"/>
      <c r="D19" s="381"/>
      <c r="E19" s="382"/>
    </row>
    <row r="20" spans="1:5" ht="14.25" customHeight="1" x14ac:dyDescent="0.2">
      <c r="A20" s="383">
        <v>1</v>
      </c>
      <c r="B20" s="384" t="s">
        <v>275</v>
      </c>
      <c r="C20" s="385">
        <v>0</v>
      </c>
      <c r="D20" s="385">
        <v>0</v>
      </c>
      <c r="E20" s="385">
        <f>D20+ C20</f>
        <v>0</v>
      </c>
    </row>
    <row r="21" spans="1:5" ht="14.25" customHeight="1" x14ac:dyDescent="0.2">
      <c r="A21" s="383">
        <v>2</v>
      </c>
      <c r="B21" s="384" t="s">
        <v>276</v>
      </c>
      <c r="C21" s="385">
        <v>0</v>
      </c>
      <c r="D21" s="385">
        <v>0</v>
      </c>
      <c r="E21" s="385">
        <f>D21+ C21</f>
        <v>0</v>
      </c>
    </row>
    <row r="22" spans="1:5" ht="15.75" x14ac:dyDescent="0.25">
      <c r="A22" s="375"/>
      <c r="B22" s="376"/>
      <c r="C22" s="377"/>
      <c r="D22" s="377"/>
      <c r="E22" s="386"/>
    </row>
    <row r="23" spans="1:5" s="374" customFormat="1" ht="15.75" x14ac:dyDescent="0.25">
      <c r="A23" s="379" t="s">
        <v>118</v>
      </c>
      <c r="B23" s="380" t="s">
        <v>52</v>
      </c>
      <c r="C23" s="381"/>
      <c r="D23" s="381"/>
      <c r="E23" s="382"/>
    </row>
    <row r="24" spans="1:5" ht="14.25" customHeight="1" x14ac:dyDescent="0.2">
      <c r="A24" s="383">
        <v>1</v>
      </c>
      <c r="B24" s="384" t="s">
        <v>275</v>
      </c>
      <c r="C24" s="385">
        <v>0</v>
      </c>
      <c r="D24" s="385">
        <v>0</v>
      </c>
      <c r="E24" s="385">
        <f>D24+ C24</f>
        <v>0</v>
      </c>
    </row>
    <row r="25" spans="1:5" ht="14.25" customHeight="1" x14ac:dyDescent="0.2">
      <c r="A25" s="383">
        <v>2</v>
      </c>
      <c r="B25" s="384" t="s">
        <v>276</v>
      </c>
      <c r="C25" s="385">
        <v>0</v>
      </c>
      <c r="D25" s="385">
        <v>0</v>
      </c>
      <c r="E25" s="385">
        <f>D25+ C25</f>
        <v>0</v>
      </c>
    </row>
    <row r="26" spans="1:5" ht="15.75" x14ac:dyDescent="0.25">
      <c r="A26" s="375"/>
      <c r="B26" s="376"/>
      <c r="C26" s="377"/>
      <c r="D26" s="377"/>
      <c r="E26" s="386"/>
    </row>
    <row r="27" spans="1:5" s="374" customFormat="1" ht="15.75" x14ac:dyDescent="0.25">
      <c r="A27" s="379" t="s">
        <v>119</v>
      </c>
      <c r="B27" s="380" t="s">
        <v>58</v>
      </c>
      <c r="C27" s="381"/>
      <c r="D27" s="381"/>
      <c r="E27" s="382"/>
    </row>
    <row r="28" spans="1:5" ht="14.25" customHeight="1" x14ac:dyDescent="0.2">
      <c r="A28" s="383">
        <v>1</v>
      </c>
      <c r="B28" s="384" t="s">
        <v>275</v>
      </c>
      <c r="C28" s="385">
        <v>0</v>
      </c>
      <c r="D28" s="385">
        <v>0</v>
      </c>
      <c r="E28" s="385">
        <f>D28+ C28</f>
        <v>0</v>
      </c>
    </row>
    <row r="29" spans="1:5" ht="14.25" customHeight="1" x14ac:dyDescent="0.2">
      <c r="A29" s="383">
        <v>2</v>
      </c>
      <c r="B29" s="384" t="s">
        <v>276</v>
      </c>
      <c r="C29" s="385">
        <v>0</v>
      </c>
      <c r="D29" s="385">
        <v>0</v>
      </c>
      <c r="E29" s="385">
        <f>D29+ C29</f>
        <v>0</v>
      </c>
    </row>
    <row r="30" spans="1:5" ht="15.75" x14ac:dyDescent="0.25">
      <c r="A30" s="375"/>
      <c r="B30" s="376"/>
      <c r="C30" s="377"/>
      <c r="D30" s="377"/>
      <c r="E30" s="386"/>
    </row>
    <row r="31" spans="1:5" s="374" customFormat="1" ht="15.75" x14ac:dyDescent="0.25">
      <c r="A31" s="379" t="s">
        <v>120</v>
      </c>
      <c r="B31" s="380" t="s">
        <v>66</v>
      </c>
      <c r="C31" s="381"/>
      <c r="D31" s="381"/>
      <c r="E31" s="382"/>
    </row>
    <row r="32" spans="1:5" ht="14.25" customHeight="1" x14ac:dyDescent="0.2">
      <c r="A32" s="383">
        <v>1</v>
      </c>
      <c r="B32" s="384" t="s">
        <v>275</v>
      </c>
      <c r="C32" s="385">
        <v>0</v>
      </c>
      <c r="D32" s="385">
        <v>0</v>
      </c>
      <c r="E32" s="385">
        <f>D32+ C32</f>
        <v>0</v>
      </c>
    </row>
    <row r="33" spans="1:6" ht="14.25" customHeight="1" x14ac:dyDescent="0.2">
      <c r="A33" s="383">
        <v>2</v>
      </c>
      <c r="B33" s="384" t="s">
        <v>276</v>
      </c>
      <c r="C33" s="385">
        <v>0</v>
      </c>
      <c r="D33" s="385">
        <v>0</v>
      </c>
      <c r="E33" s="385">
        <f>D33+ C33</f>
        <v>0</v>
      </c>
    </row>
    <row r="34" spans="1:6" ht="15.75" x14ac:dyDescent="0.25">
      <c r="A34" s="375"/>
      <c r="B34" s="376"/>
      <c r="C34" s="377"/>
      <c r="D34" s="377"/>
      <c r="E34" s="386"/>
    </row>
    <row r="35" spans="1:6" s="374" customFormat="1" ht="15.75" x14ac:dyDescent="0.25">
      <c r="A35" s="379" t="s">
        <v>121</v>
      </c>
      <c r="B35" s="380" t="s">
        <v>75</v>
      </c>
      <c r="C35" s="381"/>
      <c r="D35" s="381"/>
      <c r="E35" s="382"/>
    </row>
    <row r="36" spans="1:6" ht="14.25" customHeight="1" x14ac:dyDescent="0.2">
      <c r="A36" s="383">
        <v>1</v>
      </c>
      <c r="B36" s="384" t="s">
        <v>275</v>
      </c>
      <c r="C36" s="385">
        <v>0</v>
      </c>
      <c r="D36" s="385">
        <v>0</v>
      </c>
      <c r="E36" s="385">
        <f>D36+ C36</f>
        <v>0</v>
      </c>
    </row>
    <row r="37" spans="1:6" ht="14.25" customHeight="1" x14ac:dyDescent="0.2">
      <c r="A37" s="383">
        <v>2</v>
      </c>
      <c r="B37" s="384" t="s">
        <v>276</v>
      </c>
      <c r="C37" s="385">
        <v>0</v>
      </c>
      <c r="D37" s="385">
        <v>0</v>
      </c>
      <c r="E37" s="385">
        <f>D37+ C37</f>
        <v>0</v>
      </c>
    </row>
    <row r="38" spans="1:6" ht="15.75" x14ac:dyDescent="0.25">
      <c r="A38" s="375"/>
      <c r="B38" s="376"/>
      <c r="C38" s="377"/>
      <c r="D38" s="377"/>
      <c r="E38" s="386"/>
    </row>
    <row r="39" spans="1:6" s="374" customFormat="1" ht="31.5" x14ac:dyDescent="0.25">
      <c r="A39" s="379" t="s">
        <v>122</v>
      </c>
      <c r="B39" s="380" t="s">
        <v>86</v>
      </c>
      <c r="C39" s="381"/>
      <c r="D39" s="381"/>
      <c r="E39" s="382"/>
    </row>
    <row r="40" spans="1:6" ht="14.25" customHeight="1" x14ac:dyDescent="0.2">
      <c r="A40" s="383">
        <v>1</v>
      </c>
      <c r="B40" s="384" t="s">
        <v>275</v>
      </c>
      <c r="C40" s="385">
        <v>0</v>
      </c>
      <c r="D40" s="385">
        <v>0</v>
      </c>
      <c r="E40" s="385">
        <f>D40+ C40</f>
        <v>0</v>
      </c>
    </row>
    <row r="41" spans="1:6" ht="14.25" customHeight="1" x14ac:dyDescent="0.2">
      <c r="A41" s="383">
        <v>2</v>
      </c>
      <c r="B41" s="384" t="s">
        <v>276</v>
      </c>
      <c r="C41" s="385">
        <v>0</v>
      </c>
      <c r="D41" s="385">
        <v>0</v>
      </c>
      <c r="E41" s="385">
        <f>D41+ C41</f>
        <v>0</v>
      </c>
    </row>
    <row r="42" spans="1:6" ht="15.75" x14ac:dyDescent="0.25">
      <c r="A42" s="375"/>
      <c r="B42" s="376"/>
      <c r="C42" s="377"/>
      <c r="D42" s="377"/>
      <c r="E42" s="386"/>
    </row>
    <row r="43" spans="1:6" s="374" customFormat="1" ht="15.75" x14ac:dyDescent="0.25">
      <c r="A43" s="379" t="s">
        <v>123</v>
      </c>
      <c r="B43" s="380" t="s">
        <v>92</v>
      </c>
      <c r="C43" s="381"/>
      <c r="D43" s="381"/>
      <c r="E43" s="382"/>
    </row>
    <row r="44" spans="1:6" ht="14.25" customHeight="1" x14ac:dyDescent="0.2">
      <c r="A44" s="383">
        <v>1</v>
      </c>
      <c r="B44" s="384" t="s">
        <v>275</v>
      </c>
      <c r="C44" s="385">
        <v>0</v>
      </c>
      <c r="D44" s="385">
        <v>0</v>
      </c>
      <c r="E44" s="385">
        <f>D44+ C44</f>
        <v>0</v>
      </c>
    </row>
    <row r="45" spans="1:6" ht="14.25" customHeight="1" x14ac:dyDescent="0.2">
      <c r="A45" s="383">
        <v>2</v>
      </c>
      <c r="B45" s="384" t="s">
        <v>276</v>
      </c>
      <c r="C45" s="385">
        <v>0</v>
      </c>
      <c r="D45" s="385">
        <v>0</v>
      </c>
      <c r="E45" s="385">
        <f>D45+ C45</f>
        <v>0</v>
      </c>
    </row>
    <row r="46" spans="1:6" ht="15.75" x14ac:dyDescent="0.25">
      <c r="A46" s="375"/>
      <c r="B46" s="376"/>
      <c r="C46" s="377"/>
      <c r="D46" s="377"/>
      <c r="E46" s="386"/>
    </row>
    <row r="47" spans="1:6" ht="13.5" customHeight="1" x14ac:dyDescent="0.2">
      <c r="A47" s="387"/>
      <c r="B47" s="513"/>
      <c r="C47" s="513"/>
      <c r="D47" s="513"/>
      <c r="E47" s="388"/>
    </row>
    <row r="48" spans="1:6" ht="15" customHeight="1" x14ac:dyDescent="0.2">
      <c r="A48" s="389"/>
      <c r="B48" s="510" t="s">
        <v>277</v>
      </c>
      <c r="C48" s="510"/>
      <c r="D48" s="510"/>
      <c r="E48" s="510"/>
      <c r="F48" s="387"/>
    </row>
    <row r="49" spans="1:6" ht="13.5" customHeight="1" x14ac:dyDescent="0.2">
      <c r="A49" s="389"/>
      <c r="B49" s="390"/>
      <c r="C49" s="390"/>
      <c r="D49" s="390"/>
      <c r="E49" s="390"/>
      <c r="F49" s="387"/>
    </row>
    <row r="50" spans="1:6" ht="32.1" customHeight="1" x14ac:dyDescent="0.2">
      <c r="A50" s="389"/>
      <c r="B50" s="510" t="s">
        <v>278</v>
      </c>
      <c r="C50" s="510"/>
      <c r="D50" s="510"/>
      <c r="E50" s="510"/>
      <c r="F50" s="387"/>
    </row>
    <row r="51" spans="1:6" ht="15" customHeight="1" x14ac:dyDescent="0.2">
      <c r="A51" s="387"/>
      <c r="B51" s="510" t="s">
        <v>279</v>
      </c>
      <c r="C51" s="510"/>
      <c r="D51" s="510"/>
      <c r="E51" s="510"/>
      <c r="F51" s="387"/>
    </row>
    <row r="52" spans="1:6" ht="15" customHeight="1" x14ac:dyDescent="0.2">
      <c r="A52" s="387"/>
      <c r="B52" s="510" t="s">
        <v>280</v>
      </c>
      <c r="C52" s="510"/>
      <c r="D52" s="510"/>
      <c r="E52" s="510"/>
      <c r="F52" s="38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r:id="rId1"/>
  <headerFooter>
    <oddHeader>&amp;LOFFICE OF HEALTH CARE ACCESS&amp;CANNUAL REPORTING&amp;RWILLIAM W. BACKUS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A28" sqref="A28"/>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98</v>
      </c>
      <c r="B4" s="467"/>
      <c r="C4" s="467"/>
    </row>
    <row r="5" spans="1:4" ht="15.75" customHeight="1" x14ac:dyDescent="0.25">
      <c r="A5" s="467" t="s">
        <v>281</v>
      </c>
      <c r="B5" s="467"/>
      <c r="C5" s="467"/>
    </row>
    <row r="6" spans="1:4" ht="15.75" customHeight="1" x14ac:dyDescent="0.25">
      <c r="A6" s="467" t="s">
        <v>282</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283</v>
      </c>
    </row>
    <row r="10" spans="1:4" ht="15.75" customHeight="1" x14ac:dyDescent="0.25">
      <c r="A10" s="400"/>
      <c r="B10" s="401"/>
      <c r="C10" s="402"/>
    </row>
    <row r="11" spans="1:4" ht="30" customHeight="1" x14ac:dyDescent="0.25">
      <c r="A11" s="403" t="s">
        <v>239</v>
      </c>
      <c r="B11" s="404" t="s">
        <v>284</v>
      </c>
      <c r="C11" s="405"/>
    </row>
    <row r="12" spans="1:4" ht="45" customHeight="1" x14ac:dyDescent="0.2">
      <c r="A12" s="406" t="s">
        <v>285</v>
      </c>
      <c r="B12" s="407" t="s">
        <v>286</v>
      </c>
      <c r="C12" s="408" t="s">
        <v>287</v>
      </c>
    </row>
    <row r="13" spans="1:4" ht="15" customHeight="1" x14ac:dyDescent="0.2">
      <c r="A13" s="409"/>
      <c r="B13" s="410"/>
      <c r="C13" s="411"/>
    </row>
    <row r="14" spans="1:4" ht="30" customHeight="1" x14ac:dyDescent="0.2">
      <c r="A14" s="412" t="s">
        <v>288</v>
      </c>
      <c r="B14" s="413" t="s">
        <v>289</v>
      </c>
      <c r="C14" s="414" t="s">
        <v>287</v>
      </c>
    </row>
    <row r="15" spans="1:4" ht="15" customHeight="1" x14ac:dyDescent="0.2">
      <c r="A15" s="415"/>
      <c r="B15" s="410"/>
      <c r="C15" s="411"/>
    </row>
    <row r="16" spans="1:4" ht="30" customHeight="1" x14ac:dyDescent="0.2">
      <c r="A16" s="412" t="s">
        <v>290</v>
      </c>
      <c r="B16" s="413" t="s">
        <v>291</v>
      </c>
      <c r="C16" s="414" t="s">
        <v>287</v>
      </c>
    </row>
    <row r="17" spans="1:3" ht="15" customHeight="1" x14ac:dyDescent="0.2">
      <c r="A17" s="415"/>
      <c r="B17" s="410"/>
      <c r="C17" s="411"/>
    </row>
    <row r="18" spans="1:3" ht="30" customHeight="1" x14ac:dyDescent="0.2">
      <c r="A18" s="412" t="s">
        <v>292</v>
      </c>
      <c r="B18" s="413" t="s">
        <v>293</v>
      </c>
      <c r="C18" s="414" t="s">
        <v>287</v>
      </c>
    </row>
    <row r="19" spans="1:3" ht="15" customHeight="1" x14ac:dyDescent="0.2">
      <c r="A19" s="416"/>
      <c r="B19" s="417"/>
      <c r="C19" s="411"/>
    </row>
    <row r="20" spans="1:3" ht="30" customHeight="1" x14ac:dyDescent="0.2">
      <c r="A20" s="418" t="s">
        <v>294</v>
      </c>
      <c r="B20" s="419" t="s">
        <v>295</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r:id="rId1"/>
  <headerFooter>
    <oddHeader>&amp;LOFFICE OF HEALTH CARE ACCESS&amp;CANNUAL REPORTING&amp;RWILLIAM W. BACKUS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A28" sqref="A28"/>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249</v>
      </c>
      <c r="B2" s="515"/>
      <c r="C2" s="515"/>
      <c r="D2" s="515"/>
      <c r="E2" s="515"/>
      <c r="F2" s="516"/>
    </row>
    <row r="3" spans="1:6" ht="15" customHeight="1" x14ac:dyDescent="0.25">
      <c r="A3" s="461" t="s">
        <v>296</v>
      </c>
      <c r="B3" s="461"/>
      <c r="C3" s="461"/>
      <c r="D3" s="461"/>
      <c r="E3" s="461"/>
      <c r="F3" s="461"/>
    </row>
    <row r="4" spans="1:6" ht="15" customHeight="1" x14ac:dyDescent="0.25">
      <c r="A4" s="461" t="s">
        <v>297</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298</v>
      </c>
      <c r="D7" s="2" t="s">
        <v>299</v>
      </c>
      <c r="E7" s="424" t="s">
        <v>160</v>
      </c>
      <c r="F7" s="424" t="s">
        <v>300</v>
      </c>
    </row>
    <row r="8" spans="1:6" ht="15" customHeight="1" x14ac:dyDescent="0.25">
      <c r="A8" s="426" t="s">
        <v>5</v>
      </c>
      <c r="B8" s="427" t="s">
        <v>6</v>
      </c>
      <c r="C8" s="426" t="s">
        <v>160</v>
      </c>
      <c r="D8" s="426" t="s">
        <v>160</v>
      </c>
      <c r="E8" s="426" t="s">
        <v>301</v>
      </c>
      <c r="F8" s="426" t="s">
        <v>301</v>
      </c>
    </row>
    <row r="9" spans="1:6" ht="15" customHeight="1" x14ac:dyDescent="0.25">
      <c r="A9" s="425"/>
      <c r="B9" s="425"/>
      <c r="C9" s="425"/>
      <c r="D9" s="425"/>
      <c r="E9" s="425"/>
      <c r="F9" s="425"/>
    </row>
    <row r="10" spans="1:6" ht="15" customHeight="1" x14ac:dyDescent="0.25">
      <c r="A10" s="426" t="s">
        <v>134</v>
      </c>
      <c r="B10" s="428" t="s">
        <v>302</v>
      </c>
      <c r="C10" s="428"/>
      <c r="D10" s="428"/>
      <c r="E10" s="428"/>
      <c r="F10" s="429"/>
    </row>
    <row r="11" spans="1:6" ht="15" customHeight="1" x14ac:dyDescent="0.25">
      <c r="A11" s="426"/>
      <c r="B11" s="428"/>
      <c r="C11" s="428"/>
      <c r="D11" s="428"/>
      <c r="E11" s="428"/>
      <c r="F11" s="429"/>
    </row>
    <row r="12" spans="1:6" x14ac:dyDescent="0.2">
      <c r="A12" s="430" t="s">
        <v>255</v>
      </c>
      <c r="B12" s="431" t="s">
        <v>303</v>
      </c>
      <c r="C12" s="432">
        <v>2085</v>
      </c>
      <c r="D12" s="432">
        <v>2371</v>
      </c>
      <c r="E12" s="432">
        <f>+D12-C12</f>
        <v>286</v>
      </c>
      <c r="F12" s="429">
        <f>IF(C12=0,0,E12/C12)</f>
        <v>0.13717026378896882</v>
      </c>
    </row>
    <row r="13" spans="1:6" ht="15" customHeight="1" x14ac:dyDescent="0.25">
      <c r="A13" s="430" t="s">
        <v>257</v>
      </c>
      <c r="B13" s="431" t="s">
        <v>304</v>
      </c>
      <c r="C13" s="432">
        <v>1845</v>
      </c>
      <c r="D13" s="432">
        <v>2080</v>
      </c>
      <c r="E13" s="432">
        <f>+D13-C13</f>
        <v>235</v>
      </c>
      <c r="F13" s="433">
        <f>IF(C13=0,0,E13/C13)</f>
        <v>0.12737127371273713</v>
      </c>
    </row>
    <row r="14" spans="1:6" ht="15" customHeight="1" x14ac:dyDescent="0.25">
      <c r="A14" s="434"/>
      <c r="B14" s="434"/>
      <c r="C14" s="434"/>
      <c r="D14" s="434"/>
      <c r="E14" s="434"/>
    </row>
    <row r="15" spans="1:6" x14ac:dyDescent="0.2">
      <c r="A15" s="430" t="s">
        <v>259</v>
      </c>
      <c r="B15" s="431" t="s">
        <v>305</v>
      </c>
      <c r="C15" s="435">
        <v>5552920</v>
      </c>
      <c r="D15" s="435">
        <v>5791068</v>
      </c>
      <c r="E15" s="435">
        <f>+D15-C15</f>
        <v>238148</v>
      </c>
      <c r="F15" s="429">
        <f>IF(C15=0,0,E15/C15)</f>
        <v>4.2886985585961983E-2</v>
      </c>
    </row>
    <row r="16" spans="1:6" ht="15" customHeight="1" x14ac:dyDescent="0.25">
      <c r="A16" s="436"/>
      <c r="B16" s="434" t="s">
        <v>306</v>
      </c>
      <c r="C16" s="437">
        <f>IF(C13=0,0,C15/C13)</f>
        <v>3009.7127371273714</v>
      </c>
      <c r="D16" s="437">
        <f>IF(D13=0,0,D15/D13)</f>
        <v>2784.1673076923075</v>
      </c>
      <c r="E16" s="437">
        <f>+D16-C16</f>
        <v>-225.54542943506385</v>
      </c>
      <c r="F16" s="433">
        <f>IF(C16=0,0,E16/C16)</f>
        <v>-7.4939188266298237E-2</v>
      </c>
    </row>
    <row r="17" spans="1:6" ht="15" customHeight="1" x14ac:dyDescent="0.25">
      <c r="A17" s="434"/>
      <c r="B17" s="434"/>
      <c r="C17" s="434"/>
      <c r="D17" s="434"/>
      <c r="E17" s="434"/>
      <c r="F17" s="429"/>
    </row>
    <row r="18" spans="1:6" x14ac:dyDescent="0.2">
      <c r="A18" s="430" t="s">
        <v>261</v>
      </c>
      <c r="B18" s="431" t="s">
        <v>307</v>
      </c>
      <c r="C18" s="431">
        <v>0.41379899999999997</v>
      </c>
      <c r="D18" s="431">
        <v>0.42394799999999999</v>
      </c>
      <c r="E18" s="438">
        <f>+D18-C18</f>
        <v>1.0149000000000019E-2</v>
      </c>
      <c r="F18" s="429">
        <f>IF(C18=0,0,E18/C18)</f>
        <v>2.4526400498792941E-2</v>
      </c>
    </row>
    <row r="19" spans="1:6" ht="15" customHeight="1" x14ac:dyDescent="0.25">
      <c r="A19" s="436"/>
      <c r="B19" s="434" t="s">
        <v>308</v>
      </c>
      <c r="C19" s="437">
        <f>+C15*C18</f>
        <v>2297792.7430799999</v>
      </c>
      <c r="D19" s="437">
        <f>+D15*D18</f>
        <v>2455111.6964639998</v>
      </c>
      <c r="E19" s="437">
        <f>+D19-C19</f>
        <v>157318.95338399988</v>
      </c>
      <c r="F19" s="433">
        <f>IF(C19=0,0,E19/C19)</f>
        <v>6.8465249469422076E-2</v>
      </c>
    </row>
    <row r="20" spans="1:6" ht="15" customHeight="1" x14ac:dyDescent="0.25">
      <c r="A20" s="436"/>
      <c r="B20" s="434" t="s">
        <v>309</v>
      </c>
      <c r="C20" s="437">
        <f>IF(C13=0,0,C19/C13)</f>
        <v>1245.4161209105691</v>
      </c>
      <c r="D20" s="437">
        <f>IF(D13=0,0,D19/D13)</f>
        <v>1180.3421617615384</v>
      </c>
      <c r="E20" s="437">
        <f>+D20-C20</f>
        <v>-65.07395914903077</v>
      </c>
      <c r="F20" s="433">
        <f>IF(C20=0,0,E20/C20)</f>
        <v>-5.2250776311979025E-2</v>
      </c>
    </row>
    <row r="21" spans="1:6" ht="15" customHeight="1" x14ac:dyDescent="0.25">
      <c r="A21" s="425"/>
      <c r="B21" s="434"/>
      <c r="C21" s="439"/>
      <c r="D21" s="439"/>
      <c r="E21" s="439"/>
      <c r="F21" s="429"/>
    </row>
    <row r="22" spans="1:6" x14ac:dyDescent="0.2">
      <c r="A22" s="430" t="s">
        <v>263</v>
      </c>
      <c r="B22" s="431" t="s">
        <v>310</v>
      </c>
      <c r="C22" s="435">
        <v>1576229</v>
      </c>
      <c r="D22" s="435">
        <v>1160267</v>
      </c>
      <c r="E22" s="435">
        <f>+D22-C22</f>
        <v>-415962</v>
      </c>
      <c r="F22" s="429">
        <f>IF(C22=0,0,E22/C22)</f>
        <v>-0.26389693375772177</v>
      </c>
    </row>
    <row r="23" spans="1:6" ht="30" x14ac:dyDescent="0.2">
      <c r="A23" s="430" t="s">
        <v>264</v>
      </c>
      <c r="B23" s="431" t="s">
        <v>311</v>
      </c>
      <c r="C23" s="440">
        <v>1581810</v>
      </c>
      <c r="D23" s="440">
        <v>1957278</v>
      </c>
      <c r="E23" s="440">
        <f>+D23-C23</f>
        <v>375468</v>
      </c>
      <c r="F23" s="429">
        <f>IF(C23=0,0,E23/C23)</f>
        <v>0.23736605534166555</v>
      </c>
    </row>
    <row r="24" spans="1:6" ht="30" x14ac:dyDescent="0.2">
      <c r="A24" s="430" t="s">
        <v>266</v>
      </c>
      <c r="B24" s="431" t="s">
        <v>312</v>
      </c>
      <c r="C24" s="440">
        <v>2394881</v>
      </c>
      <c r="D24" s="440">
        <v>2673523</v>
      </c>
      <c r="E24" s="440">
        <f>+D24-C24</f>
        <v>278642</v>
      </c>
      <c r="F24" s="429">
        <f>IF(C24=0,0,E24/C24)</f>
        <v>0.11634899604615011</v>
      </c>
    </row>
    <row r="25" spans="1:6" ht="15" customHeight="1" x14ac:dyDescent="0.25">
      <c r="A25" s="425"/>
      <c r="B25" s="434" t="s">
        <v>305</v>
      </c>
      <c r="C25" s="437">
        <f>+C22+C23+C24</f>
        <v>5552920</v>
      </c>
      <c r="D25" s="437">
        <f>+D22+D23+D24</f>
        <v>5791068</v>
      </c>
      <c r="E25" s="437">
        <f>+E22+E23+E24</f>
        <v>238148</v>
      </c>
      <c r="F25" s="433">
        <f>IF(C25=0,0,E25/C25)</f>
        <v>4.2886985585961983E-2</v>
      </c>
    </row>
    <row r="26" spans="1:6" ht="15" customHeight="1" x14ac:dyDescent="0.25">
      <c r="A26" s="426"/>
      <c r="B26" s="434"/>
      <c r="C26" s="441"/>
      <c r="D26" s="441"/>
      <c r="E26" s="441"/>
      <c r="F26" s="429"/>
    </row>
    <row r="27" spans="1:6" x14ac:dyDescent="0.2">
      <c r="A27" s="430" t="s">
        <v>268</v>
      </c>
      <c r="B27" s="431" t="s">
        <v>313</v>
      </c>
      <c r="C27" s="440">
        <v>1821</v>
      </c>
      <c r="D27" s="440">
        <v>1883</v>
      </c>
      <c r="E27" s="440">
        <f>+D27-C27</f>
        <v>62</v>
      </c>
      <c r="F27" s="429">
        <f>IF(C27=0,0,E27/C27)</f>
        <v>3.4047226798462386E-2</v>
      </c>
    </row>
    <row r="28" spans="1:6" x14ac:dyDescent="0.2">
      <c r="A28" s="430" t="s">
        <v>269</v>
      </c>
      <c r="B28" s="431" t="s">
        <v>314</v>
      </c>
      <c r="C28" s="440">
        <v>426</v>
      </c>
      <c r="D28" s="440">
        <v>436</v>
      </c>
      <c r="E28" s="440">
        <f>+D28-C28</f>
        <v>10</v>
      </c>
      <c r="F28" s="429">
        <f>IF(C28=0,0,E28/C28)</f>
        <v>2.3474178403755867E-2</v>
      </c>
    </row>
    <row r="29" spans="1:6" x14ac:dyDescent="0.2">
      <c r="A29" s="430" t="s">
        <v>270</v>
      </c>
      <c r="B29" s="431" t="s">
        <v>315</v>
      </c>
      <c r="C29" s="440">
        <v>1835</v>
      </c>
      <c r="D29" s="440">
        <v>2246</v>
      </c>
      <c r="E29" s="440">
        <f>+D29-C29</f>
        <v>411</v>
      </c>
      <c r="F29" s="429">
        <f>IF(C29=0,0,E29/C29)</f>
        <v>0.22397820163487739</v>
      </c>
    </row>
    <row r="30" spans="1:6" ht="30" x14ac:dyDescent="0.2">
      <c r="A30" s="430" t="s">
        <v>316</v>
      </c>
      <c r="B30" s="431" t="s">
        <v>317</v>
      </c>
      <c r="C30" s="440">
        <v>4499</v>
      </c>
      <c r="D30" s="440">
        <v>5168</v>
      </c>
      <c r="E30" s="440">
        <f>+D30-C30</f>
        <v>669</v>
      </c>
      <c r="F30" s="429">
        <f>IF(C30=0,0,E30/C30)</f>
        <v>0.1486997110468993</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318</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143</v>
      </c>
      <c r="B36" s="428" t="s">
        <v>319</v>
      </c>
      <c r="C36" s="425"/>
      <c r="D36" s="425"/>
      <c r="E36" s="425"/>
      <c r="F36" s="425"/>
    </row>
    <row r="37" spans="1:6" ht="15" customHeight="1" x14ac:dyDescent="0.25">
      <c r="A37" s="426"/>
      <c r="B37" s="442"/>
      <c r="C37" s="425"/>
      <c r="D37" s="425"/>
      <c r="E37" s="425"/>
      <c r="F37" s="425"/>
    </row>
    <row r="38" spans="1:6" x14ac:dyDescent="0.2">
      <c r="A38" s="430" t="s">
        <v>255</v>
      </c>
      <c r="B38" s="431" t="s">
        <v>303</v>
      </c>
      <c r="C38" s="432">
        <v>0</v>
      </c>
      <c r="D38" s="432">
        <v>0</v>
      </c>
      <c r="E38" s="432">
        <f>+D38-C38</f>
        <v>0</v>
      </c>
      <c r="F38" s="429">
        <f>IF(C38=0,0,E38/C38)</f>
        <v>0</v>
      </c>
    </row>
    <row r="39" spans="1:6" ht="15" customHeight="1" x14ac:dyDescent="0.25">
      <c r="A39" s="430" t="s">
        <v>257</v>
      </c>
      <c r="B39" s="431" t="s">
        <v>304</v>
      </c>
      <c r="C39" s="432">
        <v>0</v>
      </c>
      <c r="D39" s="432">
        <v>0</v>
      </c>
      <c r="E39" s="432">
        <f>+D39-C39</f>
        <v>0</v>
      </c>
      <c r="F39" s="433">
        <f>IF(C39=0,0,E39/C39)</f>
        <v>0</v>
      </c>
    </row>
    <row r="40" spans="1:6" ht="15" customHeight="1" x14ac:dyDescent="0.25">
      <c r="A40" s="431"/>
      <c r="B40" s="431"/>
      <c r="C40" s="434"/>
      <c r="D40" s="434"/>
      <c r="E40" s="434"/>
    </row>
    <row r="41" spans="1:6" x14ac:dyDescent="0.2">
      <c r="A41" s="430" t="s">
        <v>259</v>
      </c>
      <c r="B41" s="431" t="s">
        <v>320</v>
      </c>
      <c r="C41" s="435">
        <v>0</v>
      </c>
      <c r="D41" s="435">
        <v>0</v>
      </c>
      <c r="E41" s="435">
        <f>+D41-C41</f>
        <v>0</v>
      </c>
      <c r="F41" s="429">
        <f>IF(C41=0,0,E41/C41)</f>
        <v>0</v>
      </c>
    </row>
    <row r="42" spans="1:6" ht="15" customHeight="1" x14ac:dyDescent="0.25">
      <c r="A42" s="425"/>
      <c r="B42" s="434" t="s">
        <v>306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261</v>
      </c>
      <c r="B44" s="431" t="s">
        <v>307</v>
      </c>
      <c r="C44" s="431">
        <v>0.41379899999999997</v>
      </c>
      <c r="D44" s="431">
        <v>0</v>
      </c>
      <c r="E44" s="438">
        <f>+D44-C44</f>
        <v>-0.41379899999999997</v>
      </c>
      <c r="F44" s="429">
        <f>IF(C44=0,0,E44/C44)</f>
        <v>-1</v>
      </c>
    </row>
    <row r="45" spans="1:6" ht="15" customHeight="1" x14ac:dyDescent="0.25">
      <c r="A45" s="425"/>
      <c r="B45" s="434" t="s">
        <v>308</v>
      </c>
      <c r="C45" s="437">
        <f>+C41*C44</f>
        <v>0</v>
      </c>
      <c r="D45" s="437">
        <f>+D41*D44</f>
        <v>0</v>
      </c>
      <c r="E45" s="437">
        <f>+D45-C45</f>
        <v>0</v>
      </c>
      <c r="F45" s="433">
        <f>IF(C45=0,0,E45/C45)</f>
        <v>0</v>
      </c>
    </row>
    <row r="46" spans="1:6" ht="15" customHeight="1" x14ac:dyDescent="0.25">
      <c r="A46" s="425"/>
      <c r="B46" s="434" t="s">
        <v>309</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263</v>
      </c>
      <c r="B48" s="431" t="s">
        <v>321</v>
      </c>
      <c r="C48" s="435">
        <v>0</v>
      </c>
      <c r="D48" s="435">
        <v>0</v>
      </c>
      <c r="E48" s="435">
        <f>+D48-C48</f>
        <v>0</v>
      </c>
      <c r="F48" s="429">
        <f>IF(C48=0,0,E48/C48)</f>
        <v>0</v>
      </c>
    </row>
    <row r="49" spans="1:7" ht="30" x14ac:dyDescent="0.2">
      <c r="A49" s="430" t="s">
        <v>264</v>
      </c>
      <c r="B49" s="431" t="s">
        <v>322</v>
      </c>
      <c r="C49" s="440">
        <v>0</v>
      </c>
      <c r="D49" s="440">
        <v>0</v>
      </c>
      <c r="E49" s="440">
        <f>+D49-C49</f>
        <v>0</v>
      </c>
      <c r="F49" s="429">
        <f>IF(C49=0,0,E49/C49)</f>
        <v>0</v>
      </c>
    </row>
    <row r="50" spans="1:7" ht="30" x14ac:dyDescent="0.2">
      <c r="A50" s="430" t="s">
        <v>266</v>
      </c>
      <c r="B50" s="431" t="s">
        <v>323</v>
      </c>
      <c r="C50" s="440">
        <v>0</v>
      </c>
      <c r="D50" s="440">
        <v>0</v>
      </c>
      <c r="E50" s="440">
        <f>+D50-C50</f>
        <v>0</v>
      </c>
      <c r="F50" s="429">
        <f>IF(C50=0,0,E50/C50)</f>
        <v>0</v>
      </c>
    </row>
    <row r="51" spans="1:7" ht="15" customHeight="1" x14ac:dyDescent="0.25">
      <c r="A51" s="425"/>
      <c r="B51" s="434" t="s">
        <v>320</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268</v>
      </c>
      <c r="B53" s="431" t="s">
        <v>324</v>
      </c>
      <c r="C53" s="440">
        <v>0</v>
      </c>
      <c r="D53" s="440">
        <v>0</v>
      </c>
      <c r="E53" s="440">
        <f>+D53-C53</f>
        <v>0</v>
      </c>
      <c r="F53" s="429">
        <f>IF(C53=0,0,E53/C53)</f>
        <v>0</v>
      </c>
    </row>
    <row r="54" spans="1:7" x14ac:dyDescent="0.2">
      <c r="A54" s="430" t="s">
        <v>269</v>
      </c>
      <c r="B54" s="431" t="s">
        <v>325</v>
      </c>
      <c r="C54" s="440">
        <v>0</v>
      </c>
      <c r="D54" s="440">
        <v>0</v>
      </c>
      <c r="E54" s="440">
        <f>+D54-C54</f>
        <v>0</v>
      </c>
      <c r="F54" s="429">
        <f>IF(C54=0,0,E54/C54)</f>
        <v>0</v>
      </c>
    </row>
    <row r="55" spans="1:7" x14ac:dyDescent="0.2">
      <c r="A55" s="430" t="s">
        <v>270</v>
      </c>
      <c r="B55" s="431" t="s">
        <v>326</v>
      </c>
      <c r="C55" s="440">
        <v>0</v>
      </c>
      <c r="D55" s="440">
        <v>0</v>
      </c>
      <c r="E55" s="440">
        <f>+D55-C55</f>
        <v>0</v>
      </c>
      <c r="F55" s="429">
        <f>IF(C55=0,0,E55/C55)</f>
        <v>0</v>
      </c>
    </row>
    <row r="56" spans="1:7" ht="30" x14ac:dyDescent="0.2">
      <c r="A56" s="430" t="s">
        <v>316</v>
      </c>
      <c r="B56" s="431" t="s">
        <v>327</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328</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r:id="rId1"/>
  <headerFooter>
    <oddHeader>&amp;LOFFICE OF HEALTH CARE ACCESS&amp;CANNUAL REPORTING&amp;RWILLIAM W. BACKUS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6"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98</v>
      </c>
      <c r="B4" s="467"/>
      <c r="C4" s="467"/>
      <c r="D4" s="467"/>
    </row>
    <row r="5" spans="1:8" s="30" customFormat="1" ht="15.75" customHeight="1" x14ac:dyDescent="0.25">
      <c r="A5" s="467" t="s">
        <v>99</v>
      </c>
      <c r="B5" s="467"/>
      <c r="C5" s="467"/>
      <c r="D5" s="467"/>
    </row>
    <row r="6" spans="1:8" s="30" customFormat="1" ht="16.5" customHeight="1" thickBot="1" x14ac:dyDescent="0.3">
      <c r="A6" s="32"/>
      <c r="B6" s="464"/>
      <c r="C6" s="464"/>
    </row>
    <row r="7" spans="1:8" ht="15.75" customHeight="1" x14ac:dyDescent="0.25">
      <c r="A7" s="33" t="s">
        <v>100</v>
      </c>
      <c r="B7" s="34" t="s">
        <v>101</v>
      </c>
      <c r="C7" s="35" t="s">
        <v>102</v>
      </c>
      <c r="D7" s="36" t="s">
        <v>103</v>
      </c>
      <c r="E7" s="37"/>
      <c r="F7" s="37"/>
      <c r="G7" s="37"/>
      <c r="H7" s="38"/>
    </row>
    <row r="8" spans="1:8" ht="15.75" customHeight="1" x14ac:dyDescent="0.25">
      <c r="A8" s="40"/>
      <c r="B8" s="41"/>
      <c r="C8" s="42" t="s">
        <v>104</v>
      </c>
      <c r="D8" s="43" t="s">
        <v>105</v>
      </c>
    </row>
    <row r="9" spans="1:8" ht="16.5" customHeight="1" thickBot="1" x14ac:dyDescent="0.3">
      <c r="A9" s="44" t="s">
        <v>5</v>
      </c>
      <c r="B9" s="45" t="s">
        <v>106</v>
      </c>
      <c r="C9" s="46" t="s">
        <v>107</v>
      </c>
      <c r="D9" s="47" t="s">
        <v>108</v>
      </c>
    </row>
    <row r="10" spans="1:8" ht="15.75" customHeight="1" x14ac:dyDescent="0.25">
      <c r="A10" s="48"/>
      <c r="B10" s="49"/>
      <c r="C10" s="49"/>
      <c r="D10" s="50"/>
    </row>
    <row r="11" spans="1:8" ht="15.75" x14ac:dyDescent="0.25">
      <c r="A11" s="51" t="s">
        <v>109</v>
      </c>
      <c r="B11" s="52" t="s">
        <v>0</v>
      </c>
      <c r="C11" s="53"/>
      <c r="D11" s="54"/>
    </row>
    <row r="12" spans="1:8" x14ac:dyDescent="0.2">
      <c r="A12" s="55">
        <v>1</v>
      </c>
      <c r="B12" s="38"/>
      <c r="C12" s="56" t="s">
        <v>110</v>
      </c>
      <c r="D12" s="57">
        <v>314117949</v>
      </c>
    </row>
    <row r="13" spans="1:8" x14ac:dyDescent="0.2">
      <c r="A13" s="55">
        <v>2</v>
      </c>
      <c r="B13" s="38"/>
      <c r="C13" s="56" t="s">
        <v>111</v>
      </c>
      <c r="D13" s="57">
        <v>3305592</v>
      </c>
    </row>
    <row r="14" spans="1:8" x14ac:dyDescent="0.2">
      <c r="A14" s="55">
        <v>3</v>
      </c>
      <c r="B14" s="38"/>
      <c r="C14" s="56" t="s">
        <v>112</v>
      </c>
      <c r="D14" s="57">
        <v>0</v>
      </c>
    </row>
    <row r="15" spans="1:8" x14ac:dyDescent="0.2">
      <c r="A15" s="55">
        <v>4</v>
      </c>
      <c r="B15" s="38"/>
      <c r="C15" s="56" t="s">
        <v>113</v>
      </c>
      <c r="D15" s="57">
        <v>8067466</v>
      </c>
    </row>
    <row r="16" spans="1:8" ht="15.75" thickBot="1" x14ac:dyDescent="0.25">
      <c r="A16" s="55">
        <v>5</v>
      </c>
      <c r="B16" s="38"/>
      <c r="C16" s="56" t="s">
        <v>114</v>
      </c>
      <c r="D16" s="57">
        <v>0</v>
      </c>
    </row>
    <row r="17" spans="1:4" ht="16.5" customHeight="1" thickBot="1" x14ac:dyDescent="0.25">
      <c r="A17" s="58"/>
      <c r="B17" s="59"/>
      <c r="C17" s="60" t="s">
        <v>115</v>
      </c>
      <c r="D17" s="61">
        <f>+D16+D15+D14+D13+D12</f>
        <v>325491007</v>
      </c>
    </row>
    <row r="18" spans="1:4" ht="16.5" customHeight="1" x14ac:dyDescent="0.25">
      <c r="A18" s="62"/>
      <c r="B18" s="63"/>
      <c r="C18" s="64"/>
      <c r="D18" s="65"/>
    </row>
    <row r="19" spans="1:4" ht="15.75" x14ac:dyDescent="0.25">
      <c r="A19" s="51" t="s">
        <v>116</v>
      </c>
      <c r="B19" s="52" t="s">
        <v>10</v>
      </c>
      <c r="C19" s="53"/>
      <c r="D19" s="54"/>
    </row>
    <row r="20" spans="1:4" x14ac:dyDescent="0.2">
      <c r="A20" s="55">
        <v>1</v>
      </c>
      <c r="B20" s="38"/>
      <c r="C20" s="56" t="s">
        <v>110</v>
      </c>
      <c r="D20" s="57">
        <v>-1715</v>
      </c>
    </row>
    <row r="21" spans="1:4" x14ac:dyDescent="0.2">
      <c r="A21" s="55">
        <v>2</v>
      </c>
      <c r="B21" s="38"/>
      <c r="C21" s="56" t="s">
        <v>111</v>
      </c>
      <c r="D21" s="57">
        <v>0</v>
      </c>
    </row>
    <row r="22" spans="1:4" x14ac:dyDescent="0.2">
      <c r="A22" s="55">
        <v>3</v>
      </c>
      <c r="B22" s="38"/>
      <c r="C22" s="56" t="s">
        <v>112</v>
      </c>
      <c r="D22" s="57">
        <v>0</v>
      </c>
    </row>
    <row r="23" spans="1:4" x14ac:dyDescent="0.2">
      <c r="A23" s="55">
        <v>4</v>
      </c>
      <c r="B23" s="38"/>
      <c r="C23" s="56" t="s">
        <v>113</v>
      </c>
      <c r="D23" s="57">
        <v>0</v>
      </c>
    </row>
    <row r="24" spans="1:4" ht="15.75" thickBot="1" x14ac:dyDescent="0.25">
      <c r="A24" s="55">
        <v>5</v>
      </c>
      <c r="B24" s="38"/>
      <c r="C24" s="56" t="s">
        <v>114</v>
      </c>
      <c r="D24" s="57">
        <v>-15845</v>
      </c>
    </row>
    <row r="25" spans="1:4" ht="16.5" customHeight="1" thickBot="1" x14ac:dyDescent="0.25">
      <c r="A25" s="58"/>
      <c r="B25" s="59"/>
      <c r="C25" s="60" t="s">
        <v>115</v>
      </c>
      <c r="D25" s="61">
        <f>+D24+D23+D22+D21+D20</f>
        <v>-17560</v>
      </c>
    </row>
    <row r="26" spans="1:4" ht="16.5" customHeight="1" x14ac:dyDescent="0.25">
      <c r="A26" s="62"/>
      <c r="B26" s="63"/>
      <c r="C26" s="64"/>
      <c r="D26" s="65"/>
    </row>
    <row r="27" spans="1:4" ht="15.75" x14ac:dyDescent="0.25">
      <c r="A27" s="51" t="s">
        <v>117</v>
      </c>
      <c r="B27" s="52" t="s">
        <v>37</v>
      </c>
      <c r="C27" s="53"/>
      <c r="D27" s="54"/>
    </row>
    <row r="28" spans="1:4" x14ac:dyDescent="0.2">
      <c r="A28" s="55">
        <v>1</v>
      </c>
      <c r="B28" s="38"/>
      <c r="C28" s="56" t="s">
        <v>110</v>
      </c>
      <c r="D28" s="57">
        <v>-5592</v>
      </c>
    </row>
    <row r="29" spans="1:4" x14ac:dyDescent="0.2">
      <c r="A29" s="55">
        <v>2</v>
      </c>
      <c r="B29" s="38"/>
      <c r="C29" s="56" t="s">
        <v>111</v>
      </c>
      <c r="D29" s="57">
        <v>0</v>
      </c>
    </row>
    <row r="30" spans="1:4" x14ac:dyDescent="0.2">
      <c r="A30" s="55">
        <v>3</v>
      </c>
      <c r="B30" s="38"/>
      <c r="C30" s="56" t="s">
        <v>112</v>
      </c>
      <c r="D30" s="57">
        <v>0</v>
      </c>
    </row>
    <row r="31" spans="1:4" x14ac:dyDescent="0.2">
      <c r="A31" s="55">
        <v>4</v>
      </c>
      <c r="B31" s="38"/>
      <c r="C31" s="56" t="s">
        <v>113</v>
      </c>
      <c r="D31" s="57">
        <v>0</v>
      </c>
    </row>
    <row r="32" spans="1:4" ht="15.75" thickBot="1" x14ac:dyDescent="0.25">
      <c r="A32" s="55">
        <v>5</v>
      </c>
      <c r="B32" s="38"/>
      <c r="C32" s="56" t="s">
        <v>114</v>
      </c>
      <c r="D32" s="57">
        <v>0</v>
      </c>
    </row>
    <row r="33" spans="1:4" ht="16.5" customHeight="1" thickBot="1" x14ac:dyDescent="0.25">
      <c r="A33" s="58"/>
      <c r="B33" s="59"/>
      <c r="C33" s="60" t="s">
        <v>115</v>
      </c>
      <c r="D33" s="61">
        <f>+D32+D31+D30+D29+D28</f>
        <v>-5592</v>
      </c>
    </row>
    <row r="34" spans="1:4" ht="16.5" customHeight="1" x14ac:dyDescent="0.25">
      <c r="A34" s="62"/>
      <c r="B34" s="63"/>
      <c r="C34" s="64"/>
      <c r="D34" s="65"/>
    </row>
    <row r="35" spans="1:4" ht="31.5" x14ac:dyDescent="0.25">
      <c r="A35" s="51" t="s">
        <v>118</v>
      </c>
      <c r="B35" s="52" t="s">
        <v>44</v>
      </c>
      <c r="C35" s="53"/>
      <c r="D35" s="54"/>
    </row>
    <row r="36" spans="1:4" x14ac:dyDescent="0.2">
      <c r="A36" s="55">
        <v>1</v>
      </c>
      <c r="B36" s="38"/>
      <c r="C36" s="56" t="s">
        <v>110</v>
      </c>
      <c r="D36" s="57">
        <v>0</v>
      </c>
    </row>
    <row r="37" spans="1:4" x14ac:dyDescent="0.2">
      <c r="A37" s="55">
        <v>2</v>
      </c>
      <c r="B37" s="38"/>
      <c r="C37" s="56" t="s">
        <v>111</v>
      </c>
      <c r="D37" s="57">
        <v>0</v>
      </c>
    </row>
    <row r="38" spans="1:4" x14ac:dyDescent="0.2">
      <c r="A38" s="55">
        <v>3</v>
      </c>
      <c r="B38" s="38"/>
      <c r="C38" s="56" t="s">
        <v>112</v>
      </c>
      <c r="D38" s="57">
        <v>0</v>
      </c>
    </row>
    <row r="39" spans="1:4" x14ac:dyDescent="0.2">
      <c r="A39" s="55">
        <v>4</v>
      </c>
      <c r="B39" s="38"/>
      <c r="C39" s="56" t="s">
        <v>113</v>
      </c>
      <c r="D39" s="57">
        <v>0</v>
      </c>
    </row>
    <row r="40" spans="1:4" ht="15.75" thickBot="1" x14ac:dyDescent="0.25">
      <c r="A40" s="55">
        <v>5</v>
      </c>
      <c r="B40" s="38"/>
      <c r="C40" s="56" t="s">
        <v>114</v>
      </c>
      <c r="D40" s="57">
        <v>0</v>
      </c>
    </row>
    <row r="41" spans="1:4" ht="16.5" customHeight="1" thickBot="1" x14ac:dyDescent="0.25">
      <c r="A41" s="58"/>
      <c r="B41" s="59"/>
      <c r="C41" s="60" t="s">
        <v>115</v>
      </c>
      <c r="D41" s="61">
        <f>+D40+D39+D38+D37+D36</f>
        <v>0</v>
      </c>
    </row>
    <row r="42" spans="1:4" ht="16.5" customHeight="1" x14ac:dyDescent="0.25">
      <c r="A42" s="62"/>
      <c r="B42" s="63"/>
      <c r="C42" s="64"/>
      <c r="D42" s="65"/>
    </row>
    <row r="43" spans="1:4" ht="15.75" x14ac:dyDescent="0.25">
      <c r="A43" s="51" t="s">
        <v>119</v>
      </c>
      <c r="B43" s="52" t="s">
        <v>52</v>
      </c>
      <c r="C43" s="53"/>
      <c r="D43" s="54"/>
    </row>
    <row r="44" spans="1:4" x14ac:dyDescent="0.2">
      <c r="A44" s="55">
        <v>1</v>
      </c>
      <c r="B44" s="38"/>
      <c r="C44" s="56" t="s">
        <v>110</v>
      </c>
      <c r="D44" s="57">
        <v>-1083097</v>
      </c>
    </row>
    <row r="45" spans="1:4" x14ac:dyDescent="0.2">
      <c r="A45" s="55">
        <v>2</v>
      </c>
      <c r="B45" s="38"/>
      <c r="C45" s="56" t="s">
        <v>111</v>
      </c>
      <c r="D45" s="57">
        <v>0</v>
      </c>
    </row>
    <row r="46" spans="1:4" x14ac:dyDescent="0.2">
      <c r="A46" s="55">
        <v>3</v>
      </c>
      <c r="B46" s="38"/>
      <c r="C46" s="56" t="s">
        <v>112</v>
      </c>
      <c r="D46" s="57">
        <v>0</v>
      </c>
    </row>
    <row r="47" spans="1:4" x14ac:dyDescent="0.2">
      <c r="A47" s="55">
        <v>4</v>
      </c>
      <c r="B47" s="38"/>
      <c r="C47" s="56" t="s">
        <v>113</v>
      </c>
      <c r="D47" s="57">
        <v>0</v>
      </c>
    </row>
    <row r="48" spans="1:4" ht="15.75" thickBot="1" x14ac:dyDescent="0.25">
      <c r="A48" s="55">
        <v>5</v>
      </c>
      <c r="B48" s="38"/>
      <c r="C48" s="56" t="s">
        <v>114</v>
      </c>
      <c r="D48" s="57">
        <v>0</v>
      </c>
    </row>
    <row r="49" spans="1:4" ht="16.5" customHeight="1" thickBot="1" x14ac:dyDescent="0.25">
      <c r="A49" s="58"/>
      <c r="B49" s="59"/>
      <c r="C49" s="60" t="s">
        <v>115</v>
      </c>
      <c r="D49" s="61">
        <f>+D48+D47+D46+D45+D44</f>
        <v>-1083097</v>
      </c>
    </row>
    <row r="50" spans="1:4" ht="16.5" customHeight="1" x14ac:dyDescent="0.25">
      <c r="A50" s="62"/>
      <c r="B50" s="63"/>
      <c r="C50" s="64"/>
      <c r="D50" s="65"/>
    </row>
    <row r="51" spans="1:4" ht="15.75" x14ac:dyDescent="0.25">
      <c r="A51" s="51" t="s">
        <v>120</v>
      </c>
      <c r="B51" s="52" t="s">
        <v>58</v>
      </c>
      <c r="C51" s="53"/>
      <c r="D51" s="54"/>
    </row>
    <row r="52" spans="1:4" x14ac:dyDescent="0.2">
      <c r="A52" s="55">
        <v>1</v>
      </c>
      <c r="B52" s="38"/>
      <c r="C52" s="56" t="s">
        <v>110</v>
      </c>
      <c r="D52" s="57">
        <v>0</v>
      </c>
    </row>
    <row r="53" spans="1:4" x14ac:dyDescent="0.2">
      <c r="A53" s="55">
        <v>2</v>
      </c>
      <c r="B53" s="38"/>
      <c r="C53" s="56" t="s">
        <v>111</v>
      </c>
      <c r="D53" s="57">
        <v>0</v>
      </c>
    </row>
    <row r="54" spans="1:4" x14ac:dyDescent="0.2">
      <c r="A54" s="55">
        <v>3</v>
      </c>
      <c r="B54" s="38"/>
      <c r="C54" s="56" t="s">
        <v>112</v>
      </c>
      <c r="D54" s="57">
        <v>0</v>
      </c>
    </row>
    <row r="55" spans="1:4" x14ac:dyDescent="0.2">
      <c r="A55" s="55">
        <v>4</v>
      </c>
      <c r="B55" s="38"/>
      <c r="C55" s="56" t="s">
        <v>113</v>
      </c>
      <c r="D55" s="57">
        <v>0</v>
      </c>
    </row>
    <row r="56" spans="1:4" ht="15.75" thickBot="1" x14ac:dyDescent="0.25">
      <c r="A56" s="55">
        <v>5</v>
      </c>
      <c r="B56" s="38"/>
      <c r="C56" s="56" t="s">
        <v>114</v>
      </c>
      <c r="D56" s="57">
        <v>0</v>
      </c>
    </row>
    <row r="57" spans="1:4" ht="16.5" customHeight="1" thickBot="1" x14ac:dyDescent="0.25">
      <c r="A57" s="58"/>
      <c r="B57" s="59"/>
      <c r="C57" s="60" t="s">
        <v>115</v>
      </c>
      <c r="D57" s="61">
        <f>+D56+D55+D54+D53+D52</f>
        <v>0</v>
      </c>
    </row>
    <row r="58" spans="1:4" ht="16.5" customHeight="1" x14ac:dyDescent="0.25">
      <c r="A58" s="62"/>
      <c r="B58" s="63"/>
      <c r="C58" s="64"/>
      <c r="D58" s="65"/>
    </row>
    <row r="59" spans="1:4" ht="15.75" x14ac:dyDescent="0.25">
      <c r="A59" s="51" t="s">
        <v>121</v>
      </c>
      <c r="B59" s="52" t="s">
        <v>66</v>
      </c>
      <c r="C59" s="53"/>
      <c r="D59" s="54"/>
    </row>
    <row r="60" spans="1:4" x14ac:dyDescent="0.2">
      <c r="A60" s="55">
        <v>1</v>
      </c>
      <c r="B60" s="38"/>
      <c r="C60" s="56" t="s">
        <v>110</v>
      </c>
      <c r="D60" s="57">
        <v>2726156</v>
      </c>
    </row>
    <row r="61" spans="1:4" x14ac:dyDescent="0.2">
      <c r="A61" s="55">
        <v>2</v>
      </c>
      <c r="B61" s="38"/>
      <c r="C61" s="56" t="s">
        <v>111</v>
      </c>
      <c r="D61" s="57">
        <v>0</v>
      </c>
    </row>
    <row r="62" spans="1:4" x14ac:dyDescent="0.2">
      <c r="A62" s="55">
        <v>3</v>
      </c>
      <c r="B62" s="38"/>
      <c r="C62" s="56" t="s">
        <v>112</v>
      </c>
      <c r="D62" s="57">
        <v>0</v>
      </c>
    </row>
    <row r="63" spans="1:4" x14ac:dyDescent="0.2">
      <c r="A63" s="55">
        <v>4</v>
      </c>
      <c r="B63" s="38"/>
      <c r="C63" s="56" t="s">
        <v>113</v>
      </c>
      <c r="D63" s="57">
        <v>0</v>
      </c>
    </row>
    <row r="64" spans="1:4" ht="15.75" thickBot="1" x14ac:dyDescent="0.25">
      <c r="A64" s="55">
        <v>5</v>
      </c>
      <c r="B64" s="38"/>
      <c r="C64" s="56" t="s">
        <v>114</v>
      </c>
      <c r="D64" s="57">
        <v>0</v>
      </c>
    </row>
    <row r="65" spans="1:4" ht="16.5" customHeight="1" thickBot="1" x14ac:dyDescent="0.25">
      <c r="A65" s="58"/>
      <c r="B65" s="59"/>
      <c r="C65" s="60" t="s">
        <v>115</v>
      </c>
      <c r="D65" s="61">
        <f>+D64+D63+D62+D61+D60</f>
        <v>2726156</v>
      </c>
    </row>
    <row r="66" spans="1:4" ht="16.5" customHeight="1" x14ac:dyDescent="0.25">
      <c r="A66" s="62"/>
      <c r="B66" s="63"/>
      <c r="C66" s="64"/>
      <c r="D66" s="65"/>
    </row>
    <row r="67" spans="1:4" ht="15.75" x14ac:dyDescent="0.25">
      <c r="A67" s="51" t="s">
        <v>122</v>
      </c>
      <c r="B67" s="52" t="s">
        <v>75</v>
      </c>
      <c r="C67" s="53"/>
      <c r="D67" s="54"/>
    </row>
    <row r="68" spans="1:4" x14ac:dyDescent="0.2">
      <c r="A68" s="55">
        <v>1</v>
      </c>
      <c r="B68" s="38"/>
      <c r="C68" s="56" t="s">
        <v>110</v>
      </c>
      <c r="D68" s="57">
        <v>0</v>
      </c>
    </row>
    <row r="69" spans="1:4" x14ac:dyDescent="0.2">
      <c r="A69" s="55">
        <v>2</v>
      </c>
      <c r="B69" s="38"/>
      <c r="C69" s="56" t="s">
        <v>111</v>
      </c>
      <c r="D69" s="57">
        <v>0</v>
      </c>
    </row>
    <row r="70" spans="1:4" x14ac:dyDescent="0.2">
      <c r="A70" s="55">
        <v>3</v>
      </c>
      <c r="B70" s="38"/>
      <c r="C70" s="56" t="s">
        <v>112</v>
      </c>
      <c r="D70" s="57">
        <v>0</v>
      </c>
    </row>
    <row r="71" spans="1:4" x14ac:dyDescent="0.2">
      <c r="A71" s="55">
        <v>4</v>
      </c>
      <c r="B71" s="38"/>
      <c r="C71" s="56" t="s">
        <v>113</v>
      </c>
      <c r="D71" s="57">
        <v>0</v>
      </c>
    </row>
    <row r="72" spans="1:4" ht="15.75" thickBot="1" x14ac:dyDescent="0.25">
      <c r="A72" s="55">
        <v>5</v>
      </c>
      <c r="B72" s="38"/>
      <c r="C72" s="56" t="s">
        <v>114</v>
      </c>
      <c r="D72" s="57">
        <v>0</v>
      </c>
    </row>
    <row r="73" spans="1:4" ht="16.5" customHeight="1" thickBot="1" x14ac:dyDescent="0.25">
      <c r="A73" s="58"/>
      <c r="B73" s="59"/>
      <c r="C73" s="60" t="s">
        <v>115</v>
      </c>
      <c r="D73" s="61">
        <f>+D72+D71+D70+D69+D68</f>
        <v>0</v>
      </c>
    </row>
    <row r="74" spans="1:4" ht="16.5" customHeight="1" x14ac:dyDescent="0.25">
      <c r="A74" s="62"/>
      <c r="B74" s="63"/>
      <c r="C74" s="64"/>
      <c r="D74" s="65"/>
    </row>
    <row r="75" spans="1:4" ht="47.25" x14ac:dyDescent="0.25">
      <c r="A75" s="51" t="s">
        <v>123</v>
      </c>
      <c r="B75" s="52" t="s">
        <v>86</v>
      </c>
      <c r="C75" s="53"/>
      <c r="D75" s="54"/>
    </row>
    <row r="76" spans="1:4" x14ac:dyDescent="0.2">
      <c r="A76" s="55">
        <v>1</v>
      </c>
      <c r="B76" s="38"/>
      <c r="C76" s="56" t="s">
        <v>110</v>
      </c>
      <c r="D76" s="57">
        <v>-1074274</v>
      </c>
    </row>
    <row r="77" spans="1:4" x14ac:dyDescent="0.2">
      <c r="A77" s="55">
        <v>2</v>
      </c>
      <c r="B77" s="38"/>
      <c r="C77" s="56" t="s">
        <v>111</v>
      </c>
      <c r="D77" s="57">
        <v>0</v>
      </c>
    </row>
    <row r="78" spans="1:4" x14ac:dyDescent="0.2">
      <c r="A78" s="55">
        <v>3</v>
      </c>
      <c r="B78" s="38"/>
      <c r="C78" s="56" t="s">
        <v>112</v>
      </c>
      <c r="D78" s="57">
        <v>0</v>
      </c>
    </row>
    <row r="79" spans="1:4" x14ac:dyDescent="0.2">
      <c r="A79" s="55">
        <v>4</v>
      </c>
      <c r="B79" s="38"/>
      <c r="C79" s="56" t="s">
        <v>113</v>
      </c>
      <c r="D79" s="57">
        <v>0</v>
      </c>
    </row>
    <row r="80" spans="1:4" ht="15.75" thickBot="1" x14ac:dyDescent="0.25">
      <c r="A80" s="55">
        <v>5</v>
      </c>
      <c r="B80" s="38"/>
      <c r="C80" s="56" t="s">
        <v>114</v>
      </c>
      <c r="D80" s="57">
        <v>0</v>
      </c>
    </row>
    <row r="81" spans="1:4" ht="16.5" customHeight="1" thickBot="1" x14ac:dyDescent="0.25">
      <c r="A81" s="58"/>
      <c r="B81" s="59"/>
      <c r="C81" s="60" t="s">
        <v>115</v>
      </c>
      <c r="D81" s="61">
        <f>+D80+D79+D78+D77+D76</f>
        <v>-1074274</v>
      </c>
    </row>
    <row r="82" spans="1:4" ht="16.5" customHeight="1" x14ac:dyDescent="0.25">
      <c r="A82" s="62"/>
      <c r="B82" s="63"/>
      <c r="C82" s="64"/>
      <c r="D82" s="65"/>
    </row>
    <row r="83" spans="1:4" ht="15.75" x14ac:dyDescent="0.25">
      <c r="A83" s="51" t="s">
        <v>124</v>
      </c>
      <c r="B83" s="52" t="s">
        <v>92</v>
      </c>
      <c r="C83" s="53"/>
      <c r="D83" s="54"/>
    </row>
    <row r="84" spans="1:4" x14ac:dyDescent="0.2">
      <c r="A84" s="55">
        <v>1</v>
      </c>
      <c r="B84" s="38"/>
      <c r="C84" s="56" t="s">
        <v>110</v>
      </c>
      <c r="D84" s="57">
        <v>1269921</v>
      </c>
    </row>
    <row r="85" spans="1:4" x14ac:dyDescent="0.2">
      <c r="A85" s="55">
        <v>2</v>
      </c>
      <c r="B85" s="38"/>
      <c r="C85" s="56" t="s">
        <v>111</v>
      </c>
      <c r="D85" s="57">
        <v>0</v>
      </c>
    </row>
    <row r="86" spans="1:4" x14ac:dyDescent="0.2">
      <c r="A86" s="55">
        <v>3</v>
      </c>
      <c r="B86" s="38"/>
      <c r="C86" s="56" t="s">
        <v>112</v>
      </c>
      <c r="D86" s="57">
        <v>0</v>
      </c>
    </row>
    <row r="87" spans="1:4" x14ac:dyDescent="0.2">
      <c r="A87" s="55">
        <v>4</v>
      </c>
      <c r="B87" s="38"/>
      <c r="C87" s="56" t="s">
        <v>113</v>
      </c>
      <c r="D87" s="57">
        <v>0</v>
      </c>
    </row>
    <row r="88" spans="1:4" ht="15.75" thickBot="1" x14ac:dyDescent="0.25">
      <c r="A88" s="55">
        <v>5</v>
      </c>
      <c r="B88" s="38"/>
      <c r="C88" s="56" t="s">
        <v>114</v>
      </c>
      <c r="D88" s="57">
        <v>-1000</v>
      </c>
    </row>
    <row r="89" spans="1:4" ht="16.5" customHeight="1" thickBot="1" x14ac:dyDescent="0.25">
      <c r="A89" s="58"/>
      <c r="B89" s="59"/>
      <c r="C89" s="60" t="s">
        <v>115</v>
      </c>
      <c r="D89" s="61">
        <f>+D88+D87+D86+D85+D84</f>
        <v>1268921</v>
      </c>
    </row>
    <row r="90" spans="1:4" ht="16.5" customHeight="1" thickBot="1" x14ac:dyDescent="0.3">
      <c r="A90" s="62"/>
      <c r="B90" s="63"/>
      <c r="C90" s="64"/>
      <c r="D90" s="65"/>
    </row>
    <row r="91" spans="1:4" ht="16.5" customHeight="1" thickBot="1" x14ac:dyDescent="0.3">
      <c r="A91" s="66"/>
      <c r="B91" s="67" t="s">
        <v>125</v>
      </c>
      <c r="C91" s="60" t="s">
        <v>126</v>
      </c>
      <c r="D91" s="61">
        <f>+D89-D88+D81-D80+D73-D72+D65-D64+D57-D56+D49-D48+D41-D40+D33-D32+D25-D24+D17-D16</f>
        <v>327322406</v>
      </c>
    </row>
    <row r="92" spans="1:4" ht="16.5" customHeight="1" thickBot="1" x14ac:dyDescent="0.3">
      <c r="A92" s="66"/>
      <c r="B92" s="67" t="s">
        <v>114</v>
      </c>
      <c r="C92" s="60"/>
      <c r="D92" s="61">
        <f>+D88+D80+D72+D64+D56+D48+D40+D32+D24+D16</f>
        <v>-16845</v>
      </c>
    </row>
    <row r="93" spans="1:4" ht="16.5" customHeight="1" thickBot="1" x14ac:dyDescent="0.3">
      <c r="A93" s="66"/>
      <c r="B93" s="67" t="s">
        <v>127</v>
      </c>
      <c r="C93" s="60" t="s">
        <v>126</v>
      </c>
      <c r="D93" s="61">
        <f>SUM(D91:D92)</f>
        <v>327305561</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REPORTING&amp;RWILLIAM W. BACKUS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5"/>
  <sheetViews>
    <sheetView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98</v>
      </c>
      <c r="B4" s="467"/>
      <c r="C4" s="467"/>
      <c r="D4" s="467"/>
      <c r="E4" s="467"/>
    </row>
    <row r="5" spans="1:5" ht="15.75" customHeight="1" x14ac:dyDescent="0.25">
      <c r="A5" s="467" t="s">
        <v>128</v>
      </c>
      <c r="B5" s="467"/>
      <c r="C5" s="467"/>
      <c r="D5" s="467"/>
      <c r="E5" s="467"/>
    </row>
    <row r="6" spans="1:5" ht="16.5" customHeight="1" thickBot="1" x14ac:dyDescent="0.3">
      <c r="A6" s="69"/>
      <c r="B6" s="69"/>
      <c r="C6" s="31"/>
    </row>
    <row r="7" spans="1:5" ht="15.75" customHeight="1" x14ac:dyDescent="0.25">
      <c r="A7" s="70" t="s">
        <v>100</v>
      </c>
      <c r="B7" s="71" t="s">
        <v>101</v>
      </c>
      <c r="C7" s="72" t="s">
        <v>102</v>
      </c>
      <c r="D7" s="72" t="s">
        <v>103</v>
      </c>
      <c r="E7" s="72" t="s">
        <v>129</v>
      </c>
    </row>
    <row r="8" spans="1:5" ht="31.5" customHeight="1" x14ac:dyDescent="0.25">
      <c r="A8" s="73"/>
      <c r="B8" s="74"/>
      <c r="C8" s="75"/>
      <c r="D8" s="76"/>
      <c r="E8" s="77" t="s">
        <v>130</v>
      </c>
    </row>
    <row r="9" spans="1:5" ht="16.5" customHeight="1" thickBot="1" x14ac:dyDescent="0.3">
      <c r="A9" s="78" t="s">
        <v>5</v>
      </c>
      <c r="B9" s="79" t="s">
        <v>106</v>
      </c>
      <c r="C9" s="80" t="s">
        <v>131</v>
      </c>
      <c r="D9" s="80" t="s">
        <v>132</v>
      </c>
      <c r="E9" s="81" t="s">
        <v>133</v>
      </c>
    </row>
    <row r="10" spans="1:5" ht="15.75" customHeight="1" x14ac:dyDescent="0.25">
      <c r="A10" s="82"/>
      <c r="B10" s="83"/>
      <c r="C10" s="84"/>
      <c r="D10" s="83"/>
      <c r="E10" s="85"/>
    </row>
    <row r="11" spans="1:5" ht="15.75" x14ac:dyDescent="0.25">
      <c r="A11" s="86" t="s">
        <v>134</v>
      </c>
      <c r="B11" s="87" t="s">
        <v>10</v>
      </c>
      <c r="C11" s="53"/>
      <c r="D11" s="53"/>
      <c r="E11" s="88"/>
    </row>
    <row r="12" spans="1:5" ht="31.5" x14ac:dyDescent="0.25">
      <c r="A12" s="89"/>
      <c r="B12" s="90"/>
      <c r="C12" s="91" t="s">
        <v>135</v>
      </c>
      <c r="D12" s="92" t="s">
        <v>136</v>
      </c>
      <c r="E12" s="93">
        <v>0</v>
      </c>
    </row>
    <row r="13" spans="1:5" x14ac:dyDescent="0.2">
      <c r="A13" s="94">
        <v>1</v>
      </c>
      <c r="B13" s="95"/>
      <c r="C13" s="96" t="s">
        <v>137</v>
      </c>
      <c r="D13" s="97" t="s">
        <v>138</v>
      </c>
      <c r="E13" s="98">
        <v>159034</v>
      </c>
    </row>
    <row r="14" spans="1:5" x14ac:dyDescent="0.2">
      <c r="A14" s="94">
        <v>2</v>
      </c>
      <c r="B14" s="95"/>
      <c r="C14" s="96" t="s">
        <v>139</v>
      </c>
      <c r="D14" s="97" t="s">
        <v>138</v>
      </c>
      <c r="E14" s="98">
        <v>3090</v>
      </c>
    </row>
    <row r="15" spans="1:5" ht="30.75" thickBot="1" x14ac:dyDescent="0.25">
      <c r="A15" s="94">
        <v>3</v>
      </c>
      <c r="B15" s="95"/>
      <c r="C15" s="96" t="s">
        <v>140</v>
      </c>
      <c r="D15" s="97" t="s">
        <v>138</v>
      </c>
      <c r="E15" s="98">
        <v>-153142</v>
      </c>
    </row>
    <row r="16" spans="1:5" s="68" customFormat="1" ht="16.5" customHeight="1" thickBot="1" x14ac:dyDescent="0.3">
      <c r="A16" s="99"/>
      <c r="B16" s="100"/>
      <c r="C16" s="101" t="s">
        <v>141</v>
      </c>
      <c r="D16" s="92" t="s">
        <v>142</v>
      </c>
      <c r="E16" s="102">
        <f>SUM(E12:E15)</f>
        <v>8982</v>
      </c>
    </row>
    <row r="17" spans="1:5" s="68" customFormat="1" ht="15.75" customHeight="1" x14ac:dyDescent="0.2">
      <c r="A17" s="103"/>
      <c r="B17" s="104"/>
      <c r="C17" s="105"/>
      <c r="D17" s="106"/>
      <c r="E17" s="107"/>
    </row>
    <row r="18" spans="1:5" ht="15.75" x14ac:dyDescent="0.25">
      <c r="A18" s="86" t="s">
        <v>143</v>
      </c>
      <c r="B18" s="87" t="s">
        <v>37</v>
      </c>
      <c r="C18" s="53"/>
      <c r="D18" s="53"/>
      <c r="E18" s="88"/>
    </row>
    <row r="19" spans="1:5" ht="31.5" x14ac:dyDescent="0.25">
      <c r="A19" s="89"/>
      <c r="B19" s="90"/>
      <c r="C19" s="91" t="s">
        <v>135</v>
      </c>
      <c r="D19" s="92" t="s">
        <v>136</v>
      </c>
      <c r="E19" s="93">
        <v>15630</v>
      </c>
    </row>
    <row r="20" spans="1:5" ht="15.75" thickBot="1" x14ac:dyDescent="0.25">
      <c r="A20" s="94">
        <v>1</v>
      </c>
      <c r="B20" s="95"/>
      <c r="C20" s="96" t="s">
        <v>139</v>
      </c>
      <c r="D20" s="97" t="s">
        <v>138</v>
      </c>
      <c r="E20" s="98">
        <v>1443</v>
      </c>
    </row>
    <row r="21" spans="1:5" s="68" customFormat="1" ht="16.5" customHeight="1" thickBot="1" x14ac:dyDescent="0.3">
      <c r="A21" s="99"/>
      <c r="B21" s="100"/>
      <c r="C21" s="101" t="s">
        <v>141</v>
      </c>
      <c r="D21" s="92" t="s">
        <v>142</v>
      </c>
      <c r="E21" s="102">
        <f>SUM(E19:E20)</f>
        <v>17073</v>
      </c>
    </row>
    <row r="22" spans="1:5" s="68" customFormat="1" ht="15.75" customHeight="1" x14ac:dyDescent="0.2">
      <c r="A22" s="103"/>
      <c r="B22" s="104"/>
      <c r="C22" s="105"/>
      <c r="D22" s="106"/>
      <c r="E22" s="107"/>
    </row>
    <row r="23" spans="1:5" ht="15.75" x14ac:dyDescent="0.25">
      <c r="A23" s="86" t="s">
        <v>144</v>
      </c>
      <c r="B23" s="87" t="s">
        <v>44</v>
      </c>
      <c r="C23" s="53"/>
      <c r="D23" s="53"/>
      <c r="E23" s="88"/>
    </row>
    <row r="24" spans="1:5" ht="31.5" x14ac:dyDescent="0.25">
      <c r="A24" s="89"/>
      <c r="B24" s="90"/>
      <c r="C24" s="91" t="s">
        <v>135</v>
      </c>
      <c r="D24" s="92" t="s">
        <v>136</v>
      </c>
      <c r="E24" s="93">
        <v>0</v>
      </c>
    </row>
    <row r="25" spans="1:5" ht="15.75" thickBot="1" x14ac:dyDescent="0.25">
      <c r="A25" s="94" t="s">
        <v>145</v>
      </c>
      <c r="B25" s="95"/>
      <c r="C25" s="96" t="s">
        <v>146</v>
      </c>
      <c r="D25" s="97" t="s">
        <v>145</v>
      </c>
      <c r="E25" s="98">
        <v>0</v>
      </c>
    </row>
    <row r="26" spans="1:5" s="68" customFormat="1" ht="16.5" customHeight="1" thickBot="1" x14ac:dyDescent="0.3">
      <c r="A26" s="99"/>
      <c r="B26" s="100"/>
      <c r="C26" s="101" t="s">
        <v>141</v>
      </c>
      <c r="D26" s="92" t="s">
        <v>142</v>
      </c>
      <c r="E26" s="102">
        <f>SUM(E24)</f>
        <v>0</v>
      </c>
    </row>
    <row r="27" spans="1:5" s="68" customFormat="1" ht="15.75" customHeight="1" x14ac:dyDescent="0.2">
      <c r="A27" s="103"/>
      <c r="B27" s="104"/>
      <c r="C27" s="105"/>
      <c r="D27" s="106"/>
      <c r="E27" s="107"/>
    </row>
    <row r="28" spans="1:5" ht="15.75" x14ac:dyDescent="0.25">
      <c r="A28" s="86" t="s">
        <v>147</v>
      </c>
      <c r="B28" s="87" t="s">
        <v>52</v>
      </c>
      <c r="C28" s="53"/>
      <c r="D28" s="53"/>
      <c r="E28" s="88"/>
    </row>
    <row r="29" spans="1:5" ht="31.5" x14ac:dyDescent="0.25">
      <c r="A29" s="89"/>
      <c r="B29" s="90"/>
      <c r="C29" s="91" t="s">
        <v>135</v>
      </c>
      <c r="D29" s="92" t="s">
        <v>136</v>
      </c>
      <c r="E29" s="93">
        <v>0</v>
      </c>
    </row>
    <row r="30" spans="1:5" ht="15.75" thickBot="1" x14ac:dyDescent="0.25">
      <c r="A30" s="94" t="s">
        <v>145</v>
      </c>
      <c r="B30" s="95"/>
      <c r="C30" s="96" t="s">
        <v>146</v>
      </c>
      <c r="D30" s="97" t="s">
        <v>145</v>
      </c>
      <c r="E30" s="98">
        <v>0</v>
      </c>
    </row>
    <row r="31" spans="1:5" s="68" customFormat="1" ht="16.5" customHeight="1" thickBot="1" x14ac:dyDescent="0.3">
      <c r="A31" s="99"/>
      <c r="B31" s="100"/>
      <c r="C31" s="101" t="s">
        <v>141</v>
      </c>
      <c r="D31" s="92" t="s">
        <v>142</v>
      </c>
      <c r="E31" s="102">
        <f>SUM(E29)</f>
        <v>0</v>
      </c>
    </row>
    <row r="32" spans="1:5" s="68" customFormat="1" ht="15.75" customHeight="1" x14ac:dyDescent="0.2">
      <c r="A32" s="103"/>
      <c r="B32" s="104"/>
      <c r="C32" s="105"/>
      <c r="D32" s="106"/>
      <c r="E32" s="107"/>
    </row>
    <row r="33" spans="1:5" ht="15.75" x14ac:dyDescent="0.25">
      <c r="A33" s="86" t="s">
        <v>148</v>
      </c>
      <c r="B33" s="87" t="s">
        <v>58</v>
      </c>
      <c r="C33" s="53"/>
      <c r="D33" s="53"/>
      <c r="E33" s="88"/>
    </row>
    <row r="34" spans="1:5" ht="31.5" x14ac:dyDescent="0.25">
      <c r="A34" s="89"/>
      <c r="B34" s="90"/>
      <c r="C34" s="91" t="s">
        <v>135</v>
      </c>
      <c r="D34" s="92" t="s">
        <v>136</v>
      </c>
      <c r="E34" s="93">
        <v>0</v>
      </c>
    </row>
    <row r="35" spans="1:5" ht="15.75" thickBot="1" x14ac:dyDescent="0.25">
      <c r="A35" s="94" t="s">
        <v>145</v>
      </c>
      <c r="B35" s="95"/>
      <c r="C35" s="96" t="s">
        <v>146</v>
      </c>
      <c r="D35" s="97" t="s">
        <v>145</v>
      </c>
      <c r="E35" s="98">
        <v>0</v>
      </c>
    </row>
    <row r="36" spans="1:5" s="68" customFormat="1" ht="16.5" customHeight="1" thickBot="1" x14ac:dyDescent="0.3">
      <c r="A36" s="99"/>
      <c r="B36" s="100"/>
      <c r="C36" s="101" t="s">
        <v>141</v>
      </c>
      <c r="D36" s="92" t="s">
        <v>142</v>
      </c>
      <c r="E36" s="102">
        <f>SUM(E34)</f>
        <v>0</v>
      </c>
    </row>
    <row r="37" spans="1:5" s="68" customFormat="1" ht="15.75" customHeight="1" x14ac:dyDescent="0.2">
      <c r="A37" s="103"/>
      <c r="B37" s="104"/>
      <c r="C37" s="105"/>
      <c r="D37" s="106"/>
      <c r="E37" s="107"/>
    </row>
    <row r="38" spans="1:5" ht="15.75" x14ac:dyDescent="0.25">
      <c r="A38" s="86" t="s">
        <v>149</v>
      </c>
      <c r="B38" s="87" t="s">
        <v>66</v>
      </c>
      <c r="C38" s="53"/>
      <c r="D38" s="53"/>
      <c r="E38" s="88"/>
    </row>
    <row r="39" spans="1:5" ht="31.5" x14ac:dyDescent="0.25">
      <c r="A39" s="89"/>
      <c r="B39" s="90"/>
      <c r="C39" s="91" t="s">
        <v>135</v>
      </c>
      <c r="D39" s="92" t="s">
        <v>136</v>
      </c>
      <c r="E39" s="93">
        <v>0</v>
      </c>
    </row>
    <row r="40" spans="1:5" x14ac:dyDescent="0.2">
      <c r="A40" s="94">
        <v>1</v>
      </c>
      <c r="B40" s="95"/>
      <c r="C40" s="96" t="s">
        <v>137</v>
      </c>
      <c r="D40" s="97" t="s">
        <v>138</v>
      </c>
      <c r="E40" s="98">
        <v>3707447</v>
      </c>
    </row>
    <row r="41" spans="1:5" x14ac:dyDescent="0.2">
      <c r="A41" s="94">
        <v>2</v>
      </c>
      <c r="B41" s="95"/>
      <c r="C41" s="96" t="s">
        <v>139</v>
      </c>
      <c r="D41" s="97" t="s">
        <v>138</v>
      </c>
      <c r="E41" s="98">
        <v>1243999</v>
      </c>
    </row>
    <row r="42" spans="1:5" x14ac:dyDescent="0.2">
      <c r="A42" s="94">
        <v>3</v>
      </c>
      <c r="B42" s="95"/>
      <c r="C42" s="96" t="s">
        <v>150</v>
      </c>
      <c r="D42" s="97" t="s">
        <v>138</v>
      </c>
      <c r="E42" s="98">
        <v>-1987717</v>
      </c>
    </row>
    <row r="43" spans="1:5" x14ac:dyDescent="0.2">
      <c r="A43" s="94">
        <v>4</v>
      </c>
      <c r="B43" s="95"/>
      <c r="C43" s="96" t="s">
        <v>151</v>
      </c>
      <c r="D43" s="97" t="s">
        <v>138</v>
      </c>
      <c r="E43" s="98">
        <v>-2082312</v>
      </c>
    </row>
    <row r="44" spans="1:5" ht="15.75" thickBot="1" x14ac:dyDescent="0.25">
      <c r="A44" s="94">
        <v>5</v>
      </c>
      <c r="B44" s="95"/>
      <c r="C44" s="96" t="s">
        <v>152</v>
      </c>
      <c r="D44" s="97" t="s">
        <v>138</v>
      </c>
      <c r="E44" s="98">
        <v>-839855</v>
      </c>
    </row>
    <row r="45" spans="1:5" s="68" customFormat="1" ht="16.5" customHeight="1" thickBot="1" x14ac:dyDescent="0.3">
      <c r="A45" s="99"/>
      <c r="B45" s="100"/>
      <c r="C45" s="101" t="s">
        <v>141</v>
      </c>
      <c r="D45" s="92" t="s">
        <v>142</v>
      </c>
      <c r="E45" s="102">
        <f>SUM(E39:E44)</f>
        <v>41562</v>
      </c>
    </row>
    <row r="46" spans="1:5" s="68" customFormat="1" ht="15.75" customHeight="1" x14ac:dyDescent="0.2">
      <c r="A46" s="103"/>
      <c r="B46" s="104"/>
      <c r="C46" s="105"/>
      <c r="D46" s="106"/>
      <c r="E46" s="107"/>
    </row>
    <row r="47" spans="1:5" ht="15.75" x14ac:dyDescent="0.25">
      <c r="A47" s="86" t="s">
        <v>153</v>
      </c>
      <c r="B47" s="87" t="s">
        <v>75</v>
      </c>
      <c r="C47" s="53"/>
      <c r="D47" s="53"/>
      <c r="E47" s="88"/>
    </row>
    <row r="48" spans="1:5" ht="31.5" x14ac:dyDescent="0.25">
      <c r="A48" s="89"/>
      <c r="B48" s="90"/>
      <c r="C48" s="91" t="s">
        <v>135</v>
      </c>
      <c r="D48" s="92" t="s">
        <v>136</v>
      </c>
      <c r="E48" s="93">
        <v>0</v>
      </c>
    </row>
    <row r="49" spans="1:5" ht="15.75" thickBot="1" x14ac:dyDescent="0.25">
      <c r="A49" s="94" t="s">
        <v>145</v>
      </c>
      <c r="B49" s="95"/>
      <c r="C49" s="96" t="s">
        <v>146</v>
      </c>
      <c r="D49" s="97" t="s">
        <v>145</v>
      </c>
      <c r="E49" s="98">
        <v>0</v>
      </c>
    </row>
    <row r="50" spans="1:5" s="68" customFormat="1" ht="16.5" customHeight="1" thickBot="1" x14ac:dyDescent="0.3">
      <c r="A50" s="99"/>
      <c r="B50" s="100"/>
      <c r="C50" s="101" t="s">
        <v>141</v>
      </c>
      <c r="D50" s="92" t="s">
        <v>142</v>
      </c>
      <c r="E50" s="102">
        <f>SUM(E48)</f>
        <v>0</v>
      </c>
    </row>
    <row r="51" spans="1:5" s="68" customFormat="1" ht="15.75" customHeight="1" x14ac:dyDescent="0.2">
      <c r="A51" s="103"/>
      <c r="B51" s="104"/>
      <c r="C51" s="105"/>
      <c r="D51" s="106"/>
      <c r="E51" s="107"/>
    </row>
    <row r="52" spans="1:5" ht="31.5" x14ac:dyDescent="0.25">
      <c r="A52" s="86" t="s">
        <v>154</v>
      </c>
      <c r="B52" s="87" t="s">
        <v>86</v>
      </c>
      <c r="C52" s="53"/>
      <c r="D52" s="53"/>
      <c r="E52" s="88"/>
    </row>
    <row r="53" spans="1:5" ht="31.5" x14ac:dyDescent="0.25">
      <c r="A53" s="89"/>
      <c r="B53" s="90"/>
      <c r="C53" s="91" t="s">
        <v>135</v>
      </c>
      <c r="D53" s="92" t="s">
        <v>136</v>
      </c>
      <c r="E53" s="93">
        <v>0</v>
      </c>
    </row>
    <row r="54" spans="1:5" ht="15.75" thickBot="1" x14ac:dyDescent="0.25">
      <c r="A54" s="94" t="s">
        <v>145</v>
      </c>
      <c r="B54" s="95"/>
      <c r="C54" s="96" t="s">
        <v>146</v>
      </c>
      <c r="D54" s="97" t="s">
        <v>145</v>
      </c>
      <c r="E54" s="98">
        <v>0</v>
      </c>
    </row>
    <row r="55" spans="1:5" s="68" customFormat="1" ht="16.5" customHeight="1" thickBot="1" x14ac:dyDescent="0.3">
      <c r="A55" s="99"/>
      <c r="B55" s="100"/>
      <c r="C55" s="101" t="s">
        <v>141</v>
      </c>
      <c r="D55" s="92" t="s">
        <v>142</v>
      </c>
      <c r="E55" s="102">
        <f>SUM(E53)</f>
        <v>0</v>
      </c>
    </row>
    <row r="56" spans="1:5" s="68" customFormat="1" ht="15.75" customHeight="1" x14ac:dyDescent="0.2">
      <c r="A56" s="103"/>
      <c r="B56" s="104"/>
      <c r="C56" s="105"/>
      <c r="D56" s="106"/>
      <c r="E56" s="107"/>
    </row>
    <row r="57" spans="1:5" ht="15.75" x14ac:dyDescent="0.25">
      <c r="A57" s="86" t="s">
        <v>155</v>
      </c>
      <c r="B57" s="87" t="s">
        <v>92</v>
      </c>
      <c r="C57" s="53"/>
      <c r="D57" s="53"/>
      <c r="E57" s="88"/>
    </row>
    <row r="58" spans="1:5" ht="31.5" x14ac:dyDescent="0.25">
      <c r="A58" s="89"/>
      <c r="B58" s="90"/>
      <c r="C58" s="91" t="s">
        <v>135</v>
      </c>
      <c r="D58" s="92" t="s">
        <v>136</v>
      </c>
      <c r="E58" s="93">
        <v>546411</v>
      </c>
    </row>
    <row r="59" spans="1:5" x14ac:dyDescent="0.2">
      <c r="A59" s="94">
        <v>1</v>
      </c>
      <c r="B59" s="95"/>
      <c r="C59" s="96" t="s">
        <v>150</v>
      </c>
      <c r="D59" s="97" t="s">
        <v>138</v>
      </c>
      <c r="E59" s="98">
        <v>-6550000</v>
      </c>
    </row>
    <row r="60" spans="1:5" x14ac:dyDescent="0.2">
      <c r="A60" s="94">
        <v>2</v>
      </c>
      <c r="B60" s="95"/>
      <c r="C60" s="96" t="s">
        <v>137</v>
      </c>
      <c r="D60" s="97" t="s">
        <v>138</v>
      </c>
      <c r="E60" s="98">
        <v>6742516</v>
      </c>
    </row>
    <row r="61" spans="1:5" x14ac:dyDescent="0.2">
      <c r="A61" s="94">
        <v>3</v>
      </c>
      <c r="B61" s="95"/>
      <c r="C61" s="96" t="s">
        <v>139</v>
      </c>
      <c r="D61" s="97" t="s">
        <v>138</v>
      </c>
      <c r="E61" s="98">
        <v>2563152</v>
      </c>
    </row>
    <row r="62" spans="1:5" ht="15.75" thickBot="1" x14ac:dyDescent="0.25">
      <c r="A62" s="94">
        <v>4</v>
      </c>
      <c r="B62" s="95"/>
      <c r="C62" s="96" t="s">
        <v>152</v>
      </c>
      <c r="D62" s="97" t="s">
        <v>138</v>
      </c>
      <c r="E62" s="98">
        <v>-3185000</v>
      </c>
    </row>
    <row r="63" spans="1:5" s="68" customFormat="1" ht="16.5" customHeight="1" thickBot="1" x14ac:dyDescent="0.3">
      <c r="A63" s="99"/>
      <c r="B63" s="100"/>
      <c r="C63" s="101" t="s">
        <v>141</v>
      </c>
      <c r="D63" s="92" t="s">
        <v>142</v>
      </c>
      <c r="E63" s="102">
        <f>SUM(E58:E62)</f>
        <v>117079</v>
      </c>
    </row>
    <row r="64" spans="1:5" s="68" customFormat="1" ht="15.75" customHeight="1" thickBot="1" x14ac:dyDescent="0.25">
      <c r="A64" s="103"/>
      <c r="B64" s="104"/>
      <c r="C64" s="105"/>
      <c r="D64" s="106"/>
      <c r="E64" s="107"/>
    </row>
    <row r="65" spans="1:5" s="113" customFormat="1" ht="19.5" customHeight="1" thickBot="1" x14ac:dyDescent="0.3">
      <c r="A65" s="108"/>
      <c r="B65" s="109"/>
      <c r="C65" s="110"/>
      <c r="D65" s="111" t="s">
        <v>156</v>
      </c>
      <c r="E65" s="112">
        <f>+E63+E55+E50+E45+E36+E31+E26+E21+E16</f>
        <v>184696</v>
      </c>
    </row>
  </sheetData>
  <mergeCells count="4">
    <mergeCell ref="A2:E2"/>
    <mergeCell ref="A3:E3"/>
    <mergeCell ref="A4:E4"/>
    <mergeCell ref="A5:E5"/>
  </mergeCells>
  <pageMargins left="0.25" right="0.25" top="0.5" bottom="0.5" header="0.25" footer="0.25"/>
  <pageSetup paperSize="9" scale="73" fitToHeight="0" orientation="landscape" r:id="rId1"/>
  <headerFooter>
    <oddHeader>&amp;LOFFICE OF HEALTH CARE ACCESS&amp;CANNUAL REPORTING&amp;RWILLIAM W. BACKUS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9"/>
      <c r="C1" s="469"/>
      <c r="D1" s="469"/>
    </row>
    <row r="2" spans="1:6" ht="15.75" x14ac:dyDescent="0.25">
      <c r="A2" s="470" t="s">
        <v>0</v>
      </c>
      <c r="B2" s="470"/>
      <c r="C2" s="470"/>
      <c r="D2" s="470"/>
      <c r="E2" s="470"/>
      <c r="F2" s="470"/>
    </row>
    <row r="3" spans="1:6" ht="15.75" x14ac:dyDescent="0.25">
      <c r="A3" s="470" t="s">
        <v>1</v>
      </c>
      <c r="B3" s="470"/>
      <c r="C3" s="470"/>
      <c r="D3" s="470"/>
      <c r="E3" s="470"/>
      <c r="F3" s="470"/>
    </row>
    <row r="4" spans="1:6" ht="15.75" x14ac:dyDescent="0.25">
      <c r="A4" s="470" t="s">
        <v>98</v>
      </c>
      <c r="B4" s="470"/>
      <c r="C4" s="470"/>
      <c r="D4" s="470"/>
      <c r="E4" s="470"/>
      <c r="F4" s="470"/>
    </row>
    <row r="5" spans="1:6" ht="15.75" x14ac:dyDescent="0.25">
      <c r="A5" s="470" t="s">
        <v>157</v>
      </c>
      <c r="B5" s="470"/>
      <c r="C5" s="470"/>
      <c r="D5" s="470"/>
      <c r="E5" s="470"/>
      <c r="F5" s="470"/>
    </row>
    <row r="6" spans="1:6" ht="13.5" customHeight="1" thickBot="1" x14ac:dyDescent="0.25">
      <c r="B6" s="468"/>
      <c r="C6" s="468"/>
      <c r="D6" s="46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158</v>
      </c>
      <c r="C9" s="124" t="s">
        <v>159</v>
      </c>
      <c r="D9" s="124" t="s">
        <v>131</v>
      </c>
      <c r="E9" s="124" t="s">
        <v>132</v>
      </c>
      <c r="F9" s="125" t="s">
        <v>160</v>
      </c>
    </row>
    <row r="10" spans="1:6" s="132" customFormat="1" ht="31.5" x14ac:dyDescent="0.25">
      <c r="A10" s="126"/>
      <c r="B10" s="127"/>
      <c r="C10" s="128"/>
      <c r="D10" s="129" t="s">
        <v>161</v>
      </c>
      <c r="E10" s="130" t="s">
        <v>162</v>
      </c>
      <c r="F10" s="131">
        <v>1272438</v>
      </c>
    </row>
    <row r="11" spans="1:6" ht="15.75" x14ac:dyDescent="0.25">
      <c r="A11" s="133" t="s">
        <v>134</v>
      </c>
      <c r="B11" s="134" t="s">
        <v>10</v>
      </c>
      <c r="C11" s="135"/>
      <c r="D11" s="136"/>
      <c r="E11" s="136"/>
      <c r="F11" s="137"/>
    </row>
    <row r="12" spans="1:6" ht="15.75" thickBot="1" x14ac:dyDescent="0.25">
      <c r="A12" s="138"/>
      <c r="B12" s="139"/>
      <c r="C12" s="140" t="s">
        <v>145</v>
      </c>
      <c r="D12" s="140" t="s">
        <v>146</v>
      </c>
      <c r="E12" s="141" t="s">
        <v>145</v>
      </c>
      <c r="F12" s="142">
        <v>0</v>
      </c>
    </row>
    <row r="13" spans="1:6" ht="16.5" thickBot="1" x14ac:dyDescent="0.3">
      <c r="A13" s="143"/>
      <c r="B13" s="144"/>
      <c r="C13" s="145"/>
      <c r="D13" s="146" t="s">
        <v>163</v>
      </c>
      <c r="E13" s="147" t="s">
        <v>164</v>
      </c>
      <c r="F13" s="148">
        <v>0</v>
      </c>
    </row>
    <row r="14" spans="1:6" ht="15.75" x14ac:dyDescent="0.25">
      <c r="A14" s="149"/>
      <c r="B14" s="150"/>
      <c r="C14" s="151"/>
      <c r="D14" s="152"/>
      <c r="E14" s="153"/>
      <c r="F14" s="154"/>
    </row>
    <row r="15" spans="1:6" ht="15.75" x14ac:dyDescent="0.25">
      <c r="A15" s="133" t="s">
        <v>143</v>
      </c>
      <c r="B15" s="134" t="s">
        <v>37</v>
      </c>
      <c r="C15" s="135"/>
      <c r="D15" s="136"/>
      <c r="E15" s="136"/>
      <c r="F15" s="137"/>
    </row>
    <row r="16" spans="1:6" x14ac:dyDescent="0.2">
      <c r="A16" s="138">
        <v>1</v>
      </c>
      <c r="B16" s="139"/>
      <c r="C16" s="140" t="s">
        <v>10</v>
      </c>
      <c r="D16" s="140" t="s">
        <v>165</v>
      </c>
      <c r="E16" s="141" t="s">
        <v>138</v>
      </c>
      <c r="F16" s="142">
        <v>36936</v>
      </c>
    </row>
    <row r="17" spans="1:6" ht="15.75" thickBot="1" x14ac:dyDescent="0.25">
      <c r="A17" s="138">
        <v>2</v>
      </c>
      <c r="B17" s="139"/>
      <c r="C17" s="140" t="s">
        <v>10</v>
      </c>
      <c r="D17" s="140" t="s">
        <v>166</v>
      </c>
      <c r="E17" s="141" t="s">
        <v>138</v>
      </c>
      <c r="F17" s="142">
        <v>-40014</v>
      </c>
    </row>
    <row r="18" spans="1:6" ht="16.5" thickBot="1" x14ac:dyDescent="0.3">
      <c r="A18" s="143"/>
      <c r="B18" s="144"/>
      <c r="C18" s="145"/>
      <c r="D18" s="146" t="s">
        <v>163</v>
      </c>
      <c r="E18" s="147" t="s">
        <v>164</v>
      </c>
      <c r="F18" s="148">
        <f>SUM(F16:F17)</f>
        <v>-3078</v>
      </c>
    </row>
    <row r="19" spans="1:6" ht="15.75" x14ac:dyDescent="0.25">
      <c r="A19" s="149"/>
      <c r="B19" s="150"/>
      <c r="C19" s="151"/>
      <c r="D19" s="152"/>
      <c r="E19" s="153"/>
      <c r="F19" s="154"/>
    </row>
    <row r="20" spans="1:6" ht="15.75" x14ac:dyDescent="0.25">
      <c r="A20" s="133" t="s">
        <v>144</v>
      </c>
      <c r="B20" s="134" t="s">
        <v>44</v>
      </c>
      <c r="C20" s="135"/>
      <c r="D20" s="136"/>
      <c r="E20" s="136"/>
      <c r="F20" s="137"/>
    </row>
    <row r="21" spans="1:6" ht="15.75" thickBot="1" x14ac:dyDescent="0.25">
      <c r="A21" s="138"/>
      <c r="B21" s="139"/>
      <c r="C21" s="140" t="s">
        <v>145</v>
      </c>
      <c r="D21" s="140" t="s">
        <v>146</v>
      </c>
      <c r="E21" s="141" t="s">
        <v>145</v>
      </c>
      <c r="F21" s="142">
        <v>0</v>
      </c>
    </row>
    <row r="22" spans="1:6" ht="16.5" thickBot="1" x14ac:dyDescent="0.3">
      <c r="A22" s="143"/>
      <c r="B22" s="144"/>
      <c r="C22" s="145"/>
      <c r="D22" s="146" t="s">
        <v>163</v>
      </c>
      <c r="E22" s="147" t="s">
        <v>164</v>
      </c>
      <c r="F22" s="148">
        <v>0</v>
      </c>
    </row>
    <row r="23" spans="1:6" ht="15.75" x14ac:dyDescent="0.25">
      <c r="A23" s="149"/>
      <c r="B23" s="150"/>
      <c r="C23" s="151"/>
      <c r="D23" s="152"/>
      <c r="E23" s="153"/>
      <c r="F23" s="154"/>
    </row>
    <row r="24" spans="1:6" ht="15.75" x14ac:dyDescent="0.25">
      <c r="A24" s="133" t="s">
        <v>147</v>
      </c>
      <c r="B24" s="134" t="s">
        <v>52</v>
      </c>
      <c r="C24" s="135"/>
      <c r="D24" s="136"/>
      <c r="E24" s="136"/>
      <c r="F24" s="137"/>
    </row>
    <row r="25" spans="1:6" ht="15.75" thickBot="1" x14ac:dyDescent="0.25">
      <c r="A25" s="138">
        <v>1</v>
      </c>
      <c r="B25" s="139"/>
      <c r="C25" s="140" t="s">
        <v>66</v>
      </c>
      <c r="D25" s="140" t="s">
        <v>167</v>
      </c>
      <c r="E25" s="141" t="s">
        <v>138</v>
      </c>
      <c r="F25" s="142">
        <v>1670263</v>
      </c>
    </row>
    <row r="26" spans="1:6" ht="16.5" thickBot="1" x14ac:dyDescent="0.3">
      <c r="A26" s="143"/>
      <c r="B26" s="144"/>
      <c r="C26" s="145"/>
      <c r="D26" s="146" t="s">
        <v>163</v>
      </c>
      <c r="E26" s="147" t="s">
        <v>164</v>
      </c>
      <c r="F26" s="148">
        <f>SUM(F25:F25)</f>
        <v>1670263</v>
      </c>
    </row>
    <row r="27" spans="1:6" ht="15.75" x14ac:dyDescent="0.25">
      <c r="A27" s="149"/>
      <c r="B27" s="150"/>
      <c r="C27" s="151"/>
      <c r="D27" s="152"/>
      <c r="E27" s="153"/>
      <c r="F27" s="154"/>
    </row>
    <row r="28" spans="1:6" ht="15.75" x14ac:dyDescent="0.25">
      <c r="A28" s="133" t="s">
        <v>148</v>
      </c>
      <c r="B28" s="134" t="s">
        <v>58</v>
      </c>
      <c r="C28" s="135"/>
      <c r="D28" s="136"/>
      <c r="E28" s="136"/>
      <c r="F28" s="137"/>
    </row>
    <row r="29" spans="1:6" ht="15.75" thickBot="1" x14ac:dyDescent="0.25">
      <c r="A29" s="138"/>
      <c r="B29" s="139"/>
      <c r="C29" s="140" t="s">
        <v>145</v>
      </c>
      <c r="D29" s="140" t="s">
        <v>146</v>
      </c>
      <c r="E29" s="141" t="s">
        <v>145</v>
      </c>
      <c r="F29" s="142">
        <v>0</v>
      </c>
    </row>
    <row r="30" spans="1:6" ht="16.5" thickBot="1" x14ac:dyDescent="0.3">
      <c r="A30" s="143"/>
      <c r="B30" s="144"/>
      <c r="C30" s="145"/>
      <c r="D30" s="146" t="s">
        <v>163</v>
      </c>
      <c r="E30" s="147" t="s">
        <v>164</v>
      </c>
      <c r="F30" s="148">
        <v>0</v>
      </c>
    </row>
    <row r="31" spans="1:6" ht="15.75" x14ac:dyDescent="0.25">
      <c r="A31" s="149"/>
      <c r="B31" s="150"/>
      <c r="C31" s="151"/>
      <c r="D31" s="152"/>
      <c r="E31" s="153"/>
      <c r="F31" s="154"/>
    </row>
    <row r="32" spans="1:6" ht="15.75" x14ac:dyDescent="0.25">
      <c r="A32" s="133" t="s">
        <v>149</v>
      </c>
      <c r="B32" s="134" t="s">
        <v>66</v>
      </c>
      <c r="C32" s="135"/>
      <c r="D32" s="136"/>
      <c r="E32" s="136"/>
      <c r="F32" s="137"/>
    </row>
    <row r="33" spans="1:6" x14ac:dyDescent="0.2">
      <c r="A33" s="138">
        <v>1</v>
      </c>
      <c r="B33" s="139"/>
      <c r="C33" s="140" t="s">
        <v>37</v>
      </c>
      <c r="D33" s="140" t="s">
        <v>165</v>
      </c>
      <c r="E33" s="141" t="s">
        <v>138</v>
      </c>
      <c r="F33" s="142">
        <v>36936</v>
      </c>
    </row>
    <row r="34" spans="1:6" ht="30.75" thickBot="1" x14ac:dyDescent="0.25">
      <c r="A34" s="138">
        <v>2</v>
      </c>
      <c r="B34" s="139"/>
      <c r="C34" s="140" t="s">
        <v>37</v>
      </c>
      <c r="D34" s="140" t="s">
        <v>168</v>
      </c>
      <c r="E34" s="141" t="s">
        <v>138</v>
      </c>
      <c r="F34" s="142">
        <v>-40014</v>
      </c>
    </row>
    <row r="35" spans="1:6" ht="16.5" thickBot="1" x14ac:dyDescent="0.3">
      <c r="A35" s="143"/>
      <c r="B35" s="144"/>
      <c r="C35" s="145"/>
      <c r="D35" s="146" t="s">
        <v>163</v>
      </c>
      <c r="E35" s="147" t="s">
        <v>164</v>
      </c>
      <c r="F35" s="148">
        <f>SUM(F33:F34)</f>
        <v>-3078</v>
      </c>
    </row>
    <row r="36" spans="1:6" ht="15.75" x14ac:dyDescent="0.25">
      <c r="A36" s="149"/>
      <c r="B36" s="150"/>
      <c r="C36" s="151"/>
      <c r="D36" s="152"/>
      <c r="E36" s="153"/>
      <c r="F36" s="154"/>
    </row>
    <row r="37" spans="1:6" ht="15.75" x14ac:dyDescent="0.25">
      <c r="A37" s="133" t="s">
        <v>153</v>
      </c>
      <c r="B37" s="134" t="s">
        <v>75</v>
      </c>
      <c r="C37" s="135"/>
      <c r="D37" s="136"/>
      <c r="E37" s="136"/>
      <c r="F37" s="137"/>
    </row>
    <row r="38" spans="1:6" ht="15.75" thickBot="1" x14ac:dyDescent="0.25">
      <c r="A38" s="138"/>
      <c r="B38" s="139"/>
      <c r="C38" s="140" t="s">
        <v>145</v>
      </c>
      <c r="D38" s="140" t="s">
        <v>146</v>
      </c>
      <c r="E38" s="141" t="s">
        <v>145</v>
      </c>
      <c r="F38" s="142">
        <v>0</v>
      </c>
    </row>
    <row r="39" spans="1:6" ht="16.5" thickBot="1" x14ac:dyDescent="0.3">
      <c r="A39" s="143"/>
      <c r="B39" s="144"/>
      <c r="C39" s="145"/>
      <c r="D39" s="146" t="s">
        <v>163</v>
      </c>
      <c r="E39" s="147" t="s">
        <v>164</v>
      </c>
      <c r="F39" s="148">
        <v>0</v>
      </c>
    </row>
    <row r="40" spans="1:6" ht="15.75" x14ac:dyDescent="0.25">
      <c r="A40" s="149"/>
      <c r="B40" s="150"/>
      <c r="C40" s="151"/>
      <c r="D40" s="152"/>
      <c r="E40" s="153"/>
      <c r="F40" s="154"/>
    </row>
    <row r="41" spans="1:6" ht="31.5" x14ac:dyDescent="0.25">
      <c r="A41" s="133" t="s">
        <v>154</v>
      </c>
      <c r="B41" s="134" t="s">
        <v>86</v>
      </c>
      <c r="C41" s="135"/>
      <c r="D41" s="136"/>
      <c r="E41" s="136"/>
      <c r="F41" s="137"/>
    </row>
    <row r="42" spans="1:6" x14ac:dyDescent="0.2">
      <c r="A42" s="138">
        <v>1</v>
      </c>
      <c r="B42" s="139"/>
      <c r="C42" s="140" t="s">
        <v>92</v>
      </c>
      <c r="D42" s="140" t="s">
        <v>167</v>
      </c>
      <c r="E42" s="141" t="s">
        <v>138</v>
      </c>
      <c r="F42" s="142">
        <v>5929622</v>
      </c>
    </row>
    <row r="43" spans="1:6" x14ac:dyDescent="0.2">
      <c r="A43" s="138">
        <v>2</v>
      </c>
      <c r="B43" s="139"/>
      <c r="C43" s="140" t="s">
        <v>92</v>
      </c>
      <c r="D43" s="140" t="s">
        <v>169</v>
      </c>
      <c r="E43" s="141" t="s">
        <v>138</v>
      </c>
      <c r="F43" s="142">
        <v>2932138</v>
      </c>
    </row>
    <row r="44" spans="1:6" ht="30" x14ac:dyDescent="0.2">
      <c r="A44" s="138">
        <v>3</v>
      </c>
      <c r="B44" s="139"/>
      <c r="C44" s="140" t="s">
        <v>92</v>
      </c>
      <c r="D44" s="140" t="s">
        <v>170</v>
      </c>
      <c r="E44" s="141" t="s">
        <v>138</v>
      </c>
      <c r="F44" s="142">
        <v>-3135000</v>
      </c>
    </row>
    <row r="45" spans="1:6" ht="15.75" thickBot="1" x14ac:dyDescent="0.25">
      <c r="A45" s="138">
        <v>4</v>
      </c>
      <c r="B45" s="139"/>
      <c r="C45" s="140" t="s">
        <v>10</v>
      </c>
      <c r="D45" s="140" t="s">
        <v>171</v>
      </c>
      <c r="E45" s="141" t="s">
        <v>138</v>
      </c>
      <c r="F45" s="142">
        <v>-6215000</v>
      </c>
    </row>
    <row r="46" spans="1:6" ht="16.5" thickBot="1" x14ac:dyDescent="0.3">
      <c r="A46" s="143"/>
      <c r="B46" s="144"/>
      <c r="C46" s="145"/>
      <c r="D46" s="146" t="s">
        <v>163</v>
      </c>
      <c r="E46" s="147" t="s">
        <v>164</v>
      </c>
      <c r="F46" s="148">
        <f>SUM(F42:F45)</f>
        <v>-488240</v>
      </c>
    </row>
    <row r="47" spans="1:6" ht="15.75" x14ac:dyDescent="0.25">
      <c r="A47" s="149"/>
      <c r="B47" s="150"/>
      <c r="C47" s="151"/>
      <c r="D47" s="152"/>
      <c r="E47" s="153"/>
      <c r="F47" s="154"/>
    </row>
    <row r="48" spans="1:6" ht="15.75" x14ac:dyDescent="0.25">
      <c r="A48" s="133" t="s">
        <v>155</v>
      </c>
      <c r="B48" s="134" t="s">
        <v>92</v>
      </c>
      <c r="C48" s="135"/>
      <c r="D48" s="136"/>
      <c r="E48" s="136"/>
      <c r="F48" s="137"/>
    </row>
    <row r="49" spans="1:6" x14ac:dyDescent="0.2">
      <c r="A49" s="138">
        <v>1</v>
      </c>
      <c r="B49" s="139"/>
      <c r="C49" s="140" t="s">
        <v>10</v>
      </c>
      <c r="D49" s="140" t="s">
        <v>165</v>
      </c>
      <c r="E49" s="141" t="s">
        <v>138</v>
      </c>
      <c r="F49" s="142">
        <v>18984</v>
      </c>
    </row>
    <row r="50" spans="1:6" ht="15.75" thickBot="1" x14ac:dyDescent="0.25">
      <c r="A50" s="138">
        <v>2</v>
      </c>
      <c r="B50" s="139"/>
      <c r="C50" s="140" t="s">
        <v>10</v>
      </c>
      <c r="D50" s="140" t="s">
        <v>166</v>
      </c>
      <c r="E50" s="141" t="s">
        <v>138</v>
      </c>
      <c r="F50" s="142">
        <v>-20566</v>
      </c>
    </row>
    <row r="51" spans="1:6" ht="16.5" thickBot="1" x14ac:dyDescent="0.3">
      <c r="A51" s="143"/>
      <c r="B51" s="144"/>
      <c r="C51" s="145"/>
      <c r="D51" s="146" t="s">
        <v>163</v>
      </c>
      <c r="E51" s="147" t="s">
        <v>164</v>
      </c>
      <c r="F51" s="148">
        <f>SUM(F49:F50)</f>
        <v>-1582</v>
      </c>
    </row>
    <row r="52" spans="1:6" ht="15.75" x14ac:dyDescent="0.25">
      <c r="A52" s="149"/>
      <c r="B52" s="150"/>
      <c r="C52" s="151"/>
      <c r="D52" s="152"/>
      <c r="E52" s="153"/>
      <c r="F52" s="154"/>
    </row>
    <row r="53" spans="1:6" ht="32.25" thickBot="1" x14ac:dyDescent="0.3">
      <c r="A53" s="155"/>
      <c r="B53" s="156"/>
      <c r="C53" s="156"/>
      <c r="D53" s="157" t="s">
        <v>172</v>
      </c>
      <c r="E53" s="158" t="s">
        <v>164</v>
      </c>
      <c r="F53" s="159">
        <f>+F51+F46+F39+F35+F30+F26+F22+F18+F13+F10</f>
        <v>2446723</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r:id="rId1"/>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98</v>
      </c>
      <c r="B4" s="471"/>
      <c r="C4" s="471"/>
      <c r="D4" s="471"/>
    </row>
    <row r="5" spans="1:5" x14ac:dyDescent="0.2">
      <c r="A5" s="471" t="s">
        <v>173</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174</v>
      </c>
      <c r="C8" s="169"/>
      <c r="D8" s="170"/>
    </row>
    <row r="9" spans="1:5" ht="14.25" customHeight="1" thickBot="1" x14ac:dyDescent="0.25">
      <c r="A9" s="172" t="s">
        <v>5</v>
      </c>
      <c r="B9" s="173" t="s">
        <v>175</v>
      </c>
      <c r="C9" s="174" t="s">
        <v>160</v>
      </c>
      <c r="D9" s="175" t="s">
        <v>132</v>
      </c>
    </row>
    <row r="10" spans="1:5" x14ac:dyDescent="0.2">
      <c r="A10" s="176"/>
      <c r="B10" s="177"/>
      <c r="C10" s="178"/>
      <c r="D10" s="179"/>
    </row>
    <row r="11" spans="1:5" x14ac:dyDescent="0.2">
      <c r="A11" s="180" t="s">
        <v>134</v>
      </c>
      <c r="B11" s="181" t="s">
        <v>10</v>
      </c>
      <c r="C11" s="182"/>
      <c r="D11" s="183"/>
    </row>
    <row r="12" spans="1:5" ht="15.75" thickBot="1" x14ac:dyDescent="0.25">
      <c r="A12" s="184">
        <v>0</v>
      </c>
      <c r="B12" s="185" t="s">
        <v>146</v>
      </c>
      <c r="C12" s="186">
        <v>0</v>
      </c>
      <c r="D12" s="187" t="s">
        <v>145</v>
      </c>
    </row>
    <row r="13" spans="1:5" ht="13.5" customHeight="1" thickBot="1" x14ac:dyDescent="0.25">
      <c r="A13" s="188"/>
      <c r="B13" s="189" t="s">
        <v>176</v>
      </c>
      <c r="C13" s="190">
        <v>0</v>
      </c>
      <c r="D13" s="191" t="s">
        <v>164</v>
      </c>
    </row>
    <row r="14" spans="1:5" ht="14.25" customHeight="1" x14ac:dyDescent="0.2">
      <c r="A14" s="192"/>
      <c r="B14" s="193"/>
      <c r="C14" s="194"/>
      <c r="D14" s="195"/>
    </row>
    <row r="15" spans="1:5" x14ac:dyDescent="0.2">
      <c r="A15" s="180" t="s">
        <v>143</v>
      </c>
      <c r="B15" s="181" t="s">
        <v>37</v>
      </c>
      <c r="C15" s="182"/>
      <c r="D15" s="183"/>
    </row>
    <row r="16" spans="1:5" ht="15.75" thickBot="1" x14ac:dyDescent="0.25">
      <c r="A16" s="184">
        <v>0</v>
      </c>
      <c r="B16" s="185" t="s">
        <v>146</v>
      </c>
      <c r="C16" s="186">
        <v>0</v>
      </c>
      <c r="D16" s="187" t="s">
        <v>145</v>
      </c>
    </row>
    <row r="17" spans="1:4" ht="13.5" customHeight="1" thickBot="1" x14ac:dyDescent="0.25">
      <c r="A17" s="188"/>
      <c r="B17" s="189" t="s">
        <v>176</v>
      </c>
      <c r="C17" s="190">
        <v>0</v>
      </c>
      <c r="D17" s="191" t="s">
        <v>164</v>
      </c>
    </row>
    <row r="18" spans="1:4" ht="14.25" customHeight="1" x14ac:dyDescent="0.2">
      <c r="A18" s="192"/>
      <c r="B18" s="193"/>
      <c r="C18" s="194"/>
      <c r="D18" s="195"/>
    </row>
    <row r="19" spans="1:4" x14ac:dyDescent="0.2">
      <c r="A19" s="180" t="s">
        <v>144</v>
      </c>
      <c r="B19" s="181" t="s">
        <v>44</v>
      </c>
      <c r="C19" s="182"/>
      <c r="D19" s="183"/>
    </row>
    <row r="20" spans="1:4" ht="15.75" thickBot="1" x14ac:dyDescent="0.25">
      <c r="A20" s="184">
        <v>0</v>
      </c>
      <c r="B20" s="185" t="s">
        <v>146</v>
      </c>
      <c r="C20" s="186">
        <v>0</v>
      </c>
      <c r="D20" s="187" t="s">
        <v>145</v>
      </c>
    </row>
    <row r="21" spans="1:4" ht="13.5" customHeight="1" thickBot="1" x14ac:dyDescent="0.25">
      <c r="A21" s="188"/>
      <c r="B21" s="189" t="s">
        <v>176</v>
      </c>
      <c r="C21" s="190">
        <v>0</v>
      </c>
      <c r="D21" s="191" t="s">
        <v>164</v>
      </c>
    </row>
    <row r="22" spans="1:4" ht="14.25" customHeight="1" x14ac:dyDescent="0.2">
      <c r="A22" s="192"/>
      <c r="B22" s="193"/>
      <c r="C22" s="194"/>
      <c r="D22" s="195"/>
    </row>
    <row r="23" spans="1:4" x14ac:dyDescent="0.2">
      <c r="A23" s="180" t="s">
        <v>147</v>
      </c>
      <c r="B23" s="181" t="s">
        <v>52</v>
      </c>
      <c r="C23" s="182"/>
      <c r="D23" s="183"/>
    </row>
    <row r="24" spans="1:4" ht="15.75" thickBot="1" x14ac:dyDescent="0.25">
      <c r="A24" s="184">
        <v>0</v>
      </c>
      <c r="B24" s="185" t="s">
        <v>146</v>
      </c>
      <c r="C24" s="186">
        <v>0</v>
      </c>
      <c r="D24" s="187" t="s">
        <v>145</v>
      </c>
    </row>
    <row r="25" spans="1:4" ht="13.5" customHeight="1" thickBot="1" x14ac:dyDescent="0.25">
      <c r="A25" s="188"/>
      <c r="B25" s="189" t="s">
        <v>176</v>
      </c>
      <c r="C25" s="190">
        <v>0</v>
      </c>
      <c r="D25" s="191" t="s">
        <v>164</v>
      </c>
    </row>
    <row r="26" spans="1:4" ht="14.25" customHeight="1" x14ac:dyDescent="0.2">
      <c r="A26" s="192"/>
      <c r="B26" s="193"/>
      <c r="C26" s="194"/>
      <c r="D26" s="195"/>
    </row>
    <row r="27" spans="1:4" x14ac:dyDescent="0.2">
      <c r="A27" s="180" t="s">
        <v>148</v>
      </c>
      <c r="B27" s="181" t="s">
        <v>58</v>
      </c>
      <c r="C27" s="182"/>
      <c r="D27" s="183"/>
    </row>
    <row r="28" spans="1:4" ht="15.75" thickBot="1" x14ac:dyDescent="0.25">
      <c r="A28" s="184">
        <v>0</v>
      </c>
      <c r="B28" s="185" t="s">
        <v>146</v>
      </c>
      <c r="C28" s="186">
        <v>0</v>
      </c>
      <c r="D28" s="187" t="s">
        <v>145</v>
      </c>
    </row>
    <row r="29" spans="1:4" ht="13.5" customHeight="1" thickBot="1" x14ac:dyDescent="0.25">
      <c r="A29" s="188"/>
      <c r="B29" s="189" t="s">
        <v>176</v>
      </c>
      <c r="C29" s="190">
        <v>0</v>
      </c>
      <c r="D29" s="191" t="s">
        <v>164</v>
      </c>
    </row>
    <row r="30" spans="1:4" ht="14.25" customHeight="1" x14ac:dyDescent="0.2">
      <c r="A30" s="192"/>
      <c r="B30" s="193"/>
      <c r="C30" s="194"/>
      <c r="D30" s="195"/>
    </row>
    <row r="31" spans="1:4" x14ac:dyDescent="0.2">
      <c r="A31" s="180" t="s">
        <v>149</v>
      </c>
      <c r="B31" s="181" t="s">
        <v>66</v>
      </c>
      <c r="C31" s="182"/>
      <c r="D31" s="183"/>
    </row>
    <row r="32" spans="1:4" ht="15.75" thickBot="1" x14ac:dyDescent="0.25">
      <c r="A32" s="184">
        <v>0</v>
      </c>
      <c r="B32" s="185" t="s">
        <v>146</v>
      </c>
      <c r="C32" s="186">
        <v>0</v>
      </c>
      <c r="D32" s="187" t="s">
        <v>145</v>
      </c>
    </row>
    <row r="33" spans="1:4" ht="13.5" customHeight="1" thickBot="1" x14ac:dyDescent="0.25">
      <c r="A33" s="188"/>
      <c r="B33" s="189" t="s">
        <v>176</v>
      </c>
      <c r="C33" s="190">
        <v>0</v>
      </c>
      <c r="D33" s="191" t="s">
        <v>164</v>
      </c>
    </row>
    <row r="34" spans="1:4" ht="14.25" customHeight="1" x14ac:dyDescent="0.2">
      <c r="A34" s="192"/>
      <c r="B34" s="193"/>
      <c r="C34" s="194"/>
      <c r="D34" s="195"/>
    </row>
    <row r="35" spans="1:4" x14ac:dyDescent="0.2">
      <c r="A35" s="180" t="s">
        <v>153</v>
      </c>
      <c r="B35" s="181" t="s">
        <v>75</v>
      </c>
      <c r="C35" s="182"/>
      <c r="D35" s="183"/>
    </row>
    <row r="36" spans="1:4" ht="15.75" thickBot="1" x14ac:dyDescent="0.25">
      <c r="A36" s="184">
        <v>0</v>
      </c>
      <c r="B36" s="185" t="s">
        <v>146</v>
      </c>
      <c r="C36" s="186">
        <v>0</v>
      </c>
      <c r="D36" s="187" t="s">
        <v>145</v>
      </c>
    </row>
    <row r="37" spans="1:4" ht="13.5" customHeight="1" thickBot="1" x14ac:dyDescent="0.25">
      <c r="A37" s="188"/>
      <c r="B37" s="189" t="s">
        <v>176</v>
      </c>
      <c r="C37" s="190">
        <v>0</v>
      </c>
      <c r="D37" s="191" t="s">
        <v>164</v>
      </c>
    </row>
    <row r="38" spans="1:4" ht="14.25" customHeight="1" x14ac:dyDescent="0.2">
      <c r="A38" s="192"/>
      <c r="B38" s="193"/>
      <c r="C38" s="194"/>
      <c r="D38" s="195"/>
    </row>
    <row r="39" spans="1:4" ht="25.5" x14ac:dyDescent="0.2">
      <c r="A39" s="180" t="s">
        <v>154</v>
      </c>
      <c r="B39" s="181" t="s">
        <v>86</v>
      </c>
      <c r="C39" s="182"/>
      <c r="D39" s="183"/>
    </row>
    <row r="40" spans="1:4" ht="15.75" thickBot="1" x14ac:dyDescent="0.25">
      <c r="A40" s="184">
        <v>0</v>
      </c>
      <c r="B40" s="185" t="s">
        <v>146</v>
      </c>
      <c r="C40" s="186">
        <v>0</v>
      </c>
      <c r="D40" s="187" t="s">
        <v>145</v>
      </c>
    </row>
    <row r="41" spans="1:4" ht="13.5" customHeight="1" thickBot="1" x14ac:dyDescent="0.25">
      <c r="A41" s="188"/>
      <c r="B41" s="189" t="s">
        <v>176</v>
      </c>
      <c r="C41" s="190">
        <v>0</v>
      </c>
      <c r="D41" s="191" t="s">
        <v>164</v>
      </c>
    </row>
    <row r="42" spans="1:4" ht="14.25" customHeight="1" x14ac:dyDescent="0.2">
      <c r="A42" s="192"/>
      <c r="B42" s="193"/>
      <c r="C42" s="194"/>
      <c r="D42" s="195"/>
    </row>
    <row r="43" spans="1:4" x14ac:dyDescent="0.2">
      <c r="A43" s="180" t="s">
        <v>155</v>
      </c>
      <c r="B43" s="181" t="s">
        <v>92</v>
      </c>
      <c r="C43" s="182"/>
      <c r="D43" s="183"/>
    </row>
    <row r="44" spans="1:4" ht="15.75" thickBot="1" x14ac:dyDescent="0.25">
      <c r="A44" s="184">
        <v>0</v>
      </c>
      <c r="B44" s="185" t="s">
        <v>146</v>
      </c>
      <c r="C44" s="186">
        <v>0</v>
      </c>
      <c r="D44" s="187" t="s">
        <v>145</v>
      </c>
    </row>
    <row r="45" spans="1:4" ht="13.5" customHeight="1" thickBot="1" x14ac:dyDescent="0.25">
      <c r="A45" s="188"/>
      <c r="B45" s="189" t="s">
        <v>176</v>
      </c>
      <c r="C45" s="190">
        <v>0</v>
      </c>
      <c r="D45" s="191" t="s">
        <v>164</v>
      </c>
    </row>
    <row r="46" spans="1:4" ht="14.25" customHeight="1" x14ac:dyDescent="0.2">
      <c r="A46" s="192"/>
      <c r="B46" s="193"/>
      <c r="C46" s="194"/>
      <c r="D46" s="195"/>
    </row>
    <row r="47" spans="1:4" ht="13.5" customHeight="1" thickBot="1" x14ac:dyDescent="0.25">
      <c r="B47" s="196" t="s">
        <v>177</v>
      </c>
      <c r="C47" s="197">
        <f>+C45+C41+C37+C33+C29+C25+C21+C17+C13</f>
        <v>0</v>
      </c>
      <c r="D47" s="198" t="s">
        <v>164</v>
      </c>
    </row>
  </sheetData>
  <mergeCells count="4">
    <mergeCell ref="A2:D2"/>
    <mergeCell ref="A3:D3"/>
    <mergeCell ref="A4:D4"/>
    <mergeCell ref="A5:D5"/>
  </mergeCells>
  <pageMargins left="0.25" right="0.25" top="0.5" bottom="0.5" header="0.25" footer="0.25"/>
  <pageSetup paperSize="9" scale="73" fitToHeight="0" orientation="portrait" r:id="rId1"/>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98</v>
      </c>
      <c r="B4" s="471"/>
      <c r="C4" s="471"/>
      <c r="D4" s="471"/>
    </row>
    <row r="5" spans="1:4" x14ac:dyDescent="0.2">
      <c r="A5" s="471" t="s">
        <v>178</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174</v>
      </c>
      <c r="C8" s="204"/>
      <c r="D8" s="205"/>
    </row>
    <row r="9" spans="1:4" ht="14.25" customHeight="1" thickBot="1" x14ac:dyDescent="0.25">
      <c r="A9" s="206" t="s">
        <v>5</v>
      </c>
      <c r="B9" s="207" t="s">
        <v>179</v>
      </c>
      <c r="C9" s="208" t="s">
        <v>160</v>
      </c>
      <c r="D9" s="209" t="s">
        <v>180</v>
      </c>
    </row>
    <row r="10" spans="1:4" x14ac:dyDescent="0.2">
      <c r="A10" s="176"/>
      <c r="B10" s="179"/>
      <c r="C10" s="179"/>
      <c r="D10" s="178"/>
    </row>
    <row r="11" spans="1:4" x14ac:dyDescent="0.2">
      <c r="A11" s="210" t="s">
        <v>134</v>
      </c>
      <c r="B11" s="181" t="s">
        <v>10</v>
      </c>
      <c r="C11" s="179"/>
      <c r="D11" s="211"/>
    </row>
    <row r="12" spans="1:4" ht="13.5" thickBot="1" x14ac:dyDescent="0.25">
      <c r="A12" s="212">
        <v>0</v>
      </c>
      <c r="B12" s="213" t="s">
        <v>146</v>
      </c>
      <c r="C12" s="214">
        <v>0</v>
      </c>
      <c r="D12" s="215" t="s">
        <v>181</v>
      </c>
    </row>
    <row r="13" spans="1:4" ht="13.5" customHeight="1" thickBot="1" x14ac:dyDescent="0.25">
      <c r="A13" s="216"/>
      <c r="B13" s="217" t="s">
        <v>115</v>
      </c>
      <c r="C13" s="218">
        <v>0</v>
      </c>
      <c r="D13" s="219"/>
    </row>
    <row r="14" spans="1:4" ht="14.25" customHeight="1" x14ac:dyDescent="0.2">
      <c r="A14" s="220"/>
      <c r="B14" s="221"/>
      <c r="C14" s="222"/>
      <c r="D14" s="223"/>
    </row>
    <row r="15" spans="1:4" x14ac:dyDescent="0.2">
      <c r="A15" s="210" t="s">
        <v>143</v>
      </c>
      <c r="B15" s="181" t="s">
        <v>37</v>
      </c>
      <c r="C15" s="179"/>
      <c r="D15" s="211"/>
    </row>
    <row r="16" spans="1:4" ht="13.5" thickBot="1" x14ac:dyDescent="0.25">
      <c r="A16" s="212">
        <v>0</v>
      </c>
      <c r="B16" s="213" t="s">
        <v>146</v>
      </c>
      <c r="C16" s="214">
        <v>0</v>
      </c>
      <c r="D16" s="215" t="s">
        <v>181</v>
      </c>
    </row>
    <row r="17" spans="1:4" ht="13.5" customHeight="1" thickBot="1" x14ac:dyDescent="0.25">
      <c r="A17" s="216"/>
      <c r="B17" s="217" t="s">
        <v>115</v>
      </c>
      <c r="C17" s="218">
        <v>0</v>
      </c>
      <c r="D17" s="219"/>
    </row>
    <row r="18" spans="1:4" ht="14.25" customHeight="1" x14ac:dyDescent="0.2">
      <c r="A18" s="220"/>
      <c r="B18" s="221"/>
      <c r="C18" s="222"/>
      <c r="D18" s="223"/>
    </row>
    <row r="19" spans="1:4" x14ac:dyDescent="0.2">
      <c r="A19" s="210" t="s">
        <v>144</v>
      </c>
      <c r="B19" s="181" t="s">
        <v>44</v>
      </c>
      <c r="C19" s="179"/>
      <c r="D19" s="211"/>
    </row>
    <row r="20" spans="1:4" ht="13.5" thickBot="1" x14ac:dyDescent="0.25">
      <c r="A20" s="212">
        <v>0</v>
      </c>
      <c r="B20" s="213" t="s">
        <v>146</v>
      </c>
      <c r="C20" s="214">
        <v>0</v>
      </c>
      <c r="D20" s="215" t="s">
        <v>181</v>
      </c>
    </row>
    <row r="21" spans="1:4" ht="13.5" customHeight="1" thickBot="1" x14ac:dyDescent="0.25">
      <c r="A21" s="216"/>
      <c r="B21" s="217" t="s">
        <v>115</v>
      </c>
      <c r="C21" s="218">
        <v>0</v>
      </c>
      <c r="D21" s="219"/>
    </row>
    <row r="22" spans="1:4" ht="14.25" customHeight="1" x14ac:dyDescent="0.2">
      <c r="A22" s="220"/>
      <c r="B22" s="221"/>
      <c r="C22" s="222"/>
      <c r="D22" s="223"/>
    </row>
    <row r="23" spans="1:4" x14ac:dyDescent="0.2">
      <c r="A23" s="210" t="s">
        <v>147</v>
      </c>
      <c r="B23" s="181" t="s">
        <v>52</v>
      </c>
      <c r="C23" s="179"/>
      <c r="D23" s="211"/>
    </row>
    <row r="24" spans="1:4" ht="13.5" thickBot="1" x14ac:dyDescent="0.25">
      <c r="A24" s="212">
        <v>0</v>
      </c>
      <c r="B24" s="213" t="s">
        <v>146</v>
      </c>
      <c r="C24" s="214">
        <v>0</v>
      </c>
      <c r="D24" s="215" t="s">
        <v>181</v>
      </c>
    </row>
    <row r="25" spans="1:4" ht="13.5" customHeight="1" thickBot="1" x14ac:dyDescent="0.25">
      <c r="A25" s="216"/>
      <c r="B25" s="217" t="s">
        <v>115</v>
      </c>
      <c r="C25" s="218">
        <v>0</v>
      </c>
      <c r="D25" s="219"/>
    </row>
    <row r="26" spans="1:4" ht="14.25" customHeight="1" x14ac:dyDescent="0.2">
      <c r="A26" s="220"/>
      <c r="B26" s="221"/>
      <c r="C26" s="222"/>
      <c r="D26" s="223"/>
    </row>
    <row r="27" spans="1:4" x14ac:dyDescent="0.2">
      <c r="A27" s="210" t="s">
        <v>148</v>
      </c>
      <c r="B27" s="181" t="s">
        <v>58</v>
      </c>
      <c r="C27" s="179"/>
      <c r="D27" s="211"/>
    </row>
    <row r="28" spans="1:4" ht="13.5" thickBot="1" x14ac:dyDescent="0.25">
      <c r="A28" s="212">
        <v>0</v>
      </c>
      <c r="B28" s="213" t="s">
        <v>146</v>
      </c>
      <c r="C28" s="214">
        <v>0</v>
      </c>
      <c r="D28" s="215" t="s">
        <v>181</v>
      </c>
    </row>
    <row r="29" spans="1:4" ht="13.5" customHeight="1" thickBot="1" x14ac:dyDescent="0.25">
      <c r="A29" s="216"/>
      <c r="B29" s="217" t="s">
        <v>115</v>
      </c>
      <c r="C29" s="218">
        <v>0</v>
      </c>
      <c r="D29" s="219"/>
    </row>
    <row r="30" spans="1:4" ht="14.25" customHeight="1" x14ac:dyDescent="0.2">
      <c r="A30" s="220"/>
      <c r="B30" s="221"/>
      <c r="C30" s="222"/>
      <c r="D30" s="223"/>
    </row>
    <row r="31" spans="1:4" x14ac:dyDescent="0.2">
      <c r="A31" s="210" t="s">
        <v>149</v>
      </c>
      <c r="B31" s="181" t="s">
        <v>66</v>
      </c>
      <c r="C31" s="179"/>
      <c r="D31" s="211"/>
    </row>
    <row r="32" spans="1:4" ht="13.5" thickBot="1" x14ac:dyDescent="0.25">
      <c r="A32" s="212">
        <v>0</v>
      </c>
      <c r="B32" s="213" t="s">
        <v>146</v>
      </c>
      <c r="C32" s="214">
        <v>0</v>
      </c>
      <c r="D32" s="215" t="s">
        <v>181</v>
      </c>
    </row>
    <row r="33" spans="1:4" ht="13.5" customHeight="1" thickBot="1" x14ac:dyDescent="0.25">
      <c r="A33" s="216"/>
      <c r="B33" s="217" t="s">
        <v>115</v>
      </c>
      <c r="C33" s="218">
        <v>0</v>
      </c>
      <c r="D33" s="219"/>
    </row>
    <row r="34" spans="1:4" ht="14.25" customHeight="1" x14ac:dyDescent="0.2">
      <c r="A34" s="220"/>
      <c r="B34" s="221"/>
      <c r="C34" s="222"/>
      <c r="D34" s="223"/>
    </row>
    <row r="35" spans="1:4" x14ac:dyDescent="0.2">
      <c r="A35" s="210" t="s">
        <v>153</v>
      </c>
      <c r="B35" s="181" t="s">
        <v>75</v>
      </c>
      <c r="C35" s="179"/>
      <c r="D35" s="211"/>
    </row>
    <row r="36" spans="1:4" ht="13.5" thickBot="1" x14ac:dyDescent="0.25">
      <c r="A36" s="212">
        <v>0</v>
      </c>
      <c r="B36" s="213" t="s">
        <v>146</v>
      </c>
      <c r="C36" s="214">
        <v>0</v>
      </c>
      <c r="D36" s="215" t="s">
        <v>181</v>
      </c>
    </row>
    <row r="37" spans="1:4" ht="13.5" customHeight="1" thickBot="1" x14ac:dyDescent="0.25">
      <c r="A37" s="216"/>
      <c r="B37" s="217" t="s">
        <v>115</v>
      </c>
      <c r="C37" s="218">
        <v>0</v>
      </c>
      <c r="D37" s="219"/>
    </row>
    <row r="38" spans="1:4" ht="14.25" customHeight="1" x14ac:dyDescent="0.2">
      <c r="A38" s="220"/>
      <c r="B38" s="221"/>
      <c r="C38" s="222"/>
      <c r="D38" s="223"/>
    </row>
    <row r="39" spans="1:4" ht="25.5" x14ac:dyDescent="0.2">
      <c r="A39" s="210" t="s">
        <v>154</v>
      </c>
      <c r="B39" s="181" t="s">
        <v>86</v>
      </c>
      <c r="C39" s="179"/>
      <c r="D39" s="211"/>
    </row>
    <row r="40" spans="1:4" ht="13.5" thickBot="1" x14ac:dyDescent="0.25">
      <c r="A40" s="212">
        <v>0</v>
      </c>
      <c r="B40" s="213" t="s">
        <v>146</v>
      </c>
      <c r="C40" s="214">
        <v>0</v>
      </c>
      <c r="D40" s="215" t="s">
        <v>181</v>
      </c>
    </row>
    <row r="41" spans="1:4" ht="13.5" customHeight="1" thickBot="1" x14ac:dyDescent="0.25">
      <c r="A41" s="216"/>
      <c r="B41" s="217" t="s">
        <v>115</v>
      </c>
      <c r="C41" s="218">
        <v>0</v>
      </c>
      <c r="D41" s="219"/>
    </row>
    <row r="42" spans="1:4" ht="14.25" customHeight="1" x14ac:dyDescent="0.2">
      <c r="A42" s="220"/>
      <c r="B42" s="221"/>
      <c r="C42" s="222"/>
      <c r="D42" s="223"/>
    </row>
    <row r="43" spans="1:4" x14ac:dyDescent="0.2">
      <c r="A43" s="210" t="s">
        <v>155</v>
      </c>
      <c r="B43" s="181" t="s">
        <v>92</v>
      </c>
      <c r="C43" s="179"/>
      <c r="D43" s="211"/>
    </row>
    <row r="44" spans="1:4" ht="13.5" thickBot="1" x14ac:dyDescent="0.25">
      <c r="A44" s="212">
        <v>0</v>
      </c>
      <c r="B44" s="213" t="s">
        <v>146</v>
      </c>
      <c r="C44" s="214">
        <v>0</v>
      </c>
      <c r="D44" s="215" t="s">
        <v>181</v>
      </c>
    </row>
    <row r="45" spans="1:4" ht="13.5" customHeight="1" thickBot="1" x14ac:dyDescent="0.25">
      <c r="A45" s="216"/>
      <c r="B45" s="217" t="s">
        <v>115</v>
      </c>
      <c r="C45" s="218">
        <v>0</v>
      </c>
      <c r="D45" s="219"/>
    </row>
    <row r="46" spans="1:4" ht="14.25" customHeight="1" x14ac:dyDescent="0.2">
      <c r="A46" s="220"/>
      <c r="B46" s="221"/>
      <c r="C46" s="222"/>
      <c r="D46" s="223"/>
    </row>
    <row r="47" spans="1:4" ht="13.5" customHeight="1" thickBot="1" x14ac:dyDescent="0.25">
      <c r="A47" s="224"/>
      <c r="B47" s="225" t="s">
        <v>156</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0" orientation="landscape" r:id="rId1"/>
  <headerFooter>
    <oddHeader>&amp;LOFFICE OF HEALTH CARE ACCESS&amp;CANNUAL REPORTING&amp;RWILLIAM W. BACKUS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98</v>
      </c>
      <c r="B4" s="474"/>
      <c r="C4" s="474"/>
      <c r="D4" s="474"/>
      <c r="E4" s="474"/>
      <c r="F4" s="474"/>
    </row>
    <row r="5" spans="1:6" s="229" customFormat="1" x14ac:dyDescent="0.2">
      <c r="A5" s="474" t="s">
        <v>182</v>
      </c>
      <c r="B5" s="474"/>
      <c r="C5" s="474"/>
      <c r="D5" s="474"/>
      <c r="E5" s="474"/>
      <c r="F5" s="474"/>
    </row>
    <row r="6" spans="1:6" s="229" customFormat="1" x14ac:dyDescent="0.2">
      <c r="A6" s="474" t="s">
        <v>183</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184</v>
      </c>
      <c r="D9" s="238" t="s">
        <v>185</v>
      </c>
      <c r="E9" s="239" t="s">
        <v>186</v>
      </c>
      <c r="F9" s="240" t="s">
        <v>187</v>
      </c>
    </row>
    <row r="10" spans="1:6" x14ac:dyDescent="0.2">
      <c r="A10" s="242"/>
      <c r="B10" s="243"/>
      <c r="C10" s="244"/>
      <c r="D10" s="245"/>
      <c r="E10" s="179"/>
      <c r="F10" s="178"/>
    </row>
    <row r="11" spans="1:6" ht="17.25" customHeight="1" thickBot="1" x14ac:dyDescent="0.25">
      <c r="A11" s="172" t="s">
        <v>109</v>
      </c>
      <c r="B11" s="246" t="s">
        <v>188</v>
      </c>
      <c r="C11" s="247"/>
      <c r="D11" s="247"/>
      <c r="E11" s="247"/>
      <c r="F11" s="248"/>
    </row>
    <row r="12" spans="1:6" ht="15.75" customHeight="1" x14ac:dyDescent="0.2">
      <c r="A12" s="249"/>
      <c r="B12" s="250" t="s">
        <v>189</v>
      </c>
      <c r="C12" s="251">
        <v>0</v>
      </c>
      <c r="D12" s="251">
        <v>0</v>
      </c>
      <c r="E12" s="251">
        <f t="shared" ref="E12:E18" si="0">D12-C12</f>
        <v>0</v>
      </c>
      <c r="F12" s="252">
        <f t="shared" ref="F12:F18" si="1">IF(C12=0,0,E12/C12)</f>
        <v>0</v>
      </c>
    </row>
    <row r="13" spans="1:6" x14ac:dyDescent="0.2">
      <c r="A13" s="253">
        <v>1</v>
      </c>
      <c r="B13" s="254" t="s">
        <v>190</v>
      </c>
      <c r="C13" s="255">
        <v>0</v>
      </c>
      <c r="D13" s="255">
        <v>0</v>
      </c>
      <c r="E13" s="255">
        <f t="shared" si="0"/>
        <v>0</v>
      </c>
      <c r="F13" s="256">
        <f t="shared" si="1"/>
        <v>0</v>
      </c>
    </row>
    <row r="14" spans="1:6" x14ac:dyDescent="0.2">
      <c r="A14" s="253">
        <v>2</v>
      </c>
      <c r="B14" s="254" t="s">
        <v>191</v>
      </c>
      <c r="C14" s="255">
        <v>0</v>
      </c>
      <c r="D14" s="255">
        <v>0</v>
      </c>
      <c r="E14" s="255">
        <f t="shared" si="0"/>
        <v>0</v>
      </c>
      <c r="F14" s="256">
        <f t="shared" si="1"/>
        <v>0</v>
      </c>
    </row>
    <row r="15" spans="1:6" x14ac:dyDescent="0.2">
      <c r="A15" s="253">
        <v>3</v>
      </c>
      <c r="B15" s="254" t="s">
        <v>192</v>
      </c>
      <c r="C15" s="255">
        <v>0</v>
      </c>
      <c r="D15" s="255">
        <v>0</v>
      </c>
      <c r="E15" s="255">
        <f t="shared" si="0"/>
        <v>0</v>
      </c>
      <c r="F15" s="256">
        <f t="shared" si="1"/>
        <v>0</v>
      </c>
    </row>
    <row r="16" spans="1:6" x14ac:dyDescent="0.2">
      <c r="A16" s="253">
        <v>4</v>
      </c>
      <c r="B16" s="254" t="s">
        <v>193</v>
      </c>
      <c r="C16" s="255">
        <v>0</v>
      </c>
      <c r="D16" s="255">
        <v>0</v>
      </c>
      <c r="E16" s="255">
        <f t="shared" si="0"/>
        <v>0</v>
      </c>
      <c r="F16" s="256">
        <f t="shared" si="1"/>
        <v>0</v>
      </c>
    </row>
    <row r="17" spans="1:6" x14ac:dyDescent="0.2">
      <c r="A17" s="257"/>
      <c r="B17" s="258" t="s">
        <v>194</v>
      </c>
      <c r="C17" s="259">
        <f>C12+(C13+C14-C15+C16)</f>
        <v>0</v>
      </c>
      <c r="D17" s="259">
        <f>D12+(D13+D14-D15+D16)</f>
        <v>0</v>
      </c>
      <c r="E17" s="259">
        <f t="shared" si="0"/>
        <v>0</v>
      </c>
      <c r="F17" s="260">
        <f t="shared" si="1"/>
        <v>0</v>
      </c>
    </row>
    <row r="18" spans="1:6" x14ac:dyDescent="0.2">
      <c r="A18" s="261">
        <v>5</v>
      </c>
      <c r="B18" s="262" t="s">
        <v>195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116</v>
      </c>
      <c r="B20" s="246" t="s">
        <v>196</v>
      </c>
      <c r="C20" s="247"/>
      <c r="D20" s="247"/>
      <c r="E20" s="247"/>
      <c r="F20" s="248"/>
    </row>
    <row r="21" spans="1:6" ht="15.75" customHeight="1" x14ac:dyDescent="0.2">
      <c r="A21" s="249"/>
      <c r="B21" s="250" t="s">
        <v>189</v>
      </c>
      <c r="C21" s="251">
        <v>527060</v>
      </c>
      <c r="D21" s="251">
        <v>631038</v>
      </c>
      <c r="E21" s="251">
        <f t="shared" ref="E21:E27" si="2">D21-C21</f>
        <v>103978</v>
      </c>
      <c r="F21" s="252">
        <f t="shared" ref="F21:F27" si="3">IF(C21=0,0,E21/C21)</f>
        <v>0.19727924714453762</v>
      </c>
    </row>
    <row r="22" spans="1:6" x14ac:dyDescent="0.2">
      <c r="A22" s="253">
        <v>1</v>
      </c>
      <c r="B22" s="254" t="s">
        <v>190</v>
      </c>
      <c r="C22" s="255">
        <v>0</v>
      </c>
      <c r="D22" s="255">
        <v>0</v>
      </c>
      <c r="E22" s="255">
        <f t="shared" si="2"/>
        <v>0</v>
      </c>
      <c r="F22" s="256">
        <f t="shared" si="3"/>
        <v>0</v>
      </c>
    </row>
    <row r="23" spans="1:6" x14ac:dyDescent="0.2">
      <c r="A23" s="253">
        <v>2</v>
      </c>
      <c r="B23" s="254" t="s">
        <v>191</v>
      </c>
      <c r="C23" s="255">
        <v>15847</v>
      </c>
      <c r="D23" s="255">
        <v>19595</v>
      </c>
      <c r="E23" s="255">
        <f t="shared" si="2"/>
        <v>3748</v>
      </c>
      <c r="F23" s="256">
        <f t="shared" si="3"/>
        <v>0.23651164258219221</v>
      </c>
    </row>
    <row r="24" spans="1:6" x14ac:dyDescent="0.2">
      <c r="A24" s="253">
        <v>3</v>
      </c>
      <c r="B24" s="254" t="s">
        <v>192</v>
      </c>
      <c r="C24" s="255">
        <v>0</v>
      </c>
      <c r="D24" s="255">
        <v>0</v>
      </c>
      <c r="E24" s="255">
        <f t="shared" si="2"/>
        <v>0</v>
      </c>
      <c r="F24" s="256">
        <f t="shared" si="3"/>
        <v>0</v>
      </c>
    </row>
    <row r="25" spans="1:6" x14ac:dyDescent="0.2">
      <c r="A25" s="253">
        <v>4</v>
      </c>
      <c r="B25" s="254" t="s">
        <v>193</v>
      </c>
      <c r="C25" s="255">
        <v>88131</v>
      </c>
      <c r="D25" s="255">
        <v>57365</v>
      </c>
      <c r="E25" s="255">
        <f t="shared" si="2"/>
        <v>-30766</v>
      </c>
      <c r="F25" s="256">
        <f t="shared" si="3"/>
        <v>-0.34909396239688645</v>
      </c>
    </row>
    <row r="26" spans="1:6" x14ac:dyDescent="0.2">
      <c r="A26" s="257"/>
      <c r="B26" s="258" t="s">
        <v>194</v>
      </c>
      <c r="C26" s="259">
        <f>C21+(C22+C23-C24+C25)</f>
        <v>631038</v>
      </c>
      <c r="D26" s="259">
        <f>D21+(D22+D23-D24+D25)</f>
        <v>707998</v>
      </c>
      <c r="E26" s="259">
        <f t="shared" si="2"/>
        <v>76960</v>
      </c>
      <c r="F26" s="260">
        <f t="shared" si="3"/>
        <v>0.12195779018062304</v>
      </c>
    </row>
    <row r="27" spans="1:6" x14ac:dyDescent="0.2">
      <c r="A27" s="261">
        <v>5</v>
      </c>
      <c r="B27" s="262" t="s">
        <v>195</v>
      </c>
      <c r="C27" s="263">
        <v>12400</v>
      </c>
      <c r="D27" s="263">
        <v>11000</v>
      </c>
      <c r="E27" s="263">
        <f t="shared" si="2"/>
        <v>-1400</v>
      </c>
      <c r="F27" s="264">
        <f t="shared" si="3"/>
        <v>-0.11290322580645161</v>
      </c>
    </row>
    <row r="28" spans="1:6" ht="13.5" thickBot="1" x14ac:dyDescent="0.25">
      <c r="A28" s="265"/>
      <c r="B28" s="266"/>
      <c r="C28" s="267"/>
      <c r="D28" s="267"/>
      <c r="E28" s="267"/>
      <c r="F28" s="268"/>
    </row>
    <row r="29" spans="1:6" ht="17.25" customHeight="1" thickBot="1" x14ac:dyDescent="0.25">
      <c r="A29" s="172" t="s">
        <v>117</v>
      </c>
      <c r="B29" s="246" t="s">
        <v>197</v>
      </c>
      <c r="C29" s="247"/>
      <c r="D29" s="247"/>
      <c r="E29" s="247"/>
      <c r="F29" s="248"/>
    </row>
    <row r="30" spans="1:6" ht="15.75" customHeight="1" x14ac:dyDescent="0.2">
      <c r="A30" s="249"/>
      <c r="B30" s="250" t="s">
        <v>189</v>
      </c>
      <c r="C30" s="251">
        <v>0</v>
      </c>
      <c r="D30" s="251">
        <v>0</v>
      </c>
      <c r="E30" s="251">
        <f t="shared" ref="E30:E36" si="4">D30-C30</f>
        <v>0</v>
      </c>
      <c r="F30" s="252">
        <f t="shared" ref="F30:F36" si="5">IF(C30=0,0,E30/C30)</f>
        <v>0</v>
      </c>
    </row>
    <row r="31" spans="1:6" x14ac:dyDescent="0.2">
      <c r="A31" s="253">
        <v>1</v>
      </c>
      <c r="B31" s="254" t="s">
        <v>190</v>
      </c>
      <c r="C31" s="255">
        <v>0</v>
      </c>
      <c r="D31" s="255">
        <v>0</v>
      </c>
      <c r="E31" s="255">
        <f t="shared" si="4"/>
        <v>0</v>
      </c>
      <c r="F31" s="256">
        <f t="shared" si="5"/>
        <v>0</v>
      </c>
    </row>
    <row r="32" spans="1:6" x14ac:dyDescent="0.2">
      <c r="A32" s="253">
        <v>2</v>
      </c>
      <c r="B32" s="254" t="s">
        <v>191</v>
      </c>
      <c r="C32" s="255">
        <v>0</v>
      </c>
      <c r="D32" s="255">
        <v>0</v>
      </c>
      <c r="E32" s="255">
        <f t="shared" si="4"/>
        <v>0</v>
      </c>
      <c r="F32" s="256">
        <f t="shared" si="5"/>
        <v>0</v>
      </c>
    </row>
    <row r="33" spans="1:6" x14ac:dyDescent="0.2">
      <c r="A33" s="253">
        <v>3</v>
      </c>
      <c r="B33" s="254" t="s">
        <v>192</v>
      </c>
      <c r="C33" s="255">
        <v>0</v>
      </c>
      <c r="D33" s="255">
        <v>0</v>
      </c>
      <c r="E33" s="255">
        <f t="shared" si="4"/>
        <v>0</v>
      </c>
      <c r="F33" s="256">
        <f t="shared" si="5"/>
        <v>0</v>
      </c>
    </row>
    <row r="34" spans="1:6" x14ac:dyDescent="0.2">
      <c r="A34" s="253">
        <v>4</v>
      </c>
      <c r="B34" s="254" t="s">
        <v>193</v>
      </c>
      <c r="C34" s="255">
        <v>0</v>
      </c>
      <c r="D34" s="255">
        <v>0</v>
      </c>
      <c r="E34" s="255">
        <f t="shared" si="4"/>
        <v>0</v>
      </c>
      <c r="F34" s="256">
        <f t="shared" si="5"/>
        <v>0</v>
      </c>
    </row>
    <row r="35" spans="1:6" x14ac:dyDescent="0.2">
      <c r="A35" s="257"/>
      <c r="B35" s="258" t="s">
        <v>194</v>
      </c>
      <c r="C35" s="259">
        <f>C30+(C31+C32-C33+C34)</f>
        <v>0</v>
      </c>
      <c r="D35" s="259">
        <f>D30+(D31+D32-D33+D34)</f>
        <v>0</v>
      </c>
      <c r="E35" s="259">
        <f t="shared" si="4"/>
        <v>0</v>
      </c>
      <c r="F35" s="260">
        <f t="shared" si="5"/>
        <v>0</v>
      </c>
    </row>
    <row r="36" spans="1:6" x14ac:dyDescent="0.2">
      <c r="A36" s="261">
        <v>5</v>
      </c>
      <c r="B36" s="262" t="s">
        <v>195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sqref="A1:C1"/>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198</v>
      </c>
      <c r="B4" s="481"/>
      <c r="C4" s="482"/>
    </row>
    <row r="5" spans="1:4" ht="12.75" customHeight="1" thickBot="1" x14ac:dyDescent="0.3">
      <c r="A5" s="483"/>
      <c r="B5" s="484"/>
      <c r="C5" s="485"/>
    </row>
    <row r="6" spans="1:4" ht="15.75" customHeight="1" thickBot="1" x14ac:dyDescent="0.3">
      <c r="A6" s="486" t="s">
        <v>199</v>
      </c>
      <c r="B6" s="487"/>
      <c r="C6" s="488"/>
    </row>
    <row r="7" spans="1:4" ht="15.75" customHeight="1" thickBot="1" x14ac:dyDescent="0.3">
      <c r="A7" s="271">
        <v>-1</v>
      </c>
      <c r="B7" s="272">
        <v>-2</v>
      </c>
      <c r="C7" s="272">
        <v>-3</v>
      </c>
    </row>
    <row r="8" spans="1:4" ht="16.5" thickBot="1" x14ac:dyDescent="0.3">
      <c r="A8" s="273" t="s">
        <v>200</v>
      </c>
      <c r="B8" s="274" t="s">
        <v>201</v>
      </c>
      <c r="C8" s="275" t="s">
        <v>202</v>
      </c>
    </row>
    <row r="9" spans="1:4" s="277" customFormat="1" ht="12.75" customHeight="1" thickBot="1" x14ac:dyDescent="0.3">
      <c r="A9" s="475" t="s">
        <v>203</v>
      </c>
      <c r="B9" s="476"/>
      <c r="C9" s="276">
        <v>0</v>
      </c>
    </row>
    <row r="10" spans="1:4" s="277" customFormat="1" ht="15.75" customHeight="1" thickBot="1" x14ac:dyDescent="0.3">
      <c r="A10" s="477"/>
      <c r="B10" s="478"/>
      <c r="C10" s="479"/>
      <c r="D10" s="278"/>
    </row>
    <row r="11" spans="1:4" ht="15.75" customHeight="1" thickBot="1" x14ac:dyDescent="0.3">
      <c r="A11" s="279"/>
      <c r="B11" s="280" t="s">
        <v>204</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r:id="rId1"/>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98</v>
      </c>
      <c r="B4" s="481"/>
      <c r="C4" s="481"/>
      <c r="D4" s="481"/>
      <c r="E4" s="481"/>
      <c r="F4" s="482"/>
    </row>
    <row r="5" spans="1:6" x14ac:dyDescent="0.25">
      <c r="A5" s="480" t="s">
        <v>205</v>
      </c>
      <c r="B5" s="481"/>
      <c r="C5" s="481"/>
      <c r="D5" s="481"/>
      <c r="E5" s="481"/>
      <c r="F5" s="482"/>
    </row>
    <row r="6" spans="1:6" ht="16.5" customHeight="1" thickBot="1" x14ac:dyDescent="0.3">
      <c r="A6" s="492"/>
      <c r="B6" s="493"/>
      <c r="C6" s="493"/>
      <c r="D6" s="493"/>
      <c r="E6" s="493"/>
      <c r="F6" s="494"/>
    </row>
    <row r="7" spans="1:6" ht="16.5" customHeight="1" thickBot="1" x14ac:dyDescent="0.3">
      <c r="A7" s="499" t="s">
        <v>206</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207</v>
      </c>
      <c r="B9" s="288" t="s">
        <v>208</v>
      </c>
      <c r="C9" s="289" t="s">
        <v>209</v>
      </c>
      <c r="D9" s="289" t="s">
        <v>210</v>
      </c>
      <c r="E9" s="289" t="s">
        <v>211</v>
      </c>
      <c r="F9" s="290" t="s">
        <v>212</v>
      </c>
    </row>
    <row r="10" spans="1:6" x14ac:dyDescent="0.25">
      <c r="A10" s="291"/>
      <c r="B10" s="292"/>
      <c r="C10" s="293"/>
      <c r="D10" s="293"/>
      <c r="E10" s="293"/>
      <c r="F10" s="294"/>
    </row>
    <row r="11" spans="1:6" x14ac:dyDescent="0.25">
      <c r="A11" s="295" t="s">
        <v>102</v>
      </c>
      <c r="B11" s="501" t="s">
        <v>213</v>
      </c>
      <c r="C11" s="502"/>
      <c r="D11" s="502"/>
      <c r="E11" s="502"/>
      <c r="F11" s="502"/>
    </row>
    <row r="12" spans="1:6" x14ac:dyDescent="0.25">
      <c r="A12" s="495"/>
      <c r="B12" s="496"/>
      <c r="C12" s="496"/>
      <c r="D12" s="496"/>
      <c r="E12" s="496"/>
      <c r="F12" s="496"/>
    </row>
    <row r="13" spans="1:6" x14ac:dyDescent="0.25">
      <c r="A13" s="295" t="s">
        <v>103</v>
      </c>
      <c r="B13" s="503" t="s">
        <v>214</v>
      </c>
      <c r="C13" s="504"/>
      <c r="D13" s="504"/>
      <c r="E13" s="504"/>
      <c r="F13" s="504"/>
    </row>
    <row r="14" spans="1:6" x14ac:dyDescent="0.25">
      <c r="A14" s="495"/>
      <c r="B14" s="496"/>
      <c r="C14" s="496"/>
      <c r="D14" s="496"/>
      <c r="E14" s="496"/>
      <c r="F14" s="496"/>
    </row>
    <row r="15" spans="1:6" x14ac:dyDescent="0.25">
      <c r="A15" s="295" t="s">
        <v>129</v>
      </c>
      <c r="B15" s="503" t="s">
        <v>215</v>
      </c>
      <c r="C15" s="504"/>
      <c r="D15" s="504"/>
      <c r="E15" s="504"/>
      <c r="F15" s="504"/>
    </row>
    <row r="16" spans="1:6" x14ac:dyDescent="0.25">
      <c r="A16" s="495"/>
      <c r="B16" s="496"/>
      <c r="C16" s="496"/>
      <c r="D16" s="496"/>
      <c r="E16" s="496"/>
      <c r="F16" s="496"/>
    </row>
    <row r="17" spans="1:6" x14ac:dyDescent="0.25">
      <c r="A17" s="295" t="s">
        <v>216</v>
      </c>
      <c r="B17" s="497" t="s">
        <v>217</v>
      </c>
      <c r="C17" s="497"/>
      <c r="D17" s="497"/>
      <c r="E17" s="497"/>
      <c r="F17" s="497"/>
    </row>
    <row r="18" spans="1:6" ht="16.5" customHeight="1" thickBot="1" x14ac:dyDescent="0.3">
      <c r="A18" s="296"/>
      <c r="B18" s="498"/>
      <c r="C18" s="498"/>
      <c r="D18" s="498"/>
      <c r="E18" s="498"/>
      <c r="F18" s="297"/>
    </row>
    <row r="19" spans="1:6" x14ac:dyDescent="0.25">
      <c r="A19" s="298"/>
      <c r="B19" s="299" t="s">
        <v>218</v>
      </c>
      <c r="C19" s="300">
        <v>300000</v>
      </c>
      <c r="D19" s="300">
        <v>41315</v>
      </c>
      <c r="E19" s="300">
        <v>0</v>
      </c>
      <c r="F19" s="301">
        <v>80083</v>
      </c>
    </row>
    <row r="20" spans="1:6" x14ac:dyDescent="0.25">
      <c r="A20" s="298"/>
      <c r="B20" s="299" t="s">
        <v>219</v>
      </c>
      <c r="C20" s="300">
        <v>66833</v>
      </c>
      <c r="D20" s="300">
        <v>7231</v>
      </c>
      <c r="E20" s="300">
        <v>0</v>
      </c>
      <c r="F20" s="301">
        <v>20460</v>
      </c>
    </row>
    <row r="21" spans="1:6" x14ac:dyDescent="0.25">
      <c r="A21" s="298"/>
      <c r="B21" s="299" t="s">
        <v>220</v>
      </c>
      <c r="C21" s="300">
        <v>5000</v>
      </c>
      <c r="D21" s="300">
        <v>887</v>
      </c>
      <c r="E21" s="300">
        <v>0</v>
      </c>
      <c r="F21" s="301">
        <v>2509</v>
      </c>
    </row>
    <row r="22" spans="1:6" x14ac:dyDescent="0.25">
      <c r="A22" s="298"/>
      <c r="B22" s="299" t="s">
        <v>221</v>
      </c>
      <c r="C22" s="300">
        <v>7500</v>
      </c>
      <c r="D22" s="300">
        <v>3018</v>
      </c>
      <c r="E22" s="300">
        <v>0</v>
      </c>
      <c r="F22" s="301">
        <v>8540</v>
      </c>
    </row>
    <row r="23" spans="1:6" x14ac:dyDescent="0.25">
      <c r="A23" s="298"/>
      <c r="B23" s="299" t="s">
        <v>222</v>
      </c>
      <c r="C23" s="300">
        <v>4246</v>
      </c>
      <c r="D23" s="300">
        <v>2928</v>
      </c>
      <c r="E23" s="300">
        <v>0</v>
      </c>
      <c r="F23" s="301">
        <v>8284</v>
      </c>
    </row>
    <row r="24" spans="1:6" x14ac:dyDescent="0.25">
      <c r="A24" s="298"/>
      <c r="B24" s="299" t="s">
        <v>223</v>
      </c>
      <c r="C24" s="300">
        <v>23393</v>
      </c>
      <c r="D24" s="300">
        <v>181</v>
      </c>
      <c r="E24" s="300">
        <v>0</v>
      </c>
      <c r="F24" s="301">
        <v>513</v>
      </c>
    </row>
    <row r="25" spans="1:6" x14ac:dyDescent="0.25">
      <c r="A25" s="298"/>
      <c r="B25" s="299" t="s">
        <v>224</v>
      </c>
      <c r="C25" s="300">
        <v>15000</v>
      </c>
      <c r="D25" s="300">
        <v>11410</v>
      </c>
      <c r="E25" s="300">
        <v>0</v>
      </c>
      <c r="F25" s="301">
        <v>32284</v>
      </c>
    </row>
    <row r="26" spans="1:6" x14ac:dyDescent="0.25">
      <c r="A26" s="298"/>
      <c r="B26" s="299" t="s">
        <v>225</v>
      </c>
      <c r="C26" s="300">
        <v>10000</v>
      </c>
      <c r="D26" s="300">
        <v>3354</v>
      </c>
      <c r="E26" s="300">
        <v>0</v>
      </c>
      <c r="F26" s="301">
        <v>9489</v>
      </c>
    </row>
    <row r="27" spans="1:6" x14ac:dyDescent="0.25">
      <c r="A27" s="298"/>
      <c r="B27" s="299" t="s">
        <v>226</v>
      </c>
      <c r="C27" s="300">
        <v>80088</v>
      </c>
      <c r="D27" s="300">
        <v>3676</v>
      </c>
      <c r="E27" s="300">
        <v>0</v>
      </c>
      <c r="F27" s="301">
        <v>10402</v>
      </c>
    </row>
    <row r="28" spans="1:6" ht="16.5" thickBot="1" x14ac:dyDescent="0.3">
      <c r="A28" s="298"/>
      <c r="B28" s="299" t="s">
        <v>227</v>
      </c>
      <c r="C28" s="300">
        <v>15000</v>
      </c>
      <c r="D28" s="300">
        <v>2960</v>
      </c>
      <c r="E28" s="300">
        <v>0</v>
      </c>
      <c r="F28" s="301">
        <v>8374</v>
      </c>
    </row>
    <row r="29" spans="1:6" ht="16.5" customHeight="1" thickBot="1" x14ac:dyDescent="0.3">
      <c r="A29" s="302"/>
      <c r="B29" s="302" t="s">
        <v>228</v>
      </c>
      <c r="C29" s="303">
        <f>SUM(C$19:C28)</f>
        <v>527060</v>
      </c>
      <c r="D29" s="303">
        <f>SUM(D$19:D28)</f>
        <v>76960</v>
      </c>
      <c r="E29" s="303">
        <f>SUM(E$19:E28)</f>
        <v>0</v>
      </c>
      <c r="F29" s="281">
        <f>SUM(F$19:F28)</f>
        <v>180938</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r:id="rId1"/>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2014-07-25T16:34:53Z</cp:lastPrinted>
  <dcterms:created xsi:type="dcterms:W3CDTF">2014-07-22T19:28:03Z</dcterms:created>
  <dcterms:modified xsi:type="dcterms:W3CDTF">2014-07-25T16:35:04Z</dcterms:modified>
</cp:coreProperties>
</file>