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123"/>
  <workbookPr defaultThemeVersion="166925"/>
  <mc:AlternateContent xmlns:mc="http://schemas.openxmlformats.org/markup-compatibility/2006">
    <mc:Choice Requires="x15">
      <x15ac:absPath xmlns:x15ac="http://schemas.microsoft.com/office/spreadsheetml/2010/11/ac" url="https://bailit.sharepoint.com/GFlaherty/Shared Documents/CT Variance Example/"/>
    </mc:Choice>
  </mc:AlternateContent>
  <xr:revisionPtr revIDLastSave="59" documentId="8_{8F916672-19BE-408A-A410-F5ED7AF71DD6}" xr6:coauthVersionLast="47" xr6:coauthVersionMax="47" xr10:uidLastSave="{6AF13254-2565-4A1C-8648-49AB983FDF8F}"/>
  <bookViews>
    <workbookView xWindow="28680" yWindow="-120" windowWidth="24240" windowHeight="13140" xr2:uid="{D824922A-7D44-4697-BD6E-37D8637A9396}"/>
  </bookViews>
  <sheets>
    <sheet name="Individual Member Data"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44" i="1" l="1"/>
  <c r="L45" i="1"/>
  <c r="L46" i="1"/>
  <c r="L47" i="1"/>
  <c r="L48" i="1"/>
  <c r="L49" i="1"/>
  <c r="L50" i="1"/>
  <c r="L51" i="1"/>
  <c r="L52" i="1"/>
  <c r="L53" i="1"/>
  <c r="L54" i="1"/>
  <c r="L43" i="1"/>
  <c r="L32" i="1"/>
  <c r="L33" i="1"/>
  <c r="L34" i="1"/>
  <c r="L35" i="1"/>
  <c r="L36" i="1"/>
  <c r="L37" i="1"/>
  <c r="L38" i="1"/>
  <c r="L39" i="1"/>
  <c r="L40" i="1"/>
  <c r="L41" i="1"/>
  <c r="L42" i="1"/>
  <c r="L31" i="1"/>
  <c r="L20" i="1"/>
  <c r="L21" i="1"/>
  <c r="L22" i="1"/>
  <c r="L23" i="1"/>
  <c r="L24" i="1"/>
  <c r="L25" i="1"/>
  <c r="L26" i="1"/>
  <c r="L27" i="1"/>
  <c r="L28" i="1"/>
  <c r="L29" i="1"/>
  <c r="L30" i="1"/>
  <c r="L19" i="1"/>
  <c r="L8" i="1"/>
  <c r="L9" i="1"/>
  <c r="L10" i="1"/>
  <c r="L11" i="1"/>
  <c r="L12" i="1"/>
  <c r="L13" i="1"/>
  <c r="L14" i="1"/>
  <c r="L15" i="1"/>
  <c r="L16" i="1"/>
  <c r="L17" i="1"/>
  <c r="L18" i="1"/>
  <c r="L7" i="1"/>
  <c r="T14" i="1"/>
  <c r="T8" i="1" l="1"/>
  <c r="T7" i="1"/>
  <c r="T17" i="1"/>
  <c r="T16" i="1"/>
  <c r="T15" i="1"/>
  <c r="S17" i="1"/>
  <c r="S16" i="1"/>
  <c r="S15" i="1"/>
  <c r="S14" i="1"/>
  <c r="T10" i="1"/>
  <c r="T9" i="1"/>
  <c r="M7" i="1" l="1"/>
  <c r="N7" i="1" s="1"/>
  <c r="M9" i="1"/>
  <c r="N9" i="1" s="1"/>
  <c r="M10" i="1"/>
  <c r="N10" i="1" s="1"/>
  <c r="M12" i="1"/>
  <c r="N12" i="1" s="1"/>
  <c r="M13" i="1"/>
  <c r="N13" i="1" s="1"/>
  <c r="M14" i="1"/>
  <c r="N14" i="1" s="1"/>
  <c r="M15" i="1"/>
  <c r="N15" i="1" s="1"/>
  <c r="M16" i="1"/>
  <c r="N16" i="1" s="1"/>
  <c r="M8" i="1"/>
  <c r="N8" i="1" s="1"/>
  <c r="M11" i="1"/>
  <c r="N11" i="1" s="1"/>
  <c r="M19" i="1"/>
  <c r="N19" i="1" s="1"/>
  <c r="M29" i="1"/>
  <c r="N29" i="1" s="1"/>
  <c r="M33" i="1"/>
  <c r="N33" i="1" s="1"/>
  <c r="M35" i="1"/>
  <c r="N35" i="1" s="1"/>
  <c r="M43" i="1"/>
  <c r="N43" i="1" s="1"/>
  <c r="M36" i="1"/>
  <c r="N36" i="1" s="1"/>
  <c r="M52" i="1"/>
  <c r="N52" i="1" s="1"/>
  <c r="M45" i="1"/>
  <c r="N45" i="1" s="1"/>
  <c r="M53" i="1"/>
  <c r="N53" i="1" s="1"/>
  <c r="M50" i="1"/>
  <c r="N50" i="1" s="1"/>
  <c r="M21" i="1"/>
  <c r="N21" i="1" s="1"/>
  <c r="M25" i="1"/>
  <c r="N25" i="1" s="1"/>
  <c r="M31" i="1"/>
  <c r="N31" i="1" s="1"/>
  <c r="M39" i="1"/>
  <c r="N39" i="1" s="1"/>
  <c r="M32" i="1"/>
  <c r="N32" i="1" s="1"/>
  <c r="M41" i="1"/>
  <c r="N41" i="1" s="1"/>
  <c r="M49" i="1"/>
  <c r="N49" i="1" s="1"/>
  <c r="M46" i="1"/>
  <c r="N46" i="1" s="1"/>
  <c r="M34" i="1"/>
  <c r="N34" i="1" s="1"/>
  <c r="M42" i="1"/>
  <c r="N42" i="1" s="1"/>
  <c r="M38" i="1"/>
  <c r="N38" i="1" s="1"/>
  <c r="M44" i="1"/>
  <c r="N44" i="1" s="1"/>
  <c r="M47" i="1"/>
  <c r="N47" i="1" s="1"/>
  <c r="M54" i="1"/>
  <c r="N54" i="1" s="1"/>
  <c r="M37" i="1"/>
  <c r="N37" i="1" s="1"/>
  <c r="M40" i="1"/>
  <c r="N40" i="1" s="1"/>
  <c r="M48" i="1"/>
  <c r="N48" i="1" s="1"/>
  <c r="M23" i="1"/>
  <c r="N23" i="1" s="1"/>
  <c r="M24" i="1"/>
  <c r="N24" i="1" s="1"/>
  <c r="M17" i="1"/>
  <c r="N17" i="1" s="1"/>
  <c r="M26" i="1"/>
  <c r="N26" i="1" s="1"/>
  <c r="M27" i="1"/>
  <c r="N27" i="1" s="1"/>
  <c r="M20" i="1"/>
  <c r="N20" i="1" s="1"/>
  <c r="M28" i="1"/>
  <c r="N28" i="1" s="1"/>
  <c r="M30" i="1"/>
  <c r="N30" i="1" s="1"/>
  <c r="M22" i="1"/>
  <c r="N22" i="1" s="1"/>
  <c r="M18" i="1"/>
  <c r="N18" i="1" s="1"/>
  <c r="M51" i="1"/>
  <c r="N51" i="1" s="1"/>
  <c r="S10" i="1"/>
  <c r="S9" i="1"/>
  <c r="S8" i="1"/>
  <c r="S7" i="1"/>
  <c r="O7" i="1" l="1"/>
  <c r="O47" i="1"/>
  <c r="O46" i="1"/>
  <c r="O54" i="1"/>
  <c r="O53" i="1"/>
  <c r="O45" i="1"/>
  <c r="O51" i="1"/>
  <c r="O43" i="1"/>
  <c r="O50" i="1"/>
  <c r="O49" i="1"/>
  <c r="O52" i="1"/>
  <c r="O44" i="1"/>
  <c r="O48" i="1"/>
  <c r="O39" i="1"/>
  <c r="O31" i="1"/>
  <c r="O38" i="1"/>
  <c r="O42" i="1"/>
  <c r="O37" i="1"/>
  <c r="O35" i="1"/>
  <c r="O34" i="1"/>
  <c r="O41" i="1"/>
  <c r="O33" i="1"/>
  <c r="O36" i="1"/>
  <c r="O40" i="1"/>
  <c r="O32" i="1"/>
  <c r="O23" i="1"/>
  <c r="O22" i="1"/>
  <c r="O30" i="1"/>
  <c r="O29" i="1"/>
  <c r="O21" i="1"/>
  <c r="O27" i="1"/>
  <c r="O19" i="1"/>
  <c r="O26" i="1"/>
  <c r="O25" i="1"/>
  <c r="O28" i="1"/>
  <c r="O20" i="1"/>
  <c r="O24" i="1"/>
  <c r="O15" i="1"/>
  <c r="O14" i="1"/>
  <c r="O13" i="1"/>
  <c r="O11" i="1"/>
  <c r="O18" i="1"/>
  <c r="O10" i="1"/>
  <c r="O17" i="1"/>
  <c r="O9" i="1"/>
  <c r="O12" i="1"/>
  <c r="O16" i="1"/>
  <c r="O8" i="1"/>
</calcChain>
</file>

<file path=xl/sharedStrings.xml><?xml version="1.0" encoding="utf-8"?>
<sst xmlns="http://schemas.openxmlformats.org/spreadsheetml/2006/main" count="46" uniqueCount="28">
  <si>
    <t xml:space="preserve">This spreadsheet demonstrates how to calculate variance in claims spending by Large Provider Entity and Line of Business using made-up claims data for one hypothetical payer’s individual members attributed to two hypothetical Large Provider Entities. </t>
  </si>
  <si>
    <t>The spreadsheet shows how to calculate variance in three different places (Table 1, Table 2, and Table 3) and using slightly different formulas, in an effort to thoroughly demonstrate both the component parts of the variance formula and how the Insurance Category Codes are rolled up into the Lines of Business for each Large Provider Entity.</t>
  </si>
  <si>
    <r>
      <rPr>
        <b/>
        <sz val="11"/>
        <color theme="1"/>
        <rFont val="Calibri"/>
        <family val="2"/>
        <scheme val="minor"/>
      </rPr>
      <t xml:space="preserve">NOTE: </t>
    </r>
    <r>
      <rPr>
        <sz val="11"/>
        <color theme="1"/>
        <rFont val="Calibri"/>
        <family val="2"/>
        <scheme val="minor"/>
      </rPr>
      <t>This variance calculation is done outside of the Cost Growth Benchmark Submission Template. Once you have calculated variance of claims expenditures by Large Provider Entity and Line of Business, you will input the values into the “Variance - 2018” and “Variance - 2019” tabs of the Submission Template.</t>
    </r>
  </si>
  <si>
    <r>
      <t xml:space="preserve">Table 1. </t>
    </r>
    <r>
      <rPr>
        <sz val="11"/>
        <color theme="1"/>
        <rFont val="Calibri"/>
        <family val="2"/>
        <scheme val="minor"/>
      </rPr>
      <t xml:space="preserve">This table contains made-up claims data for one hypothetical payer's </t>
    </r>
    <r>
      <rPr>
        <b/>
        <sz val="11"/>
        <color theme="1"/>
        <rFont val="Calibri"/>
        <family val="2"/>
        <scheme val="minor"/>
      </rPr>
      <t>individual members</t>
    </r>
    <r>
      <rPr>
        <sz val="11"/>
        <color theme="1"/>
        <rFont val="Calibri"/>
        <family val="2"/>
        <scheme val="minor"/>
      </rPr>
      <t xml:space="preserve"> attributed to two Large Provider Entities (101 and 102)</t>
    </r>
  </si>
  <si>
    <r>
      <rPr>
        <b/>
        <sz val="11"/>
        <color theme="1"/>
        <rFont val="Calibri"/>
        <family val="2"/>
        <scheme val="minor"/>
      </rPr>
      <t>Table 2.</t>
    </r>
    <r>
      <rPr>
        <sz val="11"/>
        <color theme="1"/>
        <rFont val="Calibri"/>
        <family val="2"/>
        <scheme val="minor"/>
      </rPr>
      <t xml:space="preserve"> This table calculates Mean and Variance "manually" and thus sorting/filtering claims data will alter the calculations.</t>
    </r>
  </si>
  <si>
    <r>
      <rPr>
        <b/>
        <sz val="11"/>
        <color theme="1"/>
        <rFont val="Calibri"/>
        <family val="2"/>
        <scheme val="minor"/>
      </rPr>
      <t xml:space="preserve">Table 4. </t>
    </r>
    <r>
      <rPr>
        <sz val="11"/>
        <color theme="1"/>
        <rFont val="Calibri"/>
        <family val="2"/>
        <scheme val="minor"/>
      </rPr>
      <t>This table is used for calculating Mean and Variance for Large Provider Entities by Line of Business in Table 3 (Medicare = ICC 1 &amp; 5; Commercial = ICC 3 &amp; 4).</t>
    </r>
  </si>
  <si>
    <t>Large Provider Entity Org ID</t>
  </si>
  <si>
    <t>Insurance Category Code</t>
  </si>
  <si>
    <t>Claims: Hospital Inpatient</t>
  </si>
  <si>
    <t>Claims: Hospital Outpatient</t>
  </si>
  <si>
    <t>Claims: Professional, Primary Care</t>
  </si>
  <si>
    <t>Claims: Professional, Specialty</t>
  </si>
  <si>
    <t>Claims: Professional Other</t>
  </si>
  <si>
    <t>Claims: Pharmacy</t>
  </si>
  <si>
    <t>Claims:  Long-Term Care</t>
  </si>
  <si>
    <t>Claims: Other</t>
  </si>
  <si>
    <t>Claims: Total</t>
  </si>
  <si>
    <t>Mean Claims Spending by Large Provider Entity and Line of Business</t>
  </si>
  <si>
    <t>Difference from Mean</t>
  </si>
  <si>
    <t>Squared Difference from Mean</t>
  </si>
  <si>
    <t>Variance by Large Provider Entity and Line of Business</t>
  </si>
  <si>
    <t>Large Provider Entity</t>
  </si>
  <si>
    <t>Line of Business</t>
  </si>
  <si>
    <t>Mean Claims Spending</t>
  </si>
  <si>
    <t>Variance</t>
  </si>
  <si>
    <t>Medicare</t>
  </si>
  <si>
    <t>Commercial</t>
  </si>
  <si>
    <r>
      <rPr>
        <b/>
        <sz val="11"/>
        <color theme="1"/>
        <rFont val="Calibri"/>
        <family val="2"/>
        <scheme val="minor"/>
      </rPr>
      <t xml:space="preserve">Table 3. </t>
    </r>
    <r>
      <rPr>
        <sz val="11"/>
        <color theme="1"/>
        <rFont val="Calibri"/>
        <family val="2"/>
        <scheme val="minor"/>
      </rPr>
      <t>This table calculates Mean and Variance using DAVERAGE and DVARP functions (calculation criteria in Table 4).</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</si>
</sst>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_(&quot;$&quot;* #,##0_);_(&quot;$&quot;* \(#,##0\);_(&quot;$&quot;* &quot;-&quot;??_);_(@_)"/>
  </numFmts>
  <fonts count="5">
    <font>
      <sz val="11"/>
      <color theme="1"/>
      <name val="Calibri"/>
      <family val="2"/>
      <scheme val="minor"/>
    </font>
    <font>
      <sz val="11"/>
      <color theme="1"/>
      <name val="Calibri"/>
      <family val="2"/>
      <scheme val="minor"/>
    </font>
    <font>
      <b/>
      <sz val="11"/>
      <color theme="0"/>
      <name val="Calibri"/>
      <family val="2"/>
      <scheme val="minor"/>
    </font>
    <font>
      <sz val="11"/>
      <color rgb="FF0070C0"/>
      <name val="Calibri"/>
      <family val="2"/>
      <scheme val="minor"/>
    </font>
    <font>
      <b/>
      <sz val="11"/>
      <color theme="1"/>
      <name val="Calibri"/>
      <family val="2"/>
      <scheme val="minor"/>
    </font>
  </fonts>
  <fills count="10">
    <fill>
      <patternFill patternType="none"/>
    </fill>
    <fill>
      <patternFill patternType="gray125"/>
    </fill>
    <fill>
      <patternFill patternType="solid">
        <fgColor theme="4"/>
        <bgColor indexed="64"/>
      </patternFill>
    </fill>
    <fill>
      <patternFill patternType="solid">
        <fgColor theme="9" tint="-0.249977111117893"/>
        <bgColor indexed="64"/>
      </patternFill>
    </fill>
    <fill>
      <patternFill patternType="solid">
        <fgColor theme="9" tint="0.79998168889431442"/>
        <bgColor indexed="64"/>
      </patternFill>
    </fill>
    <fill>
      <patternFill patternType="solid">
        <fgColor theme="5" tint="-0.249977111117893"/>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theme="6" tint="0.79998168889431442"/>
        <bgColor indexed="64"/>
      </patternFill>
    </fill>
    <fill>
      <patternFill patternType="solid">
        <fgColor theme="7" tint="-0.249977111117893"/>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23">
    <xf numFmtId="0" fontId="0" fillId="0" borderId="0" xfId="0"/>
    <xf numFmtId="0" fontId="0" fillId="0" borderId="1" xfId="0" applyBorder="1"/>
    <xf numFmtId="164" fontId="0" fillId="0" borderId="0" xfId="0" applyNumberFormat="1"/>
    <xf numFmtId="0" fontId="2" fillId="3" borderId="1"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0" fillId="0" borderId="0" xfId="0" applyFill="1" applyBorder="1"/>
    <xf numFmtId="0" fontId="0" fillId="0" borderId="0" xfId="0" applyFill="1" applyBorder="1" applyAlignment="1">
      <alignment horizontal="center"/>
    </xf>
    <xf numFmtId="164" fontId="0" fillId="0" borderId="0" xfId="1" applyNumberFormat="1" applyFont="1" applyFill="1" applyBorder="1" applyAlignment="1">
      <alignment horizontal="center"/>
    </xf>
    <xf numFmtId="164" fontId="0" fillId="0" borderId="0" xfId="0" applyNumberFormat="1" applyBorder="1"/>
    <xf numFmtId="0" fontId="2" fillId="5" borderId="0" xfId="0" applyFont="1" applyFill="1" applyBorder="1" applyAlignment="1">
      <alignment horizontal="center" vertical="center" wrapText="1"/>
    </xf>
    <xf numFmtId="1" fontId="3" fillId="0" borderId="0" xfId="1" applyNumberFormat="1" applyFont="1" applyFill="1" applyBorder="1" applyAlignment="1">
      <alignment horizontal="center"/>
    </xf>
    <xf numFmtId="0" fontId="4" fillId="0" borderId="0" xfId="0" applyFont="1"/>
    <xf numFmtId="0" fontId="4" fillId="7" borderId="1" xfId="0" applyFont="1" applyFill="1" applyBorder="1" applyAlignment="1">
      <alignment wrapText="1"/>
    </xf>
    <xf numFmtId="0" fontId="0" fillId="8" borderId="1" xfId="0" applyFill="1" applyBorder="1"/>
    <xf numFmtId="1" fontId="3" fillId="4" borderId="1" xfId="1" applyNumberFormat="1" applyFont="1" applyFill="1" applyBorder="1" applyAlignment="1">
      <alignment horizontal="center"/>
    </xf>
    <xf numFmtId="44" fontId="3" fillId="4" borderId="1" xfId="1" applyFont="1" applyFill="1" applyBorder="1" applyAlignment="1">
      <alignment horizontal="center"/>
    </xf>
    <xf numFmtId="164" fontId="3" fillId="4" borderId="1" xfId="1" applyNumberFormat="1" applyFont="1" applyFill="1" applyBorder="1" applyAlignment="1">
      <alignment horizontal="center"/>
    </xf>
    <xf numFmtId="1" fontId="3" fillId="6" borderId="1" xfId="1" applyNumberFormat="1" applyFont="1" applyFill="1" applyBorder="1" applyAlignment="1">
      <alignment horizontal="center"/>
    </xf>
    <xf numFmtId="44" fontId="3" fillId="6" borderId="1" xfId="1" applyFont="1" applyFill="1" applyBorder="1" applyAlignment="1">
      <alignment horizontal="center"/>
    </xf>
    <xf numFmtId="164" fontId="3" fillId="6" borderId="1" xfId="1" applyNumberFormat="1" applyFont="1" applyFill="1" applyBorder="1" applyAlignment="1">
      <alignment horizontal="center"/>
    </xf>
    <xf numFmtId="44" fontId="0" fillId="0" borderId="0" xfId="0" applyNumberFormat="1"/>
    <xf numFmtId="0" fontId="2" fillId="9" borderId="1" xfId="0" applyFont="1" applyFill="1" applyBorder="1" applyAlignment="1">
      <alignment horizontal="center" vertical="center" wrapText="1"/>
    </xf>
    <xf numFmtId="0" fontId="0" fillId="0" borderId="0" xfId="0" applyAlignment="1">
      <alignment vertical="center"/>
    </xf>
  </cellXfs>
  <cellStyles count="2">
    <cellStyle name="Currency" xfId="1" builtinId="4"/>
    <cellStyle name="Normal" xfId="0" builtinId="0"/>
  </cellStyles>
  <dxfs count="15">
    <dxf>
      <numFmt numFmtId="164" formatCode="_(&quot;$&quot;* #,##0_);_(&quot;$&quot;* \(#,##0\);_(&quot;$&quot;* &quot;-&quot;??_);_(@_)"/>
    </dxf>
    <dxf>
      <numFmt numFmtId="164" formatCode="_(&quot;$&quot;* #,##0_);_(&quot;$&quot;* \(#,##0\);_(&quot;$&quot;* &quot;-&quot;??_);_(@_)"/>
    </dxf>
    <dxf>
      <numFmt numFmtId="164" formatCode="_(&quot;$&quot;* #,##0_);_(&quot;$&quot;* \(#,##0\);_(&quot;$&quot;* &quot;-&quot;??_);_(@_)"/>
    </dxf>
    <dxf>
      <numFmt numFmtId="164" formatCode="_(&quot;$&quot;* #,##0_);_(&quot;$&quot;* \(#,##0\);_(&quot;$&quot;* &quot;-&quot;??_);_(@_)"/>
    </dxf>
    <dxf>
      <font>
        <b val="0"/>
        <i val="0"/>
        <strike val="0"/>
        <condense val="0"/>
        <extend val="0"/>
        <outline val="0"/>
        <shadow val="0"/>
        <u val="none"/>
        <vertAlign val="baseline"/>
        <sz val="11"/>
        <color theme="1"/>
        <name val="Calibri"/>
        <family val="2"/>
        <scheme val="minor"/>
      </font>
      <numFmt numFmtId="164" formatCode="_(&quot;$&quot;* #,##0_);_(&quot;$&quot;* \(#,##0\);_(&quot;$&quot;* &quot;-&quot;??_);_(@_)"/>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numFmt numFmtId="164" formatCode="_(&quot;$&quot;* #,##0_);_(&quot;$&quot;* \(#,##0\);_(&quot;$&quot;* &quot;-&quot;??_);_(@_)"/>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numFmt numFmtId="164" formatCode="_(&quot;$&quot;* #,##0_);_(&quot;$&quot;* \(#,##0\);_(&quot;$&quot;* &quot;-&quot;??_);_(@_)"/>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numFmt numFmtId="164" formatCode="_(&quot;$&quot;* #,##0_);_(&quot;$&quot;* \(#,##0\);_(&quot;$&quot;* &quot;-&quot;??_);_(@_)"/>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numFmt numFmtId="164" formatCode="_(&quot;$&quot;* #,##0_);_(&quot;$&quot;* \(#,##0\);_(&quot;$&quot;* &quot;-&quot;??_);_(@_)"/>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numFmt numFmtId="164" formatCode="_(&quot;$&quot;* #,##0_);_(&quot;$&quot;* \(#,##0\);_(&quot;$&quot;* &quot;-&quot;??_);_(@_)"/>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numFmt numFmtId="164" formatCode="_(&quot;$&quot;* #,##0_);_(&quot;$&quot;* \(#,##0\);_(&quot;$&quot;* &quot;-&quot;??_);_(@_)"/>
      <fill>
        <patternFill patternType="none">
          <fgColor indexed="64"/>
          <bgColor indexed="65"/>
        </patternFill>
      </fill>
      <alignment horizontal="center" vertical="bottom" textRotation="0" wrapText="0" indent="0" justifyLastLine="0" shrinkToFit="0" readingOrder="0"/>
    </dxf>
    <dxf>
      <numFmt numFmtId="164" formatCode="_(&quot;$&quot;* #,##0_);_(&quot;$&quot;* \(#,##0\);_(&quot;$&quot;* &quot;-&quot;??_);_(@_)"/>
      <fill>
        <patternFill patternType="none">
          <fgColor indexed="64"/>
          <bgColor indexed="65"/>
        </patternFill>
      </fill>
      <alignment horizontal="center" vertical="bottom" textRotation="0" wrapText="0" indent="0" justifyLastLine="0" shrinkToFit="0" readingOrder="0"/>
    </dxf>
    <dxf>
      <fill>
        <patternFill patternType="none">
          <fgColor indexed="64"/>
          <bgColor indexed="65"/>
        </patternFill>
      </fill>
      <alignment horizontal="center" vertical="bottom" textRotation="0" wrapText="0" indent="0" justifyLastLine="0" shrinkToFit="0" readingOrder="0"/>
    </dxf>
    <dxf>
      <fill>
        <patternFill patternType="none">
          <fgColor indexed="64"/>
          <bgColor indexed="65"/>
        </patternFill>
      </fill>
    </dxf>
    <dxf>
      <font>
        <b/>
        <i val="0"/>
        <strike val="0"/>
        <condense val="0"/>
        <extend val="0"/>
        <outline val="0"/>
        <shadow val="0"/>
        <u val="none"/>
        <vertAlign val="baseline"/>
        <sz val="11"/>
        <color theme="0"/>
        <name val="Calibri"/>
        <family val="2"/>
        <scheme val="minor"/>
      </font>
      <fill>
        <patternFill patternType="solid">
          <fgColor indexed="64"/>
          <bgColor theme="4"/>
        </patternFill>
      </fill>
      <alignment horizontal="center"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E491B14-E867-473C-A5EA-B3F1594654FD}" name="Table1" displayName="Table1" ref="A6:O54" totalsRowShown="0" headerRowDxfId="14">
  <autoFilter ref="A6:O54" xr:uid="{7B1E3142-C15A-46A2-8B62-DDC1FCDC1607}"/>
  <tableColumns count="15">
    <tableColumn id="1" xr3:uid="{FAC1670D-32B6-471E-BAA8-9F8652075DBA}" name="Large Provider Entity Org ID" dataDxfId="13"/>
    <tableColumn id="2" xr3:uid="{7E25C3F0-A16F-4861-94E5-390C36FF22B2}" name="Insurance Category Code" dataDxfId="12"/>
    <tableColumn id="3" xr3:uid="{8B728BE1-26FE-4575-902D-36676429D9BB}" name="Claims: Hospital Inpatient" dataDxfId="11" dataCellStyle="Currency"/>
    <tableColumn id="4" xr3:uid="{068987F4-A48F-4BEA-9387-7DCF4C7D4CA6}" name="Claims: Hospital Outpatient" dataDxfId="10" dataCellStyle="Currency"/>
    <tableColumn id="5" xr3:uid="{6FBB45EE-7D35-4E5B-9416-219939A21000}" name="Claims: Professional, Primary Care" dataDxfId="9" dataCellStyle="Currency"/>
    <tableColumn id="6" xr3:uid="{D8A603F5-C0AE-4037-B72A-43AC941A1157}" name="Claims: Professional, Specialty" dataDxfId="8" dataCellStyle="Currency"/>
    <tableColumn id="7" xr3:uid="{D068B7B4-ACF7-4BD8-B074-03DAAD63A37E}" name="Claims: Professional Other" dataDxfId="7" dataCellStyle="Currency"/>
    <tableColumn id="8" xr3:uid="{99B87D9A-FE19-4D50-9BCF-4F62289C91B0}" name="Claims: Pharmacy" dataDxfId="6" dataCellStyle="Currency"/>
    <tableColumn id="9" xr3:uid="{73CB7B7F-C73D-4809-89F2-CEDFEE4F8626}" name="Claims:  Long-Term Care" dataDxfId="5" dataCellStyle="Currency"/>
    <tableColumn id="10" xr3:uid="{CBDE40BD-8F84-4751-80D9-16E402B22E68}" name="Claims: Other" dataDxfId="4" dataCellStyle="Currency"/>
    <tableColumn id="11" xr3:uid="{32D9F704-2EBE-47D9-B3A2-503CB6E3CF9A}" name="Claims: Total" dataDxfId="3"/>
    <tableColumn id="12" xr3:uid="{7D0B4CA3-8903-4574-BC22-05B8A0B98732}" name="Mean Claims Spending by Large Provider Entity and Line of Business" dataDxfId="2">
      <calculatedColumnFormula array="1">(SUMIFS(Table1[[#All],[Large Provider Entity Org ID]],Table1[[#This Row],[Large Provider Entity Org ID]],Table1[[#All],[Claims: Total]],Table1[[#All],[Insurance Category Code]],1)+SUMIFS(Table1[[#All],[Large Provider Entity Org ID]],Table1[[#This Row],[Large Provider Entity Org ID]],Table1[[#All],[Claims: Total]],Table1[[#All],[Insurance Category Code]],5))/(COUNTIFS(Table1[[#All],[Large Provider Entity Org ID]],Table1[[#This Row],[Large Provider Entity Org ID]],Table1[[#All],[Insurance Category Code]],1)+COUNTIFS(Table1[[#All],[Large Provider Entity Org ID]],Table1[[#This Row],[Large Provider Entity Org ID]],Table1[[#All],[Insurance Category Code]],5))</calculatedColumnFormula>
    </tableColumn>
    <tableColumn id="13" xr3:uid="{B148E659-93E6-4018-9292-EA5CD04D8FB4}" name="Difference from Mean">
      <calculatedColumnFormula>K7-L7</calculatedColumnFormula>
    </tableColumn>
    <tableColumn id="15" xr3:uid="{535CE07A-570B-44F0-9790-C4C35ED21C2A}" name="Squared Difference from Mean" dataDxfId="1">
      <calculatedColumnFormula>Table1[[#This Row],[Difference from Mean]]^2</calculatedColumnFormula>
    </tableColumn>
    <tableColumn id="14" xr3:uid="{631C9E20-DA45-4531-B4B9-CD49D42F7A2A}" name="Variance by Large Provider Entity and Line of Business" dataDxfId="0">
      <calculatedColumnFormula>SUMIFS(Table1[[#All],[Difference from Mean]],Table1[[#All],[Large Provider Entity Org ID]],Table1[[#This Row],[Large Provider Entity Org ID]],Table1[[#All],[Insurance Category Code]],1)+SUMIFS(Table1[[#All],[Difference from Mean]],Table1[[#All],[Large Provider Entity Org ID]],Table1[[#This Row],[Large Provider Entity Org ID]],Table1[[#All],[Insurance Category Code]],5)</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0FD921-BD6E-4E3A-8F0F-41F1440EF649}">
  <dimension ref="A1:AC54"/>
  <sheetViews>
    <sheetView tabSelected="1" zoomScale="60" zoomScaleNormal="60" workbookViewId="0">
      <selection activeCell="A5" sqref="A5"/>
    </sheetView>
  </sheetViews>
  <sheetFormatPr defaultRowHeight="15"/>
  <cols>
    <col min="1" max="14" width="18.140625" customWidth="1"/>
    <col min="15" max="15" width="24.42578125" customWidth="1"/>
    <col min="17" max="20" width="24.85546875" customWidth="1"/>
    <col min="21" max="21" width="14.85546875" bestFit="1" customWidth="1"/>
    <col min="22" max="29" width="17.140625" customWidth="1"/>
  </cols>
  <sheetData>
    <row r="1" spans="1:29">
      <c r="A1" s="22" t="s">
        <v>0</v>
      </c>
    </row>
    <row r="2" spans="1:29">
      <c r="A2" s="22" t="s">
        <v>1</v>
      </c>
    </row>
    <row r="3" spans="1:29">
      <c r="A3" s="22" t="s">
        <v>2</v>
      </c>
    </row>
    <row r="4" spans="1:29">
      <c r="A4" s="22"/>
    </row>
    <row r="5" spans="1:29">
      <c r="A5" s="11" t="s">
        <v>3</v>
      </c>
      <c r="Q5" t="s">
        <v>4</v>
      </c>
      <c r="V5" t="s">
        <v>5</v>
      </c>
    </row>
    <row r="6" spans="1:29" ht="60">
      <c r="A6" s="4" t="s">
        <v>6</v>
      </c>
      <c r="B6" s="4" t="s">
        <v>7</v>
      </c>
      <c r="C6" s="4" t="s">
        <v>8</v>
      </c>
      <c r="D6" s="4" t="s">
        <v>9</v>
      </c>
      <c r="E6" s="4" t="s">
        <v>10</v>
      </c>
      <c r="F6" s="4" t="s">
        <v>11</v>
      </c>
      <c r="G6" s="4" t="s">
        <v>12</v>
      </c>
      <c r="H6" s="4" t="s">
        <v>13</v>
      </c>
      <c r="I6" s="4" t="s">
        <v>14</v>
      </c>
      <c r="J6" s="4" t="s">
        <v>15</v>
      </c>
      <c r="K6" s="4" t="s">
        <v>16</v>
      </c>
      <c r="L6" s="9" t="s">
        <v>17</v>
      </c>
      <c r="M6" s="9" t="s">
        <v>18</v>
      </c>
      <c r="N6" s="9" t="s">
        <v>19</v>
      </c>
      <c r="O6" s="9" t="s">
        <v>20</v>
      </c>
      <c r="Q6" s="3" t="s">
        <v>21</v>
      </c>
      <c r="R6" s="3" t="s">
        <v>22</v>
      </c>
      <c r="S6" s="3" t="s">
        <v>23</v>
      </c>
      <c r="T6" s="3" t="s">
        <v>24</v>
      </c>
      <c r="V6" s="12" t="s">
        <v>6</v>
      </c>
      <c r="W6" s="12" t="s">
        <v>7</v>
      </c>
      <c r="X6" s="12" t="s">
        <v>6</v>
      </c>
      <c r="Y6" s="12" t="s">
        <v>7</v>
      </c>
      <c r="Z6" s="12" t="s">
        <v>6</v>
      </c>
      <c r="AA6" s="12" t="s">
        <v>7</v>
      </c>
      <c r="AB6" s="12" t="s">
        <v>6</v>
      </c>
      <c r="AC6" s="12" t="s">
        <v>7</v>
      </c>
    </row>
    <row r="7" spans="1:29">
      <c r="A7" s="5">
        <v>101</v>
      </c>
      <c r="B7" s="6">
        <v>1</v>
      </c>
      <c r="C7" s="7">
        <v>20874</v>
      </c>
      <c r="D7" s="7">
        <v>9863</v>
      </c>
      <c r="E7" s="7">
        <v>21984</v>
      </c>
      <c r="F7" s="7">
        <v>28008</v>
      </c>
      <c r="G7" s="7">
        <v>4771</v>
      </c>
      <c r="H7" s="7">
        <v>16673</v>
      </c>
      <c r="I7" s="7">
        <v>1251</v>
      </c>
      <c r="J7" s="7">
        <v>17707</v>
      </c>
      <c r="K7" s="8">
        <v>121131</v>
      </c>
      <c r="L7" s="8">
        <f t="shared" ref="L7:L18" si="0">AVERAGE($K$7:$K$18)</f>
        <v>144002.58333333334</v>
      </c>
      <c r="M7" s="8">
        <f>K7-L7</f>
        <v>-22871.583333333343</v>
      </c>
      <c r="N7" s="8">
        <f>Table1[[#This Row],[Difference from Mean]]^2</f>
        <v>523109324.17361158</v>
      </c>
      <c r="O7" s="8">
        <f>SUM(N7:N18)/COUNT(N7:N18)</f>
        <v>354104643.40972221</v>
      </c>
      <c r="Q7" s="14">
        <v>101</v>
      </c>
      <c r="R7" s="15" t="s">
        <v>25</v>
      </c>
      <c r="S7" s="16">
        <f>AVERAGE(K7:K18)</f>
        <v>144002.58333333334</v>
      </c>
      <c r="T7" s="16">
        <f>_xlfn.VAR.P(K7:K18)</f>
        <v>354104643.40972221</v>
      </c>
      <c r="V7" s="13">
        <v>101</v>
      </c>
      <c r="W7" s="1">
        <v>1</v>
      </c>
      <c r="X7" s="13">
        <v>101</v>
      </c>
      <c r="Y7" s="1">
        <v>3</v>
      </c>
      <c r="Z7" s="13">
        <v>102</v>
      </c>
      <c r="AA7" s="1">
        <v>1</v>
      </c>
      <c r="AB7" s="13">
        <v>102</v>
      </c>
      <c r="AC7" s="1">
        <v>3</v>
      </c>
    </row>
    <row r="8" spans="1:29">
      <c r="A8" s="5">
        <v>101</v>
      </c>
      <c r="B8" s="6">
        <v>1</v>
      </c>
      <c r="C8" s="7">
        <v>17370</v>
      </c>
      <c r="D8" s="7">
        <v>28394</v>
      </c>
      <c r="E8" s="7">
        <v>19432</v>
      </c>
      <c r="F8" s="7">
        <v>27504</v>
      </c>
      <c r="G8" s="7">
        <v>24124</v>
      </c>
      <c r="H8" s="7">
        <v>8058</v>
      </c>
      <c r="I8" s="7">
        <v>17913</v>
      </c>
      <c r="J8" s="7">
        <v>26742</v>
      </c>
      <c r="K8" s="8">
        <v>169537</v>
      </c>
      <c r="L8" s="8">
        <f t="shared" si="0"/>
        <v>144002.58333333334</v>
      </c>
      <c r="M8" s="8">
        <f t="shared" ref="M8:M54" si="1">K8-L8</f>
        <v>25534.416666666657</v>
      </c>
      <c r="N8" s="8">
        <f>Table1[[#This Row],[Difference from Mean]]^2</f>
        <v>652006434.50694394</v>
      </c>
      <c r="O8" s="8">
        <f>SUM(N7:N18)/COUNT(N7:N18)</f>
        <v>354104643.40972221</v>
      </c>
      <c r="Q8" s="14">
        <v>101</v>
      </c>
      <c r="R8" s="15" t="s">
        <v>26</v>
      </c>
      <c r="S8" s="16">
        <f>AVERAGE(K19:K30)</f>
        <v>129222.41666666667</v>
      </c>
      <c r="T8" s="16">
        <f>_xlfn.VAR.P(K19:K30)</f>
        <v>421254113.74305558</v>
      </c>
      <c r="V8" s="13">
        <v>101</v>
      </c>
      <c r="W8" s="1">
        <v>5</v>
      </c>
      <c r="X8" s="13">
        <v>101</v>
      </c>
      <c r="Y8" s="1">
        <v>4</v>
      </c>
      <c r="Z8" s="13">
        <v>102</v>
      </c>
      <c r="AA8" s="1">
        <v>5</v>
      </c>
      <c r="AB8" s="13">
        <v>102</v>
      </c>
      <c r="AC8" s="1">
        <v>4</v>
      </c>
    </row>
    <row r="9" spans="1:29">
      <c r="A9" s="5">
        <v>101</v>
      </c>
      <c r="B9" s="6">
        <v>1</v>
      </c>
      <c r="C9" s="7">
        <v>29778</v>
      </c>
      <c r="D9" s="7">
        <v>22580</v>
      </c>
      <c r="E9" s="7">
        <v>8378</v>
      </c>
      <c r="F9" s="7">
        <v>9692</v>
      </c>
      <c r="G9" s="7">
        <v>9558</v>
      </c>
      <c r="H9" s="7">
        <v>19544</v>
      </c>
      <c r="I9" s="7">
        <v>884</v>
      </c>
      <c r="J9" s="7">
        <v>22806</v>
      </c>
      <c r="K9" s="8">
        <v>123220</v>
      </c>
      <c r="L9" s="8">
        <f t="shared" si="0"/>
        <v>144002.58333333334</v>
      </c>
      <c r="M9" s="8">
        <f t="shared" si="1"/>
        <v>-20782.583333333343</v>
      </c>
      <c r="N9" s="8">
        <f>Table1[[#This Row],[Difference from Mean]]^2</f>
        <v>431915770.00694484</v>
      </c>
      <c r="O9" s="8">
        <f>SUM(N7:N18)/COUNT(N7:N18)</f>
        <v>354104643.40972221</v>
      </c>
      <c r="Q9" s="14">
        <v>102</v>
      </c>
      <c r="R9" s="15" t="s">
        <v>25</v>
      </c>
      <c r="S9" s="16">
        <f>AVERAGE(K31:K42)</f>
        <v>131810.66666666666</v>
      </c>
      <c r="T9" s="16">
        <f>_xlfn.VAR.P(K31:K42)</f>
        <v>624070832.88888884</v>
      </c>
    </row>
    <row r="10" spans="1:29">
      <c r="A10" s="5">
        <v>101</v>
      </c>
      <c r="B10" s="6">
        <v>1</v>
      </c>
      <c r="C10" s="7">
        <v>29107</v>
      </c>
      <c r="D10" s="7">
        <v>22248</v>
      </c>
      <c r="E10" s="7">
        <v>13297</v>
      </c>
      <c r="F10" s="7">
        <v>23959</v>
      </c>
      <c r="G10" s="7">
        <v>21665</v>
      </c>
      <c r="H10" s="7">
        <v>1100</v>
      </c>
      <c r="I10" s="7">
        <v>18204</v>
      </c>
      <c r="J10" s="7">
        <v>29801</v>
      </c>
      <c r="K10" s="8">
        <v>159381</v>
      </c>
      <c r="L10" s="8">
        <f t="shared" si="0"/>
        <v>144002.58333333334</v>
      </c>
      <c r="M10" s="8">
        <f t="shared" si="1"/>
        <v>15378.416666666657</v>
      </c>
      <c r="N10" s="8">
        <f>Table1[[#This Row],[Difference from Mean]]^2</f>
        <v>236495699.17361081</v>
      </c>
      <c r="O10" s="8">
        <f>SUM(N7:N18)/COUNT(N7:N18)</f>
        <v>354104643.40972221</v>
      </c>
      <c r="Q10" s="14">
        <v>102</v>
      </c>
      <c r="R10" s="15" t="s">
        <v>26</v>
      </c>
      <c r="S10" s="16">
        <f>AVERAGE(K43:K54)</f>
        <v>129458.16666666667</v>
      </c>
      <c r="T10" s="16">
        <f>_xlfn.VAR.P(K43:K54)</f>
        <v>234113530.1388889</v>
      </c>
    </row>
    <row r="11" spans="1:29">
      <c r="A11" s="5">
        <v>101</v>
      </c>
      <c r="B11" s="6">
        <v>1</v>
      </c>
      <c r="C11" s="7">
        <v>21163</v>
      </c>
      <c r="D11" s="7">
        <v>24702</v>
      </c>
      <c r="E11" s="7">
        <v>14522</v>
      </c>
      <c r="F11" s="7">
        <v>29597</v>
      </c>
      <c r="G11" s="7">
        <v>14851</v>
      </c>
      <c r="H11" s="7">
        <v>6625</v>
      </c>
      <c r="I11" s="7">
        <v>20595</v>
      </c>
      <c r="J11" s="7">
        <v>27505</v>
      </c>
      <c r="K11" s="8">
        <v>159560</v>
      </c>
      <c r="L11" s="8">
        <f t="shared" si="0"/>
        <v>144002.58333333334</v>
      </c>
      <c r="M11" s="8">
        <f t="shared" si="1"/>
        <v>15557.416666666657</v>
      </c>
      <c r="N11" s="8">
        <f>Table1[[#This Row],[Difference from Mean]]^2</f>
        <v>242033213.34027746</v>
      </c>
      <c r="O11" s="8">
        <f>SUM(N7:N18)/COUNT(N7:N18)</f>
        <v>354104643.40972221</v>
      </c>
    </row>
    <row r="12" spans="1:29">
      <c r="A12" s="5">
        <v>101</v>
      </c>
      <c r="B12" s="6">
        <v>1</v>
      </c>
      <c r="C12" s="7">
        <v>28044</v>
      </c>
      <c r="D12" s="7">
        <v>10670</v>
      </c>
      <c r="E12" s="7">
        <v>21085</v>
      </c>
      <c r="F12" s="7">
        <v>23229</v>
      </c>
      <c r="G12" s="7">
        <v>8336</v>
      </c>
      <c r="H12" s="7">
        <v>23967</v>
      </c>
      <c r="I12" s="7">
        <v>6528</v>
      </c>
      <c r="J12" s="7">
        <v>24779</v>
      </c>
      <c r="K12" s="8">
        <v>146638</v>
      </c>
      <c r="L12" s="8">
        <f t="shared" si="0"/>
        <v>144002.58333333334</v>
      </c>
      <c r="M12" s="8">
        <f t="shared" si="1"/>
        <v>2635.416666666657</v>
      </c>
      <c r="N12" s="8">
        <f>Table1[[#This Row],[Difference from Mean]]^2</f>
        <v>6945421.0069443937</v>
      </c>
      <c r="O12" s="8">
        <f>SUM(N7:N18)/COUNT(N7:N18)</f>
        <v>354104643.40972221</v>
      </c>
      <c r="Q12" t="s">
        <v>27</v>
      </c>
    </row>
    <row r="13" spans="1:29">
      <c r="A13" s="5">
        <v>101</v>
      </c>
      <c r="B13" s="6">
        <v>5</v>
      </c>
      <c r="C13" s="7">
        <v>8965</v>
      </c>
      <c r="D13" s="7">
        <v>22561</v>
      </c>
      <c r="E13" s="7">
        <v>20898</v>
      </c>
      <c r="F13" s="7">
        <v>27958</v>
      </c>
      <c r="G13" s="7">
        <v>13080</v>
      </c>
      <c r="H13" s="7">
        <v>7456</v>
      </c>
      <c r="I13" s="7">
        <v>3611</v>
      </c>
      <c r="J13" s="7">
        <v>16121</v>
      </c>
      <c r="K13" s="8">
        <v>120650</v>
      </c>
      <c r="L13" s="8">
        <f t="shared" si="0"/>
        <v>144002.58333333334</v>
      </c>
      <c r="M13" s="8">
        <f t="shared" si="1"/>
        <v>-23352.583333333343</v>
      </c>
      <c r="N13" s="8">
        <f>Table1[[#This Row],[Difference from Mean]]^2</f>
        <v>545343148.34027827</v>
      </c>
      <c r="O13" s="8">
        <f>SUM(N7:N18)/COUNT(N7:N18)</f>
        <v>354104643.40972221</v>
      </c>
      <c r="Q13" s="21" t="s">
        <v>21</v>
      </c>
      <c r="R13" s="21" t="s">
        <v>22</v>
      </c>
      <c r="S13" s="21" t="s">
        <v>23</v>
      </c>
      <c r="T13" s="21" t="s">
        <v>24</v>
      </c>
      <c r="V13" s="10"/>
    </row>
    <row r="14" spans="1:29">
      <c r="A14" s="5">
        <v>101</v>
      </c>
      <c r="B14" s="6">
        <v>5</v>
      </c>
      <c r="C14" s="7">
        <v>11941</v>
      </c>
      <c r="D14" s="7">
        <v>19730</v>
      </c>
      <c r="E14" s="7">
        <v>14032</v>
      </c>
      <c r="F14" s="7">
        <v>29053</v>
      </c>
      <c r="G14" s="7">
        <v>22276</v>
      </c>
      <c r="H14" s="7">
        <v>28935</v>
      </c>
      <c r="I14" s="7">
        <v>19997</v>
      </c>
      <c r="J14" s="7">
        <v>28024</v>
      </c>
      <c r="K14" s="8">
        <v>173988</v>
      </c>
      <c r="L14" s="8">
        <f t="shared" si="0"/>
        <v>144002.58333333334</v>
      </c>
      <c r="M14" s="8">
        <f t="shared" si="1"/>
        <v>29985.416666666657</v>
      </c>
      <c r="N14" s="8">
        <f>Table1[[#This Row],[Difference from Mean]]^2</f>
        <v>899125212.67361057</v>
      </c>
      <c r="O14" s="8">
        <f>SUM(N7:N18)/COUNT(N7:N18)</f>
        <v>354104643.40972221</v>
      </c>
      <c r="Q14" s="17">
        <v>101</v>
      </c>
      <c r="R14" s="18" t="s">
        <v>25</v>
      </c>
      <c r="S14" s="19">
        <f>DAVERAGE(A6:K54,"Claims: Total",V6:W8)</f>
        <v>144002.58333333334</v>
      </c>
      <c r="T14" s="19">
        <f>DVARP(A6:K54,"Claims: Total",V6:W8)</f>
        <v>354104643.40972221</v>
      </c>
      <c r="V14" s="10"/>
    </row>
    <row r="15" spans="1:29">
      <c r="A15" s="5">
        <v>101</v>
      </c>
      <c r="B15" s="6">
        <v>5</v>
      </c>
      <c r="C15" s="7">
        <v>19120</v>
      </c>
      <c r="D15" s="7">
        <v>21447</v>
      </c>
      <c r="E15" s="7">
        <v>26264</v>
      </c>
      <c r="F15" s="7">
        <v>16228</v>
      </c>
      <c r="G15" s="7">
        <v>1034</v>
      </c>
      <c r="H15" s="7">
        <v>5932</v>
      </c>
      <c r="I15" s="7">
        <v>23730</v>
      </c>
      <c r="J15" s="7">
        <v>28804</v>
      </c>
      <c r="K15" s="8">
        <v>142559</v>
      </c>
      <c r="L15" s="8">
        <f t="shared" si="0"/>
        <v>144002.58333333334</v>
      </c>
      <c r="M15" s="8">
        <f t="shared" si="1"/>
        <v>-1443.583333333343</v>
      </c>
      <c r="N15" s="8">
        <f>Table1[[#This Row],[Difference from Mean]]^2</f>
        <v>2083932.8402778057</v>
      </c>
      <c r="O15" s="8">
        <f>SUM(N7:N18)/COUNT(N7:N18)</f>
        <v>354104643.40972221</v>
      </c>
      <c r="Q15" s="17">
        <v>101</v>
      </c>
      <c r="R15" s="18" t="s">
        <v>26</v>
      </c>
      <c r="S15" s="19">
        <f>DAVERAGE(A6:K54,"Claims: Total",X6:Y8)</f>
        <v>129222.41666666667</v>
      </c>
      <c r="T15" s="19">
        <f>DVARP(A6:K54,"Claims: Total",X6:Y8)</f>
        <v>421254113.74305558</v>
      </c>
    </row>
    <row r="16" spans="1:29">
      <c r="A16" s="5">
        <v>101</v>
      </c>
      <c r="B16" s="6">
        <v>5</v>
      </c>
      <c r="C16" s="7">
        <v>7529</v>
      </c>
      <c r="D16" s="7">
        <v>21539</v>
      </c>
      <c r="E16" s="7">
        <v>29557</v>
      </c>
      <c r="F16" s="7">
        <v>16992</v>
      </c>
      <c r="G16" s="7">
        <v>19181</v>
      </c>
      <c r="H16" s="7">
        <v>8167</v>
      </c>
      <c r="I16" s="7">
        <v>14375</v>
      </c>
      <c r="J16" s="7">
        <v>2312</v>
      </c>
      <c r="K16" s="8">
        <v>119652</v>
      </c>
      <c r="L16" s="8">
        <f t="shared" si="0"/>
        <v>144002.58333333334</v>
      </c>
      <c r="M16" s="8">
        <f t="shared" si="1"/>
        <v>-24350.583333333343</v>
      </c>
      <c r="N16" s="8">
        <f>Table1[[#This Row],[Difference from Mean]]^2</f>
        <v>592950908.67361164</v>
      </c>
      <c r="O16" s="8">
        <f>SUM(N7:N18)/COUNT(N7:N18)</f>
        <v>354104643.40972221</v>
      </c>
      <c r="Q16" s="17">
        <v>102</v>
      </c>
      <c r="R16" s="18" t="s">
        <v>25</v>
      </c>
      <c r="S16" s="19">
        <f>DAVERAGE(A6:K54,"Claims: Total",Z6:AA8)</f>
        <v>131810.66666666666</v>
      </c>
      <c r="T16" s="19">
        <f>DVARP(A6:K54,"Claims: Total",Z6:AA8)</f>
        <v>624070832.88888884</v>
      </c>
    </row>
    <row r="17" spans="1:20">
      <c r="A17" s="5">
        <v>101</v>
      </c>
      <c r="B17" s="6">
        <v>5</v>
      </c>
      <c r="C17" s="7">
        <v>23346</v>
      </c>
      <c r="D17" s="7">
        <v>10499</v>
      </c>
      <c r="E17" s="7">
        <v>22286</v>
      </c>
      <c r="F17" s="7">
        <v>6410</v>
      </c>
      <c r="G17" s="7">
        <v>25431</v>
      </c>
      <c r="H17" s="7">
        <v>29975</v>
      </c>
      <c r="I17" s="7">
        <v>12367</v>
      </c>
      <c r="J17" s="7">
        <v>8115</v>
      </c>
      <c r="K17" s="8">
        <v>138429</v>
      </c>
      <c r="L17" s="8">
        <f t="shared" si="0"/>
        <v>144002.58333333334</v>
      </c>
      <c r="M17" s="8">
        <f t="shared" si="1"/>
        <v>-5573.583333333343</v>
      </c>
      <c r="N17" s="8">
        <f>Table1[[#This Row],[Difference from Mean]]^2</f>
        <v>31064831.17361122</v>
      </c>
      <c r="O17" s="8">
        <f>SUM(N7:N18)/COUNT(N7:N18)</f>
        <v>354104643.40972221</v>
      </c>
      <c r="Q17" s="17">
        <v>102</v>
      </c>
      <c r="R17" s="18" t="s">
        <v>26</v>
      </c>
      <c r="S17" s="19">
        <f>DAVERAGE(A6:K54,"Claims: Total",AB6:AC8)</f>
        <v>129458.16666666667</v>
      </c>
      <c r="T17" s="19">
        <f>DVARP(A6:K54,"Claims: Total",AB6:AC8)</f>
        <v>234113530.1388889</v>
      </c>
    </row>
    <row r="18" spans="1:20">
      <c r="A18" s="5">
        <v>101</v>
      </c>
      <c r="B18" s="6">
        <v>5</v>
      </c>
      <c r="C18" s="7">
        <v>13734</v>
      </c>
      <c r="D18" s="7">
        <v>12446</v>
      </c>
      <c r="E18" s="7">
        <v>24086</v>
      </c>
      <c r="F18" s="7">
        <v>16409</v>
      </c>
      <c r="G18" s="7">
        <v>27478</v>
      </c>
      <c r="H18" s="7">
        <v>26882</v>
      </c>
      <c r="I18" s="7">
        <v>4354</v>
      </c>
      <c r="J18" s="7">
        <v>27897</v>
      </c>
      <c r="K18" s="8">
        <v>153286</v>
      </c>
      <c r="L18" s="8">
        <f t="shared" si="0"/>
        <v>144002.58333333334</v>
      </c>
      <c r="M18" s="8">
        <f t="shared" si="1"/>
        <v>9283.416666666657</v>
      </c>
      <c r="N18" s="8">
        <f>Table1[[#This Row],[Difference from Mean]]^2</f>
        <v>86181825.006944269</v>
      </c>
      <c r="O18" s="8">
        <f>SUM(N7:N18)/COUNT(N7:N18)</f>
        <v>354104643.40972221</v>
      </c>
    </row>
    <row r="19" spans="1:20">
      <c r="A19" s="5">
        <v>101</v>
      </c>
      <c r="B19" s="6">
        <v>3</v>
      </c>
      <c r="C19" s="7">
        <v>6834</v>
      </c>
      <c r="D19" s="7">
        <v>18571</v>
      </c>
      <c r="E19" s="7">
        <v>10766</v>
      </c>
      <c r="F19" s="7">
        <v>24562</v>
      </c>
      <c r="G19" s="7">
        <v>19468</v>
      </c>
      <c r="H19" s="7">
        <v>22951</v>
      </c>
      <c r="I19" s="7">
        <v>24755</v>
      </c>
      <c r="J19" s="7">
        <v>26439</v>
      </c>
      <c r="K19" s="8">
        <v>154346</v>
      </c>
      <c r="L19" s="8">
        <f t="shared" ref="L19:L30" si="2">AVERAGE($K$19:$K$30)</f>
        <v>129222.41666666667</v>
      </c>
      <c r="M19" s="8">
        <f t="shared" si="1"/>
        <v>25123.583333333328</v>
      </c>
      <c r="N19" s="8">
        <f>Table1[[#This Row],[Difference from Mean]]^2</f>
        <v>631194439.50694418</v>
      </c>
      <c r="O19" s="8">
        <f>SUM(N19:N30)/COUNT(N19:N30)</f>
        <v>421254113.74305552</v>
      </c>
    </row>
    <row r="20" spans="1:20">
      <c r="A20" s="5">
        <v>101</v>
      </c>
      <c r="B20" s="6">
        <v>3</v>
      </c>
      <c r="C20" s="7">
        <v>24367</v>
      </c>
      <c r="D20" s="7">
        <v>7328</v>
      </c>
      <c r="E20" s="7">
        <v>22206</v>
      </c>
      <c r="F20" s="7">
        <v>24707</v>
      </c>
      <c r="G20" s="7">
        <v>2681</v>
      </c>
      <c r="H20" s="7">
        <v>26973</v>
      </c>
      <c r="I20" s="7">
        <v>29618</v>
      </c>
      <c r="J20" s="7">
        <v>11121</v>
      </c>
      <c r="K20" s="8">
        <v>149001</v>
      </c>
      <c r="L20" s="8">
        <f t="shared" si="2"/>
        <v>129222.41666666667</v>
      </c>
      <c r="M20" s="8">
        <f t="shared" si="1"/>
        <v>19778.583333333328</v>
      </c>
      <c r="N20" s="8">
        <f>Table1[[#This Row],[Difference from Mean]]^2</f>
        <v>391192358.67361093</v>
      </c>
      <c r="O20" s="8">
        <f>SUM(N19:N30)/COUNT(N19:N30)</f>
        <v>421254113.74305552</v>
      </c>
      <c r="Q20" s="2"/>
    </row>
    <row r="21" spans="1:20">
      <c r="A21" s="5">
        <v>101</v>
      </c>
      <c r="B21" s="6">
        <v>3</v>
      </c>
      <c r="C21" s="7">
        <v>26662</v>
      </c>
      <c r="D21" s="7">
        <v>7893</v>
      </c>
      <c r="E21" s="7">
        <v>27684</v>
      </c>
      <c r="F21" s="7">
        <v>17878</v>
      </c>
      <c r="G21" s="7">
        <v>9310</v>
      </c>
      <c r="H21" s="7">
        <v>7304</v>
      </c>
      <c r="I21" s="7">
        <v>13689</v>
      </c>
      <c r="J21" s="7">
        <v>12843</v>
      </c>
      <c r="K21" s="8">
        <v>123263</v>
      </c>
      <c r="L21" s="8">
        <f t="shared" si="2"/>
        <v>129222.41666666667</v>
      </c>
      <c r="M21" s="8">
        <f t="shared" si="1"/>
        <v>-5959.4166666666715</v>
      </c>
      <c r="N21" s="8">
        <f>Table1[[#This Row],[Difference from Mean]]^2</f>
        <v>35514647.0069445</v>
      </c>
      <c r="O21" s="8">
        <f>SUM(N19:N30)/COUNT(N19:N30)</f>
        <v>421254113.74305552</v>
      </c>
      <c r="Q21" s="2"/>
    </row>
    <row r="22" spans="1:20">
      <c r="A22" s="5">
        <v>101</v>
      </c>
      <c r="B22" s="6">
        <v>3</v>
      </c>
      <c r="C22" s="7">
        <v>5151</v>
      </c>
      <c r="D22" s="7">
        <v>17854</v>
      </c>
      <c r="E22" s="7">
        <v>18049</v>
      </c>
      <c r="F22" s="7">
        <v>26832</v>
      </c>
      <c r="G22" s="7">
        <v>3961</v>
      </c>
      <c r="H22" s="7">
        <v>17231</v>
      </c>
      <c r="I22" s="7">
        <v>10437</v>
      </c>
      <c r="J22" s="7">
        <v>5097</v>
      </c>
      <c r="K22" s="8">
        <v>104612</v>
      </c>
      <c r="L22" s="8">
        <f t="shared" si="2"/>
        <v>129222.41666666667</v>
      </c>
      <c r="M22" s="8">
        <f t="shared" si="1"/>
        <v>-24610.416666666672</v>
      </c>
      <c r="N22" s="8">
        <f>Table1[[#This Row],[Difference from Mean]]^2</f>
        <v>605672608.50694466</v>
      </c>
      <c r="O22" s="8">
        <f>SUM(N19:N30)/COUNT(N19:N30)</f>
        <v>421254113.74305552</v>
      </c>
      <c r="Q22" s="2"/>
    </row>
    <row r="23" spans="1:20">
      <c r="A23" s="5">
        <v>101</v>
      </c>
      <c r="B23" s="6">
        <v>3</v>
      </c>
      <c r="C23" s="7">
        <v>24409</v>
      </c>
      <c r="D23" s="7">
        <v>7786</v>
      </c>
      <c r="E23" s="7">
        <v>26283</v>
      </c>
      <c r="F23" s="7">
        <v>23283</v>
      </c>
      <c r="G23" s="7">
        <v>13838</v>
      </c>
      <c r="H23" s="7">
        <v>5609</v>
      </c>
      <c r="I23" s="7">
        <v>8799</v>
      </c>
      <c r="J23" s="7">
        <v>9147</v>
      </c>
      <c r="K23" s="8">
        <v>119154</v>
      </c>
      <c r="L23" s="8">
        <f t="shared" si="2"/>
        <v>129222.41666666667</v>
      </c>
      <c r="M23" s="8">
        <f t="shared" si="1"/>
        <v>-10068.416666666672</v>
      </c>
      <c r="N23" s="8">
        <f>Table1[[#This Row],[Difference from Mean]]^2</f>
        <v>101373014.17361121</v>
      </c>
      <c r="O23" s="8">
        <f>SUM(N19:N30)/COUNT(N19:N30)</f>
        <v>421254113.74305552</v>
      </c>
      <c r="Q23" s="20"/>
    </row>
    <row r="24" spans="1:20">
      <c r="A24" s="5">
        <v>101</v>
      </c>
      <c r="B24" s="6">
        <v>3</v>
      </c>
      <c r="C24" s="7">
        <v>6006</v>
      </c>
      <c r="D24" s="7">
        <v>7690</v>
      </c>
      <c r="E24" s="7">
        <v>22886</v>
      </c>
      <c r="F24" s="7">
        <v>8547</v>
      </c>
      <c r="G24" s="7">
        <v>9249</v>
      </c>
      <c r="H24" s="7">
        <v>16007</v>
      </c>
      <c r="I24" s="7">
        <v>7755</v>
      </c>
      <c r="J24" s="7">
        <v>27148</v>
      </c>
      <c r="K24" s="8">
        <v>105288</v>
      </c>
      <c r="L24" s="8">
        <f t="shared" si="2"/>
        <v>129222.41666666667</v>
      </c>
      <c r="M24" s="8">
        <f t="shared" si="1"/>
        <v>-23934.416666666672</v>
      </c>
      <c r="N24" s="8">
        <f>Table1[[#This Row],[Difference from Mean]]^2</f>
        <v>572856301.1736114</v>
      </c>
      <c r="O24" s="8">
        <f>SUM(N19:N30)/COUNT(N19:N30)</f>
        <v>421254113.74305552</v>
      </c>
      <c r="Q24" s="20"/>
    </row>
    <row r="25" spans="1:20">
      <c r="A25" s="5">
        <v>101</v>
      </c>
      <c r="B25" s="6">
        <v>4</v>
      </c>
      <c r="C25" s="7">
        <v>8110</v>
      </c>
      <c r="D25" s="7">
        <v>29595</v>
      </c>
      <c r="E25" s="7">
        <v>23900</v>
      </c>
      <c r="F25" s="7">
        <v>7647</v>
      </c>
      <c r="G25" s="7">
        <v>20059</v>
      </c>
      <c r="H25" s="7">
        <v>19807</v>
      </c>
      <c r="I25" s="7">
        <v>13148</v>
      </c>
      <c r="J25" s="7">
        <v>29416</v>
      </c>
      <c r="K25" s="8">
        <v>151682</v>
      </c>
      <c r="L25" s="8">
        <f t="shared" si="2"/>
        <v>129222.41666666667</v>
      </c>
      <c r="M25" s="8">
        <f t="shared" si="1"/>
        <v>22459.583333333328</v>
      </c>
      <c r="N25" s="8">
        <f>Table1[[#This Row],[Difference from Mean]]^2</f>
        <v>504432883.50694424</v>
      </c>
      <c r="O25" s="8">
        <f>SUM(N19:N30)/COUNT(N19:N30)</f>
        <v>421254113.74305552</v>
      </c>
      <c r="Q25" s="20"/>
    </row>
    <row r="26" spans="1:20">
      <c r="A26" s="5">
        <v>101</v>
      </c>
      <c r="B26" s="6">
        <v>4</v>
      </c>
      <c r="C26" s="7">
        <v>18708</v>
      </c>
      <c r="D26" s="7">
        <v>19487</v>
      </c>
      <c r="E26" s="7">
        <v>25683</v>
      </c>
      <c r="F26" s="7">
        <v>17252</v>
      </c>
      <c r="G26" s="7">
        <v>12455</v>
      </c>
      <c r="H26" s="7">
        <v>1640</v>
      </c>
      <c r="I26" s="7">
        <v>21046</v>
      </c>
      <c r="J26" s="7">
        <v>16443</v>
      </c>
      <c r="K26" s="8">
        <v>132714</v>
      </c>
      <c r="L26" s="8">
        <f t="shared" si="2"/>
        <v>129222.41666666667</v>
      </c>
      <c r="M26" s="8">
        <f t="shared" si="1"/>
        <v>3491.5833333333285</v>
      </c>
      <c r="N26" s="8">
        <f>Table1[[#This Row],[Difference from Mean]]^2</f>
        <v>12191154.173611077</v>
      </c>
      <c r="O26" s="8">
        <f>SUM(N19:N30)/COUNT(N19:N30)</f>
        <v>421254113.74305552</v>
      </c>
      <c r="Q26" s="20"/>
    </row>
    <row r="27" spans="1:20">
      <c r="A27" s="5">
        <v>101</v>
      </c>
      <c r="B27" s="6">
        <v>4</v>
      </c>
      <c r="C27" s="7">
        <v>5325</v>
      </c>
      <c r="D27" s="7">
        <v>16876</v>
      </c>
      <c r="E27" s="7">
        <v>19559</v>
      </c>
      <c r="F27" s="7">
        <v>11466</v>
      </c>
      <c r="G27" s="7">
        <v>18214</v>
      </c>
      <c r="H27" s="7">
        <v>10141</v>
      </c>
      <c r="I27" s="7">
        <v>15575</v>
      </c>
      <c r="J27" s="7">
        <v>24912</v>
      </c>
      <c r="K27" s="8">
        <v>122068</v>
      </c>
      <c r="L27" s="8">
        <f t="shared" si="2"/>
        <v>129222.41666666667</v>
      </c>
      <c r="M27" s="8">
        <f t="shared" si="1"/>
        <v>-7154.4166666666715</v>
      </c>
      <c r="N27" s="8">
        <f>Table1[[#This Row],[Difference from Mean]]^2</f>
        <v>51185677.840277851</v>
      </c>
      <c r="O27" s="8">
        <f>SUM(N19:N30)/COUNT(N19:N30)</f>
        <v>421254113.74305552</v>
      </c>
      <c r="Q27" s="20"/>
    </row>
    <row r="28" spans="1:20">
      <c r="A28" s="5">
        <v>101</v>
      </c>
      <c r="B28" s="6">
        <v>4</v>
      </c>
      <c r="C28" s="7">
        <v>26007</v>
      </c>
      <c r="D28" s="7">
        <v>6253</v>
      </c>
      <c r="E28" s="7">
        <v>28581</v>
      </c>
      <c r="F28" s="7">
        <v>6848</v>
      </c>
      <c r="G28" s="7">
        <v>26969</v>
      </c>
      <c r="H28" s="7">
        <v>6253</v>
      </c>
      <c r="I28" s="7">
        <v>29398</v>
      </c>
      <c r="J28" s="7">
        <v>1855</v>
      </c>
      <c r="K28" s="8">
        <v>132164</v>
      </c>
      <c r="L28" s="8">
        <f t="shared" si="2"/>
        <v>129222.41666666667</v>
      </c>
      <c r="M28" s="8">
        <f t="shared" si="1"/>
        <v>2941.5833333333285</v>
      </c>
      <c r="N28" s="8">
        <f>Table1[[#This Row],[Difference from Mean]]^2</f>
        <v>8652912.5069444161</v>
      </c>
      <c r="O28" s="8">
        <f>SUM(N19:N30)/COUNT(N19:N30)</f>
        <v>421254113.74305552</v>
      </c>
      <c r="Q28" s="20"/>
    </row>
    <row r="29" spans="1:20">
      <c r="A29" s="5">
        <v>101</v>
      </c>
      <c r="B29" s="6">
        <v>4</v>
      </c>
      <c r="C29" s="7">
        <v>20409</v>
      </c>
      <c r="D29" s="7">
        <v>20676</v>
      </c>
      <c r="E29" s="7">
        <v>7036</v>
      </c>
      <c r="F29" s="7">
        <v>17093</v>
      </c>
      <c r="G29" s="7">
        <v>4448</v>
      </c>
      <c r="H29" s="7">
        <v>4587</v>
      </c>
      <c r="I29" s="7">
        <v>8425</v>
      </c>
      <c r="J29" s="7">
        <v>12814</v>
      </c>
      <c r="K29" s="8">
        <v>95488</v>
      </c>
      <c r="L29" s="8">
        <f t="shared" si="2"/>
        <v>129222.41666666667</v>
      </c>
      <c r="M29" s="8">
        <f t="shared" si="1"/>
        <v>-33734.416666666672</v>
      </c>
      <c r="N29" s="8">
        <f>Table1[[#This Row],[Difference from Mean]]^2</f>
        <v>1138010867.8402781</v>
      </c>
      <c r="O29" s="8">
        <f>SUM(N19:N30)/COUNT(N19:N30)</f>
        <v>421254113.74305552</v>
      </c>
      <c r="Q29" s="20"/>
    </row>
    <row r="30" spans="1:20">
      <c r="A30" s="5">
        <v>101</v>
      </c>
      <c r="B30" s="6">
        <v>4</v>
      </c>
      <c r="C30" s="7">
        <v>21374</v>
      </c>
      <c r="D30" s="7">
        <v>24024</v>
      </c>
      <c r="E30" s="7">
        <v>22537</v>
      </c>
      <c r="F30" s="7">
        <v>7966</v>
      </c>
      <c r="G30" s="7">
        <v>18010</v>
      </c>
      <c r="H30" s="7">
        <v>18204</v>
      </c>
      <c r="I30" s="7">
        <v>27024</v>
      </c>
      <c r="J30" s="7">
        <v>21750</v>
      </c>
      <c r="K30" s="8">
        <v>160889</v>
      </c>
      <c r="L30" s="8">
        <f t="shared" si="2"/>
        <v>129222.41666666667</v>
      </c>
      <c r="M30" s="8">
        <f t="shared" si="1"/>
        <v>31666.583333333328</v>
      </c>
      <c r="N30" s="8">
        <f>Table1[[#This Row],[Difference from Mean]]^2</f>
        <v>1002772500.0069442</v>
      </c>
      <c r="O30" s="8">
        <f>SUM(N19:N30)/COUNT(N19:N30)</f>
        <v>421254113.74305552</v>
      </c>
      <c r="Q30" s="20"/>
    </row>
    <row r="31" spans="1:20">
      <c r="A31" s="5">
        <v>102</v>
      </c>
      <c r="B31" s="6">
        <v>1</v>
      </c>
      <c r="C31" s="7">
        <v>17341</v>
      </c>
      <c r="D31" s="7">
        <v>11136</v>
      </c>
      <c r="E31" s="7">
        <v>28122</v>
      </c>
      <c r="F31" s="7">
        <v>20694</v>
      </c>
      <c r="G31" s="7">
        <v>14525</v>
      </c>
      <c r="H31" s="7">
        <v>23443</v>
      </c>
      <c r="I31" s="7">
        <v>4912</v>
      </c>
      <c r="J31" s="7">
        <v>6774</v>
      </c>
      <c r="K31" s="8">
        <v>126947</v>
      </c>
      <c r="L31" s="8">
        <f t="shared" ref="L31:L42" si="3">AVERAGE($K$31:$K$42)</f>
        <v>131810.66666666666</v>
      </c>
      <c r="M31" s="8">
        <f t="shared" si="1"/>
        <v>-4863.666666666657</v>
      </c>
      <c r="N31" s="8">
        <f>Table1[[#This Row],[Difference from Mean]]^2</f>
        <v>23655253.444444351</v>
      </c>
      <c r="O31" s="8">
        <f>SUM(N31:N42)/COUNT(N31:N42)</f>
        <v>624070832.88888896</v>
      </c>
      <c r="Q31" s="20"/>
    </row>
    <row r="32" spans="1:20">
      <c r="A32" s="5">
        <v>102</v>
      </c>
      <c r="B32" s="6">
        <v>1</v>
      </c>
      <c r="C32" s="7">
        <v>27677</v>
      </c>
      <c r="D32" s="7">
        <v>20273</v>
      </c>
      <c r="E32" s="7">
        <v>5692</v>
      </c>
      <c r="F32" s="7">
        <v>6839</v>
      </c>
      <c r="G32" s="7">
        <v>12493</v>
      </c>
      <c r="H32" s="7">
        <v>1225</v>
      </c>
      <c r="I32" s="7">
        <v>2100</v>
      </c>
      <c r="J32" s="7">
        <v>12990</v>
      </c>
      <c r="K32" s="8">
        <v>89289</v>
      </c>
      <c r="L32" s="8">
        <f t="shared" si="3"/>
        <v>131810.66666666666</v>
      </c>
      <c r="M32" s="8">
        <f t="shared" si="1"/>
        <v>-42521.666666666657</v>
      </c>
      <c r="N32" s="8">
        <f>Table1[[#This Row],[Difference from Mean]]^2</f>
        <v>1808092136.1111102</v>
      </c>
      <c r="O32" s="8">
        <f>SUM(N31:N42)/COUNT(N31:N42)</f>
        <v>624070832.88888896</v>
      </c>
      <c r="Q32" s="20"/>
    </row>
    <row r="33" spans="1:17">
      <c r="A33" s="5">
        <v>102</v>
      </c>
      <c r="B33" s="6">
        <v>1</v>
      </c>
      <c r="C33" s="7">
        <v>22699</v>
      </c>
      <c r="D33" s="7">
        <v>29399</v>
      </c>
      <c r="E33" s="7">
        <v>23165</v>
      </c>
      <c r="F33" s="7">
        <v>22430</v>
      </c>
      <c r="G33" s="7">
        <v>2400</v>
      </c>
      <c r="H33" s="7">
        <v>27884</v>
      </c>
      <c r="I33" s="7">
        <v>12289</v>
      </c>
      <c r="J33" s="7">
        <v>27772</v>
      </c>
      <c r="K33" s="8">
        <v>168038</v>
      </c>
      <c r="L33" s="8">
        <f t="shared" si="3"/>
        <v>131810.66666666666</v>
      </c>
      <c r="M33" s="8">
        <f t="shared" si="1"/>
        <v>36227.333333333343</v>
      </c>
      <c r="N33" s="8">
        <f>Table1[[#This Row],[Difference from Mean]]^2</f>
        <v>1312419680.4444451</v>
      </c>
      <c r="O33" s="8">
        <f>SUM(N31:N42)/COUNT(N31:N42)</f>
        <v>624070832.88888896</v>
      </c>
      <c r="Q33" s="20"/>
    </row>
    <row r="34" spans="1:17">
      <c r="A34" s="5">
        <v>102</v>
      </c>
      <c r="B34" s="6">
        <v>1</v>
      </c>
      <c r="C34" s="7">
        <v>27644</v>
      </c>
      <c r="D34" s="7">
        <v>21969</v>
      </c>
      <c r="E34" s="7">
        <v>14699</v>
      </c>
      <c r="F34" s="7">
        <v>9915</v>
      </c>
      <c r="G34" s="7">
        <v>9309</v>
      </c>
      <c r="H34" s="7">
        <v>20398</v>
      </c>
      <c r="I34" s="7">
        <v>3260</v>
      </c>
      <c r="J34" s="7">
        <v>12960</v>
      </c>
      <c r="K34" s="8">
        <v>120154</v>
      </c>
      <c r="L34" s="8">
        <f t="shared" si="3"/>
        <v>131810.66666666666</v>
      </c>
      <c r="M34" s="8">
        <f t="shared" si="1"/>
        <v>-11656.666666666657</v>
      </c>
      <c r="N34" s="8">
        <f>Table1[[#This Row],[Difference from Mean]]^2</f>
        <v>135877877.77777755</v>
      </c>
      <c r="O34" s="8">
        <f>SUM(N31:N42)/COUNT(N31:N42)</f>
        <v>624070832.88888896</v>
      </c>
      <c r="Q34" s="20"/>
    </row>
    <row r="35" spans="1:17">
      <c r="A35" s="5">
        <v>102</v>
      </c>
      <c r="B35" s="6">
        <v>1</v>
      </c>
      <c r="C35" s="7">
        <v>7347</v>
      </c>
      <c r="D35" s="7">
        <v>16963</v>
      </c>
      <c r="E35" s="7">
        <v>10538</v>
      </c>
      <c r="F35" s="7">
        <v>16357</v>
      </c>
      <c r="G35" s="7">
        <v>6230</v>
      </c>
      <c r="H35" s="7">
        <v>19357</v>
      </c>
      <c r="I35" s="7">
        <v>17686</v>
      </c>
      <c r="J35" s="7">
        <v>2732</v>
      </c>
      <c r="K35" s="8">
        <v>97210</v>
      </c>
      <c r="L35" s="8">
        <f t="shared" si="3"/>
        <v>131810.66666666666</v>
      </c>
      <c r="M35" s="8">
        <f t="shared" si="1"/>
        <v>-34600.666666666657</v>
      </c>
      <c r="N35" s="8">
        <f>Table1[[#This Row],[Difference from Mean]]^2</f>
        <v>1197206133.7777772</v>
      </c>
      <c r="O35" s="8">
        <f>SUM(N31:N42)/COUNT(N31:N42)</f>
        <v>624070832.88888896</v>
      </c>
      <c r="Q35" s="20"/>
    </row>
    <row r="36" spans="1:17">
      <c r="A36" s="5">
        <v>102</v>
      </c>
      <c r="B36" s="6">
        <v>1</v>
      </c>
      <c r="C36" s="7">
        <v>9849</v>
      </c>
      <c r="D36" s="7">
        <v>15189</v>
      </c>
      <c r="E36" s="7">
        <v>22507</v>
      </c>
      <c r="F36" s="7">
        <v>10726</v>
      </c>
      <c r="G36" s="7">
        <v>17512</v>
      </c>
      <c r="H36" s="7">
        <v>27668</v>
      </c>
      <c r="I36" s="7">
        <v>21501</v>
      </c>
      <c r="J36" s="7">
        <v>13185</v>
      </c>
      <c r="K36" s="8">
        <v>138137</v>
      </c>
      <c r="L36" s="8">
        <f t="shared" si="3"/>
        <v>131810.66666666666</v>
      </c>
      <c r="M36" s="8">
        <f t="shared" si="1"/>
        <v>6326.333333333343</v>
      </c>
      <c r="N36" s="8">
        <f>Table1[[#This Row],[Difference from Mean]]^2</f>
        <v>40022493.444444567</v>
      </c>
      <c r="O36" s="8">
        <f>SUM(N31:N42)/COUNT(N31:N42)</f>
        <v>624070832.88888896</v>
      </c>
    </row>
    <row r="37" spans="1:17">
      <c r="A37" s="5">
        <v>102</v>
      </c>
      <c r="B37" s="6">
        <v>5</v>
      </c>
      <c r="C37" s="7">
        <v>29137</v>
      </c>
      <c r="D37" s="7">
        <v>13494</v>
      </c>
      <c r="E37" s="7">
        <v>16640</v>
      </c>
      <c r="F37" s="7">
        <v>15143</v>
      </c>
      <c r="G37" s="7">
        <v>7166</v>
      </c>
      <c r="H37" s="7">
        <v>28881</v>
      </c>
      <c r="I37" s="7">
        <v>4392</v>
      </c>
      <c r="J37" s="7">
        <v>24411</v>
      </c>
      <c r="K37" s="8">
        <v>139264</v>
      </c>
      <c r="L37" s="8">
        <f t="shared" si="3"/>
        <v>131810.66666666666</v>
      </c>
      <c r="M37" s="8">
        <f t="shared" si="1"/>
        <v>7453.333333333343</v>
      </c>
      <c r="N37" s="8">
        <f>Table1[[#This Row],[Difference from Mean]]^2</f>
        <v>55552177.777777925</v>
      </c>
      <c r="O37" s="8">
        <f>SUM(N31:N42)/COUNT(N31:N42)</f>
        <v>624070832.88888896</v>
      </c>
    </row>
    <row r="38" spans="1:17">
      <c r="A38" s="5">
        <v>102</v>
      </c>
      <c r="B38" s="6">
        <v>5</v>
      </c>
      <c r="C38" s="7">
        <v>10133</v>
      </c>
      <c r="D38" s="7">
        <v>25209</v>
      </c>
      <c r="E38" s="7">
        <v>17843</v>
      </c>
      <c r="F38" s="7">
        <v>16915</v>
      </c>
      <c r="G38" s="7">
        <v>14997</v>
      </c>
      <c r="H38" s="7">
        <v>3875</v>
      </c>
      <c r="I38" s="7">
        <v>6183</v>
      </c>
      <c r="J38" s="7">
        <v>25843</v>
      </c>
      <c r="K38" s="8">
        <v>120998</v>
      </c>
      <c r="L38" s="8">
        <f t="shared" si="3"/>
        <v>131810.66666666666</v>
      </c>
      <c r="M38" s="8">
        <f t="shared" si="1"/>
        <v>-10812.666666666657</v>
      </c>
      <c r="N38" s="8">
        <f>Table1[[#This Row],[Difference from Mean]]^2</f>
        <v>116913760.44444424</v>
      </c>
      <c r="O38" s="8">
        <f>SUM(N31:N42)/COUNT(N31:N42)</f>
        <v>624070832.88888896</v>
      </c>
    </row>
    <row r="39" spans="1:17">
      <c r="A39" s="5">
        <v>102</v>
      </c>
      <c r="B39" s="6">
        <v>5</v>
      </c>
      <c r="C39" s="7">
        <v>24236</v>
      </c>
      <c r="D39" s="7">
        <v>16173</v>
      </c>
      <c r="E39" s="7">
        <v>15631</v>
      </c>
      <c r="F39" s="7">
        <v>26438</v>
      </c>
      <c r="G39" s="7">
        <v>23430</v>
      </c>
      <c r="H39" s="7">
        <v>29321</v>
      </c>
      <c r="I39" s="7">
        <v>25448</v>
      </c>
      <c r="J39" s="7">
        <v>18203</v>
      </c>
      <c r="K39" s="8">
        <v>178880</v>
      </c>
      <c r="L39" s="8">
        <f t="shared" si="3"/>
        <v>131810.66666666666</v>
      </c>
      <c r="M39" s="8">
        <f t="shared" si="1"/>
        <v>47069.333333333343</v>
      </c>
      <c r="N39" s="8">
        <f>Table1[[#This Row],[Difference from Mean]]^2</f>
        <v>2215522140.4444451</v>
      </c>
      <c r="O39" s="8">
        <f>SUM(N31:N42)/COUNT(N31:N42)</f>
        <v>624070832.88888896</v>
      </c>
    </row>
    <row r="40" spans="1:17">
      <c r="A40" s="5">
        <v>102</v>
      </c>
      <c r="B40" s="6">
        <v>5</v>
      </c>
      <c r="C40" s="7">
        <v>6021</v>
      </c>
      <c r="D40" s="7">
        <v>28008</v>
      </c>
      <c r="E40" s="7">
        <v>11138</v>
      </c>
      <c r="F40" s="7">
        <v>10694</v>
      </c>
      <c r="G40" s="7">
        <v>21906</v>
      </c>
      <c r="H40" s="7">
        <v>23938</v>
      </c>
      <c r="I40" s="7">
        <v>24203</v>
      </c>
      <c r="J40" s="7">
        <v>26540</v>
      </c>
      <c r="K40" s="8">
        <v>152448</v>
      </c>
      <c r="L40" s="8">
        <f t="shared" si="3"/>
        <v>131810.66666666666</v>
      </c>
      <c r="M40" s="8">
        <f t="shared" si="1"/>
        <v>20637.333333333343</v>
      </c>
      <c r="N40" s="8">
        <f>Table1[[#This Row],[Difference from Mean]]^2</f>
        <v>425899527.11111152</v>
      </c>
      <c r="O40" s="8">
        <f>SUM(N31:N42)/COUNT(N31:N42)</f>
        <v>624070832.88888896</v>
      </c>
    </row>
    <row r="41" spans="1:17">
      <c r="A41" s="5">
        <v>102</v>
      </c>
      <c r="B41" s="6">
        <v>5</v>
      </c>
      <c r="C41" s="7">
        <v>7835</v>
      </c>
      <c r="D41" s="7">
        <v>9030</v>
      </c>
      <c r="E41" s="7">
        <v>26642</v>
      </c>
      <c r="F41" s="7">
        <v>25184</v>
      </c>
      <c r="G41" s="7">
        <v>9397</v>
      </c>
      <c r="H41" s="7">
        <v>19477</v>
      </c>
      <c r="I41" s="7">
        <v>2925</v>
      </c>
      <c r="J41" s="7">
        <v>18784</v>
      </c>
      <c r="K41" s="8">
        <v>119274</v>
      </c>
      <c r="L41" s="8">
        <f t="shared" si="3"/>
        <v>131810.66666666666</v>
      </c>
      <c r="M41" s="8">
        <f t="shared" si="1"/>
        <v>-12536.666666666657</v>
      </c>
      <c r="N41" s="8">
        <f>Table1[[#This Row],[Difference from Mean]]^2</f>
        <v>157168011.11111087</v>
      </c>
      <c r="O41" s="8">
        <f>SUM(N31:N42)/COUNT(N31:N42)</f>
        <v>624070832.88888896</v>
      </c>
    </row>
    <row r="42" spans="1:17">
      <c r="A42" s="5">
        <v>102</v>
      </c>
      <c r="B42" s="6">
        <v>5</v>
      </c>
      <c r="C42" s="7">
        <v>25942</v>
      </c>
      <c r="D42" s="7">
        <v>20173</v>
      </c>
      <c r="E42" s="7">
        <v>18507</v>
      </c>
      <c r="F42" s="7">
        <v>7079</v>
      </c>
      <c r="G42" s="7">
        <v>25315</v>
      </c>
      <c r="H42" s="7">
        <v>6938</v>
      </c>
      <c r="I42" s="7">
        <v>7699</v>
      </c>
      <c r="J42" s="7">
        <v>19436</v>
      </c>
      <c r="K42" s="8">
        <v>131089</v>
      </c>
      <c r="L42" s="8">
        <f t="shared" si="3"/>
        <v>131810.66666666666</v>
      </c>
      <c r="M42" s="8">
        <f t="shared" si="1"/>
        <v>-721.66666666665697</v>
      </c>
      <c r="N42" s="8">
        <f>Table1[[#This Row],[Difference from Mean]]^2</f>
        <v>520802.77777776378</v>
      </c>
      <c r="O42" s="8">
        <f>SUM(N31:N42)/COUNT(N31:N42)</f>
        <v>624070832.88888896</v>
      </c>
    </row>
    <row r="43" spans="1:17">
      <c r="A43" s="5">
        <v>102</v>
      </c>
      <c r="B43" s="6">
        <v>3</v>
      </c>
      <c r="C43" s="7">
        <v>9896</v>
      </c>
      <c r="D43" s="7">
        <v>16490</v>
      </c>
      <c r="E43" s="7">
        <v>26415</v>
      </c>
      <c r="F43" s="7">
        <v>15566</v>
      </c>
      <c r="G43" s="7">
        <v>11626</v>
      </c>
      <c r="H43" s="7">
        <v>16758</v>
      </c>
      <c r="I43" s="7">
        <v>11385</v>
      </c>
      <c r="J43" s="7">
        <v>25949</v>
      </c>
      <c r="K43" s="8">
        <v>134085</v>
      </c>
      <c r="L43" s="8">
        <f t="shared" ref="L43:L54" si="4">AVERAGE($K$43:$K$54)</f>
        <v>129458.16666666667</v>
      </c>
      <c r="M43" s="8">
        <f t="shared" si="1"/>
        <v>4626.8333333333285</v>
      </c>
      <c r="N43" s="8">
        <f>Table1[[#This Row],[Difference from Mean]]^2</f>
        <v>21407586.694444399</v>
      </c>
      <c r="O43" s="8">
        <f>SUM(N43:N54)/COUNT(N43:N54)</f>
        <v>234113530.13888887</v>
      </c>
    </row>
    <row r="44" spans="1:17">
      <c r="A44" s="5">
        <v>102</v>
      </c>
      <c r="B44" s="6">
        <v>3</v>
      </c>
      <c r="C44" s="7">
        <v>15366</v>
      </c>
      <c r="D44" s="7">
        <v>25639</v>
      </c>
      <c r="E44" s="7">
        <v>17964</v>
      </c>
      <c r="F44" s="7">
        <v>25302</v>
      </c>
      <c r="G44" s="7">
        <v>20264</v>
      </c>
      <c r="H44" s="7">
        <v>18454</v>
      </c>
      <c r="I44" s="7">
        <v>13054</v>
      </c>
      <c r="J44" s="7">
        <v>16184</v>
      </c>
      <c r="K44" s="8">
        <v>152227</v>
      </c>
      <c r="L44" s="8">
        <f t="shared" si="4"/>
        <v>129458.16666666667</v>
      </c>
      <c r="M44" s="8">
        <f t="shared" si="1"/>
        <v>22768.833333333328</v>
      </c>
      <c r="N44" s="8">
        <f>Table1[[#This Row],[Difference from Mean]]^2</f>
        <v>518419771.36111087</v>
      </c>
      <c r="O44" s="8">
        <f>SUM(N43:N54)/COUNT(N43:N54)</f>
        <v>234113530.13888887</v>
      </c>
    </row>
    <row r="45" spans="1:17">
      <c r="A45" s="5">
        <v>102</v>
      </c>
      <c r="B45" s="6">
        <v>3</v>
      </c>
      <c r="C45" s="7">
        <v>17502</v>
      </c>
      <c r="D45" s="7">
        <v>23720</v>
      </c>
      <c r="E45" s="7">
        <v>6834</v>
      </c>
      <c r="F45" s="7">
        <v>20535</v>
      </c>
      <c r="G45" s="7">
        <v>20565</v>
      </c>
      <c r="H45" s="7">
        <v>17639</v>
      </c>
      <c r="I45" s="7">
        <v>7009</v>
      </c>
      <c r="J45" s="7">
        <v>8465</v>
      </c>
      <c r="K45" s="8">
        <v>122269</v>
      </c>
      <c r="L45" s="8">
        <f t="shared" si="4"/>
        <v>129458.16666666667</v>
      </c>
      <c r="M45" s="8">
        <f t="shared" si="1"/>
        <v>-7189.1666666666715</v>
      </c>
      <c r="N45" s="8">
        <f>Table1[[#This Row],[Difference from Mean]]^2</f>
        <v>51684117.361111179</v>
      </c>
      <c r="O45" s="8">
        <f>SUM(N43:N54)/COUNT(N43:N54)</f>
        <v>234113530.13888887</v>
      </c>
    </row>
    <row r="46" spans="1:17">
      <c r="A46" s="5">
        <v>102</v>
      </c>
      <c r="B46" s="6">
        <v>3</v>
      </c>
      <c r="C46" s="7">
        <v>26832</v>
      </c>
      <c r="D46" s="7">
        <v>20172</v>
      </c>
      <c r="E46" s="7">
        <v>21190</v>
      </c>
      <c r="F46" s="7">
        <v>7334</v>
      </c>
      <c r="G46" s="7">
        <v>19877</v>
      </c>
      <c r="H46" s="7">
        <v>3803</v>
      </c>
      <c r="I46" s="7">
        <v>28429</v>
      </c>
      <c r="J46" s="7">
        <v>2960</v>
      </c>
      <c r="K46" s="8">
        <v>130597</v>
      </c>
      <c r="L46" s="8">
        <f t="shared" si="4"/>
        <v>129458.16666666667</v>
      </c>
      <c r="M46" s="8">
        <f t="shared" si="1"/>
        <v>1138.8333333333285</v>
      </c>
      <c r="N46" s="8">
        <f>Table1[[#This Row],[Difference from Mean]]^2</f>
        <v>1296941.3611111001</v>
      </c>
      <c r="O46" s="8">
        <f>SUM(N43:N54)/COUNT(N43:N54)</f>
        <v>234113530.13888887</v>
      </c>
    </row>
    <row r="47" spans="1:17">
      <c r="A47" s="5">
        <v>102</v>
      </c>
      <c r="B47" s="6">
        <v>3</v>
      </c>
      <c r="C47" s="7">
        <v>23910</v>
      </c>
      <c r="D47" s="7">
        <v>8316</v>
      </c>
      <c r="E47" s="7">
        <v>20901</v>
      </c>
      <c r="F47" s="7">
        <v>22237</v>
      </c>
      <c r="G47" s="7">
        <v>7827</v>
      </c>
      <c r="H47" s="7">
        <v>9767</v>
      </c>
      <c r="I47" s="7">
        <v>10788</v>
      </c>
      <c r="J47" s="7">
        <v>7098</v>
      </c>
      <c r="K47" s="8">
        <v>110844</v>
      </c>
      <c r="L47" s="8">
        <f t="shared" si="4"/>
        <v>129458.16666666667</v>
      </c>
      <c r="M47" s="8">
        <f t="shared" si="1"/>
        <v>-18614.166666666672</v>
      </c>
      <c r="N47" s="8">
        <f>Table1[[#This Row],[Difference from Mean]]^2</f>
        <v>346487200.6944446</v>
      </c>
      <c r="O47" s="8">
        <f>SUM(N43:N54)/COUNT(N43:N54)</f>
        <v>234113530.13888887</v>
      </c>
    </row>
    <row r="48" spans="1:17">
      <c r="A48" s="5">
        <v>102</v>
      </c>
      <c r="B48" s="6">
        <v>3</v>
      </c>
      <c r="C48" s="7">
        <v>8100</v>
      </c>
      <c r="D48" s="7">
        <v>16051</v>
      </c>
      <c r="E48" s="7">
        <v>5898</v>
      </c>
      <c r="F48" s="7">
        <v>12257</v>
      </c>
      <c r="G48" s="7">
        <v>6168</v>
      </c>
      <c r="H48" s="7">
        <v>22205</v>
      </c>
      <c r="I48" s="7">
        <v>3475</v>
      </c>
      <c r="J48" s="7">
        <v>24276</v>
      </c>
      <c r="K48" s="8">
        <v>98430</v>
      </c>
      <c r="L48" s="8">
        <f t="shared" si="4"/>
        <v>129458.16666666667</v>
      </c>
      <c r="M48" s="8">
        <f t="shared" si="1"/>
        <v>-31028.166666666672</v>
      </c>
      <c r="N48" s="8">
        <f>Table1[[#This Row],[Difference from Mean]]^2</f>
        <v>962747126.69444478</v>
      </c>
      <c r="O48" s="8">
        <f>SUM(N43:N54)/COUNT(N43:N54)</f>
        <v>234113530.13888887</v>
      </c>
    </row>
    <row r="49" spans="1:15">
      <c r="A49" s="5">
        <v>102</v>
      </c>
      <c r="B49" s="6">
        <v>4</v>
      </c>
      <c r="C49" s="7">
        <v>24692</v>
      </c>
      <c r="D49" s="7">
        <v>7578</v>
      </c>
      <c r="E49" s="7">
        <v>14803</v>
      </c>
      <c r="F49" s="7">
        <v>17689</v>
      </c>
      <c r="G49" s="7">
        <v>17507</v>
      </c>
      <c r="H49" s="7">
        <v>10988</v>
      </c>
      <c r="I49" s="7">
        <v>21980</v>
      </c>
      <c r="J49" s="7">
        <v>14723</v>
      </c>
      <c r="K49" s="8">
        <v>129960</v>
      </c>
      <c r="L49" s="8">
        <f t="shared" si="4"/>
        <v>129458.16666666667</v>
      </c>
      <c r="M49" s="8">
        <f t="shared" si="1"/>
        <v>501.83333333332848</v>
      </c>
      <c r="N49" s="8">
        <f>Table1[[#This Row],[Difference from Mean]]^2</f>
        <v>251836.69444443958</v>
      </c>
      <c r="O49" s="8">
        <f>SUM(N43:N54)/COUNT(N43:N54)</f>
        <v>234113530.13888887</v>
      </c>
    </row>
    <row r="50" spans="1:15">
      <c r="A50" s="5">
        <v>102</v>
      </c>
      <c r="B50" s="6">
        <v>4</v>
      </c>
      <c r="C50" s="7">
        <v>13876</v>
      </c>
      <c r="D50" s="7">
        <v>24488</v>
      </c>
      <c r="E50" s="7">
        <v>10153</v>
      </c>
      <c r="F50" s="7">
        <v>23805</v>
      </c>
      <c r="G50" s="7">
        <v>28668</v>
      </c>
      <c r="H50" s="7">
        <v>3562</v>
      </c>
      <c r="I50" s="7">
        <v>6485</v>
      </c>
      <c r="J50" s="7">
        <v>26257</v>
      </c>
      <c r="K50" s="8">
        <v>137294</v>
      </c>
      <c r="L50" s="8">
        <f t="shared" si="4"/>
        <v>129458.16666666667</v>
      </c>
      <c r="M50" s="8">
        <f t="shared" si="1"/>
        <v>7835.8333333333285</v>
      </c>
      <c r="N50" s="8">
        <f>Table1[[#This Row],[Difference from Mean]]^2</f>
        <v>61400284.027777702</v>
      </c>
      <c r="O50" s="8">
        <f>SUM(N43:N54)/COUNT(N43:N54)</f>
        <v>234113530.13888887</v>
      </c>
    </row>
    <row r="51" spans="1:15">
      <c r="A51" s="5">
        <v>102</v>
      </c>
      <c r="B51" s="6">
        <v>4</v>
      </c>
      <c r="C51" s="7">
        <v>14157</v>
      </c>
      <c r="D51" s="7">
        <v>6639</v>
      </c>
      <c r="E51" s="7">
        <v>10763</v>
      </c>
      <c r="F51" s="7">
        <v>28067</v>
      </c>
      <c r="G51" s="7">
        <v>29871</v>
      </c>
      <c r="H51" s="7">
        <v>1020</v>
      </c>
      <c r="I51" s="7">
        <v>24713</v>
      </c>
      <c r="J51" s="7">
        <v>23809</v>
      </c>
      <c r="K51" s="8">
        <v>139039</v>
      </c>
      <c r="L51" s="8">
        <f t="shared" si="4"/>
        <v>129458.16666666667</v>
      </c>
      <c r="M51" s="8">
        <f t="shared" si="1"/>
        <v>9580.8333333333285</v>
      </c>
      <c r="N51" s="8">
        <f>Table1[[#This Row],[Difference from Mean]]^2</f>
        <v>91792367.361111015</v>
      </c>
      <c r="O51" s="8">
        <f>SUM(N43:N54)/COUNT(N43:N54)</f>
        <v>234113530.13888887</v>
      </c>
    </row>
    <row r="52" spans="1:15">
      <c r="A52" s="5">
        <v>102</v>
      </c>
      <c r="B52" s="6">
        <v>4</v>
      </c>
      <c r="C52" s="7">
        <v>12061</v>
      </c>
      <c r="D52" s="7">
        <v>21959</v>
      </c>
      <c r="E52" s="7">
        <v>9586</v>
      </c>
      <c r="F52" s="7">
        <v>5256</v>
      </c>
      <c r="G52" s="7">
        <v>6038</v>
      </c>
      <c r="H52" s="7">
        <v>22010</v>
      </c>
      <c r="I52" s="7">
        <v>27190</v>
      </c>
      <c r="J52" s="7">
        <v>26920</v>
      </c>
      <c r="K52" s="8">
        <v>131020</v>
      </c>
      <c r="L52" s="8">
        <f t="shared" si="4"/>
        <v>129458.16666666667</v>
      </c>
      <c r="M52" s="8">
        <f t="shared" si="1"/>
        <v>1561.8333333333285</v>
      </c>
      <c r="N52" s="8">
        <f>Table1[[#This Row],[Difference from Mean]]^2</f>
        <v>2439323.3611110961</v>
      </c>
      <c r="O52" s="8">
        <f>SUM(N43:N54)/COUNT(N43:N54)</f>
        <v>234113530.13888887</v>
      </c>
    </row>
    <row r="53" spans="1:15">
      <c r="A53" s="5">
        <v>102</v>
      </c>
      <c r="B53" s="6">
        <v>4</v>
      </c>
      <c r="C53" s="7">
        <v>18551</v>
      </c>
      <c r="D53" s="7">
        <v>10478</v>
      </c>
      <c r="E53" s="7">
        <v>18432</v>
      </c>
      <c r="F53" s="7">
        <v>22348</v>
      </c>
      <c r="G53" s="7">
        <v>2476</v>
      </c>
      <c r="H53" s="7">
        <v>9968</v>
      </c>
      <c r="I53" s="7">
        <v>29057</v>
      </c>
      <c r="J53" s="7">
        <v>3681</v>
      </c>
      <c r="K53" s="8">
        <v>114991</v>
      </c>
      <c r="L53" s="8">
        <f t="shared" si="4"/>
        <v>129458.16666666667</v>
      </c>
      <c r="M53" s="8">
        <f t="shared" si="1"/>
        <v>-14467.166666666672</v>
      </c>
      <c r="N53" s="8">
        <f>Table1[[#This Row],[Difference from Mean]]^2</f>
        <v>209298911.36111125</v>
      </c>
      <c r="O53" s="8">
        <f>SUM(N43:N54)/COUNT(N43:N54)</f>
        <v>234113530.13888887</v>
      </c>
    </row>
    <row r="54" spans="1:15">
      <c r="A54" s="5">
        <v>102</v>
      </c>
      <c r="B54" s="6">
        <v>4</v>
      </c>
      <c r="C54" s="7">
        <v>20267</v>
      </c>
      <c r="D54" s="7">
        <v>29966</v>
      </c>
      <c r="E54" s="7">
        <v>19692</v>
      </c>
      <c r="F54" s="7">
        <v>13999</v>
      </c>
      <c r="G54" s="7">
        <v>11191</v>
      </c>
      <c r="H54" s="7">
        <v>23488</v>
      </c>
      <c r="I54" s="7">
        <v>11092</v>
      </c>
      <c r="J54" s="7">
        <v>23047</v>
      </c>
      <c r="K54" s="8">
        <v>152742</v>
      </c>
      <c r="L54" s="8">
        <f t="shared" si="4"/>
        <v>129458.16666666667</v>
      </c>
      <c r="M54" s="8">
        <f t="shared" si="1"/>
        <v>23283.833333333328</v>
      </c>
      <c r="N54" s="8">
        <f>Table1[[#This Row],[Difference from Mean]]^2</f>
        <v>542136894.69444418</v>
      </c>
      <c r="O54" s="8">
        <f>SUM(N43:N54)/COUNT(N43:N54)</f>
        <v>234113530.13888887</v>
      </c>
    </row>
  </sheetData>
  <dataValidations count="5">
    <dataValidation type="whole" allowBlank="1" showInputMessage="1" showErrorMessage="1" error="Please input the OHS-assigned organizational ID of the large provider entity." prompt="Please input the OHS-assigned organizational ID of the large provider entity." sqref="A7:A12 A19:A54" xr:uid="{863FF1BE-05A8-41F1-B1D2-F7FEC02E329E}">
      <formula1>101</formula1>
      <formula2>199</formula2>
    </dataValidation>
    <dataValidation type="textLength" operator="equal" allowBlank="1" showInputMessage="1" showErrorMessage="1" error="Please input the insurance category being reported (see Reference Tables)" prompt="Insurance Category:_x000a_1 = Medicare Managed Care_x000a_2 = Medicaid and Medicaid MCOs_x000a_3 = Commerical: Full-Claims_x000a_4=Commercial: Partial-Claims_x000a_5=Medicare Expenditures for Duals_x000a_6= Medicaid Expenditures for Duals_x000a_7=Other" sqref="B7:B12 B19:B36 B43:B54" xr:uid="{77BC9D6E-0B37-4631-9061-AA31272DE5CC}">
      <formula1>1</formula1>
    </dataValidation>
    <dataValidation type="decimal" operator="greaterThanOrEqual" allowBlank="1" showInputMessage="1" showErrorMessage="1" error="See Definitions tab._x000a_No negative values." prompt="See Definitions tab._x000a_No negative values._x000a_" sqref="C7:C54" xr:uid="{C6CF6F82-0901-4130-B228-6687CD9AABBF}">
      <formula1>0</formula1>
    </dataValidation>
    <dataValidation type="decimal" operator="greaterThan" allowBlank="1" showInputMessage="1" showErrorMessage="1" error="See Definitions tab._x000a_No negative values." prompt="See Definitions tab._x000a_No negative values." sqref="E7:E54" xr:uid="{629B089E-B19E-4CB2-AAE2-5967486ADB0A}">
      <formula1>0</formula1>
    </dataValidation>
    <dataValidation type="decimal" operator="greaterThanOrEqual" allowBlank="1" showInputMessage="1" showErrorMessage="1" error="See Definitions tab._x000a_No negative values." prompt="See Definitions tab._x000a_No negative values." sqref="D7:D54 F7:J54" xr:uid="{79344843-C4F8-41B2-9ED8-4973BAFCF509}">
      <formula1>0</formula1>
    </dataValidation>
  </dataValidations>
  <pageMargins left="0.7" right="0.7" top="0.75" bottom="0.75" header="0.3" footer="0.3"/>
  <pageSetup orientation="portrait" horizontalDpi="1200" verticalDpi="1200"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1BC39D737A7574F9C562E021BB0170C" ma:contentTypeVersion="4" ma:contentTypeDescription="Create a new document." ma:contentTypeScope="" ma:versionID="b4707024ec4ed64734687f69aba758f3">
  <xsd:schema xmlns:xsd="http://www.w3.org/2001/XMLSchema" xmlns:xs="http://www.w3.org/2001/XMLSchema" xmlns:p="http://schemas.microsoft.com/office/2006/metadata/properties" xmlns:ns2="81a8b94b-56e9-4e48-b4fa-054709ee824c" targetNamespace="http://schemas.microsoft.com/office/2006/metadata/properties" ma:root="true" ma:fieldsID="7945855182c5496f6a48e3982666c99d" ns2:_="">
    <xsd:import namespace="81a8b94b-56e9-4e48-b4fa-054709ee824c"/>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1a8b94b-56e9-4e48-b4fa-054709ee824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99A234D-11FC-46D6-B5B4-786F5D6FD6C0}"/>
</file>

<file path=customXml/itemProps2.xml><?xml version="1.0" encoding="utf-8"?>
<ds:datastoreItem xmlns:ds="http://schemas.openxmlformats.org/officeDocument/2006/customXml" ds:itemID="{52EE81FF-F936-4D0E-91C5-1C6541310745}"/>
</file>

<file path=customXml/itemProps3.xml><?xml version="1.0" encoding="utf-8"?>
<ds:datastoreItem xmlns:ds="http://schemas.openxmlformats.org/officeDocument/2006/customXml" ds:itemID="{246C536E-6168-496D-81BA-88304A56D745}"/>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January Angeles</dc:creator>
  <cp:keywords/>
  <dc:description/>
  <cp:lastModifiedBy>Megan Burns</cp:lastModifiedBy>
  <cp:revision/>
  <dcterms:created xsi:type="dcterms:W3CDTF">2021-05-10T21:51:07Z</dcterms:created>
  <dcterms:modified xsi:type="dcterms:W3CDTF">2021-05-26T18:31:34Z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0x01010021BC39D737A7574F9C562E021BB0170C</vt:lpwstr>
  </property>
</Properties>
</file>