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Restricted_Access\026-42400 Connecticut DSH\Reports\2011 Reporting Forms and Finding Comments\Files sent to state\Addendum #1\"/>
    </mc:Choice>
  </mc:AlternateContent>
  <bookViews>
    <workbookView xWindow="360" yWindow="252" windowWidth="24540" windowHeight="10680" activeTab="1"/>
  </bookViews>
  <sheets>
    <sheet name="Medicaid UCC" sheetId="2" r:id="rId1"/>
    <sheet name="Annual Reporting Requirements" sheetId="1" r:id="rId2"/>
  </sheets>
  <externalReferences>
    <externalReference r:id="rId3"/>
  </externalReferences>
  <definedNames>
    <definedName name="_xlnm._FilterDatabase" localSheetId="1" hidden="1">'Annual Reporting Requirements'!$A$6:$U$38</definedName>
    <definedName name="_xlnm.Print_Area" localSheetId="1">'Annual Reporting Requirements'!$A$7:$U$80</definedName>
    <definedName name="_xlnm.Print_Area" localSheetId="0">'Medicaid UCC'!$A$1:$H$37</definedName>
    <definedName name="_xlnm.Print_Titles" localSheetId="1">'Annual Reporting Requirements'!$1:$6</definedName>
    <definedName name="YEAR_BEGIN_1">'[1]DSH Year Totals'!$A$4</definedName>
    <definedName name="YEAR_END_1">'[1]DSH Year Totals'!$B$4</definedName>
  </definedNames>
  <calcPr calcId="152511"/>
</workbook>
</file>

<file path=xl/calcChain.xml><?xml version="1.0" encoding="utf-8"?>
<calcChain xmlns="http://schemas.openxmlformats.org/spreadsheetml/2006/main">
  <c r="B36" i="2" l="1"/>
  <c r="C36" i="2"/>
  <c r="H36" i="2" s="1"/>
  <c r="B35" i="2"/>
  <c r="C35" i="2"/>
  <c r="H35" i="2" l="1"/>
  <c r="C37" i="2" l="1"/>
  <c r="H37" i="2" s="1"/>
  <c r="C33" i="2"/>
  <c r="H33" i="2" s="1"/>
  <c r="C20" i="2"/>
  <c r="H20" i="2" s="1"/>
  <c r="C17" i="2"/>
  <c r="H17" i="2" s="1"/>
  <c r="C10" i="2"/>
  <c r="H10" i="2" s="1"/>
  <c r="C7" i="2"/>
  <c r="H7" i="2" s="1"/>
  <c r="B37" i="2"/>
  <c r="B33" i="2"/>
  <c r="B20" i="2"/>
  <c r="B17" i="2"/>
  <c r="B10" i="2"/>
  <c r="B7" i="2"/>
  <c r="C3" i="2"/>
  <c r="H3" i="2" s="1"/>
  <c r="B3" i="2"/>
  <c r="C4" i="2"/>
  <c r="H4" i="2" s="1"/>
  <c r="C5" i="2"/>
  <c r="H5" i="2" s="1"/>
  <c r="C6" i="2"/>
  <c r="H6" i="2" s="1"/>
  <c r="C8" i="2"/>
  <c r="H8" i="2" s="1"/>
  <c r="C9" i="2"/>
  <c r="H9" i="2" s="1"/>
  <c r="C11" i="2"/>
  <c r="H11" i="2" s="1"/>
  <c r="C12" i="2"/>
  <c r="H12" i="2" s="1"/>
  <c r="C13" i="2"/>
  <c r="C14" i="2"/>
  <c r="H14" i="2" s="1"/>
  <c r="C15" i="2"/>
  <c r="H15" i="2" s="1"/>
  <c r="C16" i="2"/>
  <c r="H16" i="2" s="1"/>
  <c r="C18" i="2"/>
  <c r="H18" i="2" s="1"/>
  <c r="C19" i="2"/>
  <c r="H19" i="2" s="1"/>
  <c r="C21" i="2"/>
  <c r="H21" i="2" s="1"/>
  <c r="C22" i="2"/>
  <c r="H22" i="2" s="1"/>
  <c r="C23" i="2"/>
  <c r="H23" i="2" s="1"/>
  <c r="C24" i="2"/>
  <c r="H24" i="2" s="1"/>
  <c r="C25" i="2"/>
  <c r="H25" i="2" s="1"/>
  <c r="C26" i="2"/>
  <c r="H26" i="2" s="1"/>
  <c r="C27" i="2"/>
  <c r="H27" i="2" s="1"/>
  <c r="C28" i="2"/>
  <c r="H28" i="2" s="1"/>
  <c r="C29" i="2"/>
  <c r="H29" i="2" s="1"/>
  <c r="C30" i="2"/>
  <c r="H30" i="2" s="1"/>
  <c r="C31" i="2"/>
  <c r="H31" i="2" s="1"/>
  <c r="C32" i="2"/>
  <c r="H32" i="2" s="1"/>
  <c r="B4" i="2"/>
  <c r="B5" i="2"/>
  <c r="B6" i="2"/>
  <c r="B8" i="2"/>
  <c r="B9" i="2"/>
  <c r="B11" i="2"/>
  <c r="B12" i="2"/>
  <c r="B13" i="2"/>
  <c r="B14" i="2"/>
  <c r="B15" i="2"/>
  <c r="B16" i="2"/>
  <c r="B18" i="2"/>
  <c r="B19" i="2"/>
  <c r="B21" i="2"/>
  <c r="B22" i="2"/>
  <c r="B23" i="2"/>
  <c r="B24" i="2"/>
  <c r="B25" i="2"/>
  <c r="B26" i="2"/>
  <c r="B27" i="2"/>
  <c r="B28" i="2"/>
  <c r="B29" i="2"/>
  <c r="B30" i="2"/>
  <c r="B31" i="2"/>
  <c r="B32" i="2"/>
  <c r="E13" i="2" l="1"/>
  <c r="O27" i="1"/>
  <c r="B8" i="1" l="1"/>
  <c r="B9" i="1"/>
  <c r="B10" i="1"/>
  <c r="B44" i="1"/>
  <c r="B45" i="1"/>
  <c r="B13" i="1"/>
  <c r="B11" i="1"/>
  <c r="B12" i="1"/>
  <c r="B14" i="1"/>
  <c r="B31" i="1"/>
  <c r="B15" i="1"/>
  <c r="B32" i="1"/>
  <c r="B16" i="1"/>
  <c r="B17" i="1"/>
  <c r="B18" i="1"/>
  <c r="B19" i="1"/>
  <c r="B20" i="1"/>
  <c r="B21" i="1"/>
  <c r="B22" i="1"/>
  <c r="B23" i="1"/>
  <c r="B24" i="1"/>
  <c r="B25" i="1"/>
  <c r="B26" i="1"/>
  <c r="B28" i="1"/>
  <c r="B46" i="1"/>
  <c r="B27" i="1"/>
  <c r="B29" i="1"/>
  <c r="B30" i="1"/>
  <c r="B33" i="1"/>
  <c r="B35" i="1"/>
  <c r="B34" i="1"/>
  <c r="B36" i="1"/>
  <c r="B37" i="1"/>
  <c r="B7" i="1"/>
  <c r="I68" i="1"/>
  <c r="I67" i="1"/>
  <c r="I66" i="1"/>
  <c r="I65" i="1"/>
  <c r="I64" i="1"/>
  <c r="I63" i="1"/>
  <c r="I62" i="1"/>
  <c r="I61" i="1"/>
  <c r="I60" i="1"/>
  <c r="I59" i="1"/>
  <c r="I58" i="1"/>
  <c r="I57" i="1"/>
  <c r="I56" i="1"/>
  <c r="V45" i="1" l="1"/>
  <c r="V18" i="1"/>
  <c r="O16" i="1"/>
  <c r="V14" i="1"/>
  <c r="O14" i="1"/>
  <c r="I14" i="1"/>
  <c r="V44" i="1"/>
  <c r="V11" i="1"/>
  <c r="V9" i="1"/>
  <c r="I9" i="1"/>
  <c r="I8" i="1"/>
  <c r="K8" i="1" s="1"/>
  <c r="V8" i="1"/>
  <c r="V7" i="1"/>
  <c r="I7" i="1"/>
  <c r="V15" i="1"/>
  <c r="V19" i="1"/>
  <c r="I21" i="1"/>
  <c r="V23" i="1"/>
  <c r="V27" i="1"/>
  <c r="V30" i="1"/>
  <c r="V34" i="1"/>
  <c r="V22" i="1"/>
  <c r="O20" i="1"/>
  <c r="I20" i="1"/>
  <c r="K20" i="1" s="1"/>
  <c r="V26" i="1"/>
  <c r="V46" i="1"/>
  <c r="I46" i="1"/>
  <c r="V33" i="1"/>
  <c r="I33" i="1"/>
  <c r="V37" i="1"/>
  <c r="I37" i="1"/>
  <c r="V13" i="1"/>
  <c r="I12" i="1"/>
  <c r="V17" i="1"/>
  <c r="I32" i="1"/>
  <c r="V21" i="1"/>
  <c r="I19" i="1"/>
  <c r="V25" i="1"/>
  <c r="I28" i="1"/>
  <c r="V29" i="1"/>
  <c r="I30" i="1"/>
  <c r="V32" i="1"/>
  <c r="V36" i="1"/>
  <c r="V10" i="1"/>
  <c r="V12" i="1"/>
  <c r="I15" i="1"/>
  <c r="V16" i="1"/>
  <c r="V20" i="1"/>
  <c r="I22" i="1"/>
  <c r="V24" i="1"/>
  <c r="V28" i="1"/>
  <c r="O29" i="1"/>
  <c r="I29" i="1"/>
  <c r="V31" i="1"/>
  <c r="V35" i="1"/>
  <c r="K37" i="1" l="1"/>
  <c r="K28" i="1"/>
  <c r="O33" i="1"/>
  <c r="O31" i="1"/>
  <c r="O44" i="1"/>
  <c r="O23" i="1"/>
  <c r="K12" i="1"/>
  <c r="O19" i="1"/>
  <c r="O24" i="1"/>
  <c r="O15" i="1"/>
  <c r="O8" i="1"/>
  <c r="P8" i="1" s="1"/>
  <c r="D4" i="2" s="1"/>
  <c r="K7" i="1"/>
  <c r="O13" i="1"/>
  <c r="O34" i="1"/>
  <c r="K29" i="1"/>
  <c r="P29" i="1" s="1"/>
  <c r="D25" i="2" s="1"/>
  <c r="I26" i="1"/>
  <c r="K26" i="1" s="1"/>
  <c r="O18" i="1"/>
  <c r="K15" i="1"/>
  <c r="O11" i="1"/>
  <c r="O10" i="1"/>
  <c r="I36" i="1"/>
  <c r="K36" i="1" s="1"/>
  <c r="O28" i="1"/>
  <c r="P28" i="1" s="1"/>
  <c r="D24" i="2" s="1"/>
  <c r="K19" i="1"/>
  <c r="O46" i="1"/>
  <c r="O35" i="1"/>
  <c r="I25" i="1"/>
  <c r="K25" i="1" s="1"/>
  <c r="O17" i="1"/>
  <c r="I34" i="1"/>
  <c r="K34" i="1" s="1"/>
  <c r="O26" i="1"/>
  <c r="K22" i="1"/>
  <c r="I18" i="1"/>
  <c r="K18" i="1" s="1"/>
  <c r="I10" i="1"/>
  <c r="K10" i="1" s="1"/>
  <c r="O36" i="1"/>
  <c r="K30" i="1"/>
  <c r="K32" i="1"/>
  <c r="O12" i="1"/>
  <c r="O37" i="1"/>
  <c r="K33" i="1"/>
  <c r="P20" i="1"/>
  <c r="D16" i="2" s="1"/>
  <c r="I35" i="1"/>
  <c r="K35" i="1" s="1"/>
  <c r="O25" i="1"/>
  <c r="K21" i="1"/>
  <c r="I17" i="1"/>
  <c r="K17" i="1" s="1"/>
  <c r="O7" i="1"/>
  <c r="K9" i="1"/>
  <c r="K14" i="1"/>
  <c r="P14" i="1" s="1"/>
  <c r="D10" i="2" s="1"/>
  <c r="I16" i="1"/>
  <c r="K16" i="1" s="1"/>
  <c r="P16" i="1" s="1"/>
  <c r="D12" i="2" s="1"/>
  <c r="O22" i="1"/>
  <c r="I11" i="1"/>
  <c r="K11" i="1" s="1"/>
  <c r="O30" i="1"/>
  <c r="I23" i="1"/>
  <c r="K23" i="1" s="1"/>
  <c r="O32" i="1"/>
  <c r="K46" i="1"/>
  <c r="I24" i="1"/>
  <c r="K24" i="1" s="1"/>
  <c r="I27" i="1"/>
  <c r="K27" i="1" s="1"/>
  <c r="O21" i="1"/>
  <c r="I31" i="1"/>
  <c r="K31" i="1" s="1"/>
  <c r="O9" i="1"/>
  <c r="I13" i="1"/>
  <c r="K13" i="1" s="1"/>
  <c r="I44" i="1"/>
  <c r="K44" i="1" s="1"/>
  <c r="O45" i="1"/>
  <c r="I45" i="1"/>
  <c r="K45" i="1" s="1"/>
  <c r="F12" i="2" l="1"/>
  <c r="E12" i="2"/>
  <c r="F16" i="2"/>
  <c r="E16" i="2"/>
  <c r="F25" i="2"/>
  <c r="E25" i="2"/>
  <c r="F4" i="2"/>
  <c r="E4" i="2"/>
  <c r="F24" i="2"/>
  <c r="E24" i="2"/>
  <c r="F10" i="2"/>
  <c r="E10" i="2"/>
  <c r="P44" i="1"/>
  <c r="D35" i="2" s="1"/>
  <c r="E35" i="2" s="1"/>
  <c r="P37" i="1"/>
  <c r="D33" i="2" s="1"/>
  <c r="P32" i="1"/>
  <c r="D28" i="2" s="1"/>
  <c r="P30" i="1"/>
  <c r="D26" i="2" s="1"/>
  <c r="P33" i="1"/>
  <c r="D29" i="2" s="1"/>
  <c r="P31" i="1"/>
  <c r="D27" i="2" s="1"/>
  <c r="P23" i="1"/>
  <c r="D19" i="2" s="1"/>
  <c r="P7" i="1"/>
  <c r="D3" i="2" s="1"/>
  <c r="P46" i="1"/>
  <c r="D37" i="2" s="1"/>
  <c r="P21" i="1"/>
  <c r="D17" i="2" s="1"/>
  <c r="P12" i="1"/>
  <c r="D8" i="2" s="1"/>
  <c r="P24" i="1"/>
  <c r="D20" i="2" s="1"/>
  <c r="P11" i="1"/>
  <c r="D7" i="2" s="1"/>
  <c r="P27" i="1"/>
  <c r="D23" i="2" s="1"/>
  <c r="P9" i="1"/>
  <c r="D5" i="2" s="1"/>
  <c r="P26" i="1"/>
  <c r="D22" i="2" s="1"/>
  <c r="P35" i="1"/>
  <c r="D31" i="2" s="1"/>
  <c r="P34" i="1"/>
  <c r="D30" i="2" s="1"/>
  <c r="P19" i="1"/>
  <c r="D15" i="2" s="1"/>
  <c r="P45" i="1"/>
  <c r="D36" i="2" s="1"/>
  <c r="P25" i="1"/>
  <c r="D21" i="2" s="1"/>
  <c r="P13" i="1"/>
  <c r="D9" i="2" s="1"/>
  <c r="P17" i="1"/>
  <c r="G13" i="2" s="1"/>
  <c r="P18" i="1"/>
  <c r="D14" i="2" s="1"/>
  <c r="P22" i="1"/>
  <c r="D18" i="2" s="1"/>
  <c r="P36" i="1"/>
  <c r="D32" i="2" s="1"/>
  <c r="P10" i="1"/>
  <c r="D6" i="2" s="1"/>
  <c r="P15" i="1"/>
  <c r="D11" i="2" s="1"/>
  <c r="F11" i="2" l="1"/>
  <c r="E11" i="2"/>
  <c r="F26" i="2"/>
  <c r="E26" i="2"/>
  <c r="F6" i="2"/>
  <c r="E6" i="2"/>
  <c r="F13" i="2"/>
  <c r="H13" i="2"/>
  <c r="F15" i="2"/>
  <c r="E15" i="2"/>
  <c r="F5" i="2"/>
  <c r="E5" i="2"/>
  <c r="F8" i="2"/>
  <c r="E8" i="2"/>
  <c r="E19" i="2"/>
  <c r="F19" i="2"/>
  <c r="E28" i="2"/>
  <c r="F28" i="2"/>
  <c r="F36" i="2"/>
  <c r="E36" i="2"/>
  <c r="F20" i="2"/>
  <c r="E20" i="2"/>
  <c r="F32" i="2"/>
  <c r="E32" i="2"/>
  <c r="F30" i="2"/>
  <c r="E30" i="2"/>
  <c r="F23" i="2"/>
  <c r="E23" i="2"/>
  <c r="F17" i="2"/>
  <c r="E17" i="2"/>
  <c r="F27" i="2"/>
  <c r="E27" i="2"/>
  <c r="F33" i="2"/>
  <c r="E33" i="2"/>
  <c r="F14" i="2"/>
  <c r="E14" i="2"/>
  <c r="F22" i="2"/>
  <c r="E22" i="2"/>
  <c r="E3" i="2"/>
  <c r="F3" i="2"/>
  <c r="E9" i="2"/>
  <c r="F9" i="2"/>
  <c r="F18" i="2"/>
  <c r="E18" i="2"/>
  <c r="F21" i="2"/>
  <c r="E21" i="2"/>
  <c r="F31" i="2"/>
  <c r="E31" i="2"/>
  <c r="F7" i="2"/>
  <c r="E7" i="2"/>
  <c r="E37" i="2"/>
  <c r="F37" i="2"/>
  <c r="F29" i="2"/>
  <c r="E29" i="2"/>
</calcChain>
</file>

<file path=xl/sharedStrings.xml><?xml version="1.0" encoding="utf-8"?>
<sst xmlns="http://schemas.openxmlformats.org/spreadsheetml/2006/main" count="316" uniqueCount="226">
  <si>
    <t>Definition of Uncompensated Care: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</si>
  <si>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</si>
  <si>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</si>
  <si>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</si>
  <si>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</si>
  <si>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</si>
  <si>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</si>
  <si>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</si>
  <si>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</si>
  <si>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</si>
  <si>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</si>
  <si>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</si>
  <si>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</si>
  <si>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</si>
  <si>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</si>
  <si>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</si>
  <si>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</si>
  <si>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</si>
  <si>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</si>
  <si>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</si>
  <si>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</si>
  <si>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</si>
  <si>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</si>
  <si>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</si>
  <si>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</si>
  <si>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</si>
  <si>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</si>
  <si>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</si>
  <si>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</si>
  <si>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</si>
  <si>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</si>
  <si>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</si>
  <si>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</si>
  <si>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</si>
  <si>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</si>
  <si>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</si>
  <si>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</si>
  <si>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</si>
  <si>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</si>
  <si>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</si>
  <si>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</si>
  <si>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</si>
  <si>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</si>
  <si>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</si>
  <si>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</si>
  <si>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</si>
  <si>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</si>
  <si>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CHARLOTTE  HUNGERFORD HOSPITAL</t>
  </si>
  <si>
    <t>DAY KIMBALL HOSPITAL</t>
  </si>
  <si>
    <t>HARTFORD HOSPITAL</t>
  </si>
  <si>
    <t>JOHN DEMPSEY HOSPITAL</t>
  </si>
  <si>
    <t>JOHNSON MEMORIAL HOSPITAL</t>
  </si>
  <si>
    <t>LAWRENCE &amp; MEMORIAL  HOSPITAL</t>
  </si>
  <si>
    <t>MANCHESTER MEMORIAL HOSPITAL</t>
  </si>
  <si>
    <t>MIDSTATE MEDICAL CENTER</t>
  </si>
  <si>
    <t>NORWALK HOSPITAL</t>
  </si>
  <si>
    <t>ST MARYS HOSPITAL</t>
  </si>
  <si>
    <t>ST VINCENTS MEDICAL CENTER</t>
  </si>
  <si>
    <t>WATERBURY HOSPITAL</t>
  </si>
  <si>
    <t>Institute for Mental Disease</t>
  </si>
  <si>
    <t>Out-of-State DSH Hospitals</t>
  </si>
  <si>
    <t>N/A</t>
  </si>
  <si>
    <t xml:space="preserve">004041703 007228703 007228704  004025003     </t>
  </si>
  <si>
    <t>070010</t>
  </si>
  <si>
    <t xml:space="preserve">004041901    004025193     </t>
  </si>
  <si>
    <t>070029</t>
  </si>
  <si>
    <t xml:space="preserve">004041711 007228705   004025011     </t>
  </si>
  <si>
    <t>070011</t>
  </si>
  <si>
    <t xml:space="preserve">004159960    004159978     </t>
  </si>
  <si>
    <t>073300</t>
  </si>
  <si>
    <t xml:space="preserve">004064218 004122933 004064200  004025359 004025607    </t>
  </si>
  <si>
    <t>074011</t>
  </si>
  <si>
    <t xml:space="preserve">004049607 004122941 004042206       </t>
  </si>
  <si>
    <t>074003</t>
  </si>
  <si>
    <t xml:space="preserve">004111639         </t>
  </si>
  <si>
    <t>072006</t>
  </si>
  <si>
    <t xml:space="preserve">004041935 007228714 007228715  004025227 008002819    </t>
  </si>
  <si>
    <t>070033</t>
  </si>
  <si>
    <t xml:space="preserve">004041638 007228698   004024931 007228881    </t>
  </si>
  <si>
    <t>070003</t>
  </si>
  <si>
    <t xml:space="preserve">004041786    004025086     </t>
  </si>
  <si>
    <t>070018</t>
  </si>
  <si>
    <t xml:space="preserve">004041927    004025219     </t>
  </si>
  <si>
    <t>070031</t>
  </si>
  <si>
    <t xml:space="preserve">004041869    004025151     </t>
  </si>
  <si>
    <t>070025</t>
  </si>
  <si>
    <t xml:space="preserve">004041950 007228716 007228717 007228884 004025243 007228692 007228693 007228694 007228882 </t>
  </si>
  <si>
    <t>070035</t>
  </si>
  <si>
    <t xml:space="preserve">004041612    004024915     </t>
  </si>
  <si>
    <t>070001</t>
  </si>
  <si>
    <t xml:space="preserve">004041968 007228718   004025250     </t>
  </si>
  <si>
    <t>070036</t>
  </si>
  <si>
    <t xml:space="preserve">004041687    004024980     </t>
  </si>
  <si>
    <t>070008</t>
  </si>
  <si>
    <t xml:space="preserve">004041679 007228701 007228702  004024972 007228689 007228690   </t>
  </si>
  <si>
    <t>070007</t>
  </si>
  <si>
    <t xml:space="preserve">004041885 007228711   004025177     </t>
  </si>
  <si>
    <t>070027</t>
  </si>
  <si>
    <t xml:space="preserve">004041810 007228707   004025102     </t>
  </si>
  <si>
    <t>070020</t>
  </si>
  <si>
    <t xml:space="preserve">004041778 007228706   004025078     </t>
  </si>
  <si>
    <t>070017</t>
  </si>
  <si>
    <t xml:space="preserve">004041794    004025094     </t>
  </si>
  <si>
    <t>070019</t>
  </si>
  <si>
    <t xml:space="preserve">004041752    004025052     </t>
  </si>
  <si>
    <t>070015</t>
  </si>
  <si>
    <t xml:space="preserve">004041943    004025235     </t>
  </si>
  <si>
    <t>070034</t>
  </si>
  <si>
    <t xml:space="preserve">004041729    004025029     </t>
  </si>
  <si>
    <t>070012</t>
  </si>
  <si>
    <t xml:space="preserve">004221800    004221818     </t>
  </si>
  <si>
    <t>070004</t>
  </si>
  <si>
    <t xml:space="preserve">004075651 004122925 004075669       </t>
  </si>
  <si>
    <t>074012</t>
  </si>
  <si>
    <t xml:space="preserve">004041620 007228696 007228697  004024923     </t>
  </si>
  <si>
    <t>070002</t>
  </si>
  <si>
    <t xml:space="preserve">004041760    004025060     </t>
  </si>
  <si>
    <t>070016</t>
  </si>
  <si>
    <t xml:space="preserve">004041893 007228712 007228713  004025185     </t>
  </si>
  <si>
    <t>070028</t>
  </si>
  <si>
    <t xml:space="preserve">004041661 007228699 007228700  004024964     </t>
  </si>
  <si>
    <t>070006</t>
  </si>
  <si>
    <t xml:space="preserve">004041653    04024956     </t>
  </si>
  <si>
    <t>070005</t>
  </si>
  <si>
    <t xml:space="preserve">004041851 007228710   004025144     </t>
  </si>
  <si>
    <t>070024</t>
  </si>
  <si>
    <t xml:space="preserve">004041828    004025110     </t>
  </si>
  <si>
    <t>070021</t>
  </si>
  <si>
    <t xml:space="preserve">004041836 007228708 007228709  004025128     </t>
  </si>
  <si>
    <t>070022</t>
  </si>
  <si>
    <t>BRISTOL HOSPITAL, INC</t>
  </si>
  <si>
    <t>CONNECTICUT CHILDRENS MEDICAL  CENTER</t>
  </si>
  <si>
    <t>THE GRIFFIN HOSPITAL</t>
  </si>
  <si>
    <t>THE HOSPITAL OF CENTRAL CONNECTICUT</t>
  </si>
  <si>
    <t>HOSPITAL OF SAINT RAPHAEL</t>
  </si>
  <si>
    <t>MILFORD HOSPITAL INC</t>
  </si>
  <si>
    <t>ROCKVILLE GENERAL HOSPITAL INC</t>
  </si>
  <si>
    <t>SHARON HOSPITAL</t>
  </si>
  <si>
    <t>SAINT FRANCIS HOSPITAL</t>
  </si>
  <si>
    <t>THE STAMFORD HOSPITAL</t>
  </si>
  <si>
    <t>THE WILLIAM W BACKUS HOSPITAL</t>
  </si>
  <si>
    <t>BAYSTATE MEDICAL CENTER</t>
  </si>
  <si>
    <t xml:space="preserve"> Note 4</t>
  </si>
  <si>
    <t xml:space="preserve">003032406, 007228614, 003024015, 007228607    </t>
  </si>
  <si>
    <t>BERKSHIRE MEDICAL CENTER</t>
  </si>
  <si>
    <t xml:space="preserve">003032265, 003023785     </t>
  </si>
  <si>
    <t xml:space="preserve">DANA FARBER CANCER INSTITUTE </t>
  </si>
  <si>
    <t xml:space="preserve">003024312     </t>
  </si>
  <si>
    <t>FAIRVIEW HOSPITAL INC</t>
  </si>
  <si>
    <t xml:space="preserve">003032224, 003023744     </t>
  </si>
  <si>
    <t>HARRINGTON MEMORIAL HOSPITAL</t>
  </si>
  <si>
    <t xml:space="preserve">003032091, 003023603     </t>
  </si>
  <si>
    <t>JAMAICA HOSPITAL MEDICAL CTR</t>
  </si>
  <si>
    <t xml:space="preserve">003033610, 003103942     </t>
  </si>
  <si>
    <t>MERCY HOSPITAL INC</t>
  </si>
  <si>
    <t>003032356, 003023942</t>
  </si>
  <si>
    <t>MIRIAM HOSPITAL INC</t>
  </si>
  <si>
    <t>003083053</t>
  </si>
  <si>
    <t>RHODE ISLAND HOSPITAL</t>
  </si>
  <si>
    <t xml:space="preserve">003035722, 003026952     </t>
  </si>
  <si>
    <t>SOUTH COUNTY HOSPITAL INC</t>
  </si>
  <si>
    <t xml:space="preserve">003035730, 003026960     </t>
  </si>
  <si>
    <t>UMASS MEMORIAL MEDICAL CENTER</t>
  </si>
  <si>
    <t xml:space="preserve">003107259, 003107267     </t>
  </si>
  <si>
    <t>WESTERLY HOSPITAL</t>
  </si>
  <si>
    <t xml:space="preserve">004392792, 003027000, 003035789 </t>
  </si>
  <si>
    <t>WOMEN &amp; INFANTS HOSPITAL</t>
  </si>
  <si>
    <t xml:space="preserve">003035755         </t>
  </si>
  <si>
    <t>BRIDGEPORT HOSPITAL (Note 10)</t>
  </si>
  <si>
    <t>DANBURY HOSPITAL (Note 10)</t>
  </si>
  <si>
    <t>GREENWICH HOSPITAL (Note 10)</t>
  </si>
  <si>
    <t>MIDDLESEX HOSPITAL (Note 10)</t>
  </si>
  <si>
    <t>NEW MILFORD HOSPITAL (Note 10)</t>
  </si>
  <si>
    <t>WINDHAM COMMMUNITY MEMORIAL HOSPITAL</t>
  </si>
  <si>
    <t>YALE NEW HAVEN HOSPITAL (Note 10)</t>
  </si>
  <si>
    <t xml:space="preserve"> Notes 4, 5, 6, 7, 9 </t>
  </si>
  <si>
    <t xml:space="preserve"> Notes 4, 5, 6, 9 </t>
  </si>
  <si>
    <t xml:space="preserve"> Notes 4, 6, 9 </t>
  </si>
  <si>
    <t xml:space="preserve"> Notes 1, 4 </t>
  </si>
  <si>
    <t xml:space="preserve"> Note 3 </t>
  </si>
  <si>
    <t xml:space="preserve"> Notes 4, 6, 7, 9 </t>
  </si>
  <si>
    <t xml:space="preserve"> Notes 4, 8 </t>
  </si>
  <si>
    <t xml:space="preserve"> Notes 4, 5, 7 </t>
  </si>
  <si>
    <t xml:space="preserve"> Notes 4, 6, 7 </t>
  </si>
  <si>
    <t xml:space="preserve">  Note 2  </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</si>
  <si>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</si>
  <si>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</si>
  <si>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</si>
  <si>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</si>
  <si>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</si>
  <si>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</si>
  <si>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</si>
  <si>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Hospitals Serving Low-Income Persons (defined as SAGA for this section) within the State and comparable out-of-state border hospitals</t>
  </si>
  <si>
    <t>Note 5:</t>
  </si>
  <si>
    <t>State Plan Attachment 4.19A - Hospitals Serving Low-Income Persons (defined as General Assistance Behavioral Health Program for this section)</t>
  </si>
  <si>
    <t>Note 6:</t>
  </si>
  <si>
    <t>State Plan Attachment 4.19A - Private Acute Care Hospitals (short-term General Hospitals) which provide Uncompensated Care</t>
  </si>
  <si>
    <t>Note 7:</t>
  </si>
  <si>
    <t>State Plan Attachment 4.19A - Short-Term General Hospitals located in distressed municipalities and targeted investment communities with enterprise zones</t>
  </si>
  <si>
    <t>Note 8:</t>
  </si>
  <si>
    <t>State Plan Attachment 4.19A - Public Acute Care Hospitals (short-term General Hospitals ) which provide Uncompensated Care under Section 1923 of the Social Security Act</t>
  </si>
  <si>
    <t>Note 9:</t>
  </si>
  <si>
    <t>State Plan Attachment 4.19A - Acute Care Hospitals (short-term General Hospitals ) which provide Uncompensated Care under Section 1923 of the Social Security Act</t>
  </si>
  <si>
    <t xml:space="preserve">Note 10: </t>
  </si>
  <si>
    <t>LIUR is potentially understated because of the data limitations with regard to payer categories in payment files (payments on Medicare cross over accounts were not separated between Medicare and Medicaid).</t>
  </si>
  <si>
    <t>CONNECTICUT MENTAL HEALTH CENTER (Note 10)</t>
  </si>
  <si>
    <t>CONNECTICUT VALLEY HOSPITAL (Note 10)</t>
  </si>
  <si>
    <t>SOUTHWEST CT MENTAL HEALTH SYSTEM (Note 10)</t>
  </si>
  <si>
    <t xml:space="preserve">DEPT OF VETERANS AFFAIRS HOSP SERV </t>
  </si>
  <si>
    <t>The definition of uncompensated care was based on guidance published by CMS in the 73 Fed. Reg. 77904 dated December 19, 2008 and the 79 Fed. Reg. 71679 dated December 3, 2014.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Medicare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Medicare Cost Report.  These costs were then reduced by the total payments received for the services provided, including any supplemental Medicaid payments and Section 1011 payments where applicable.</t>
  </si>
  <si>
    <t>DSH Payment for Medicaid State Plan Rate Year</t>
  </si>
  <si>
    <t>Total Uncompensated Care Costs for Medicaid State Plan Rate Year</t>
  </si>
  <si>
    <t>BRIDGEPORT HOSPITAL</t>
  </si>
  <si>
    <t>DANBURY HOSPITAL</t>
  </si>
  <si>
    <t>GREENWICH HOSPITAL</t>
  </si>
  <si>
    <t>MIDDLESEX HOSPITAL</t>
  </si>
  <si>
    <t>NEW MILFORD HOSPITAL</t>
  </si>
  <si>
    <t>YALE NEW HAVEN HOSPITAL</t>
  </si>
  <si>
    <t>CONNECTICUT MENTAL HEALTH CENTER</t>
  </si>
  <si>
    <t>CONNECTICUT VALLEY HOSPITAL</t>
  </si>
  <si>
    <t>SOUTHWEST CT MENTAL HEALTH SYSTEM</t>
  </si>
  <si>
    <t>Revision Based on Addendum #1</t>
  </si>
  <si>
    <t>Change in UCC</t>
  </si>
  <si>
    <t>As Reported on 2011 Final DSH Examination Report 
Dated December 23, 2014</t>
  </si>
  <si>
    <t>DSH Payment Under or
 &lt;Over&gt; Total Uncompensated Care Costs (UCC)</t>
  </si>
  <si>
    <t>DSH Payment Under or 
&lt;Over&gt; Total Uncompensated Care Costs (UCC)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</si>
</sst>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_-&quot;$&quot;\ * #,##0.00_-;_-&quot;$&quot;\ * #,##0.00\-;_-&quot;$&quot;\ * &quot;-&quot;??_-;_-@_-"/>
    <numFmt numFmtId="166" formatCode="General_)"/>
  </numFmts>
  <fonts count="37">
    <font>
      <sz val="11"/>
      <color theme="1"/>
      <name val="Calibri"/>
      <family val="2"/>
      <scheme val="minor"/>
    </font>
    <font>
      <sz val="11"/>
      <color theme="1"/>
      <name val="Calibri"/>
      <family val="2"/>
      <scheme val="minor"/>
    </font>
    <font>
      <sz val="9"/>
      <color theme="1"/>
      <name val="Times New Roman"/>
      <family val="1"/>
    </font>
    <font>
      <u/>
      <sz val="9"/>
      <color theme="1"/>
      <name val="Times New Roman"/>
      <family val="1"/>
    </font>
    <font>
      <b/>
      <sz val="9"/>
      <color rgb="FFFF0000"/>
      <name val="Times New Roman"/>
      <family val="1"/>
    </font>
    <font>
      <b/>
      <sz val="9"/>
      <color theme="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sz val="10"/>
      <name val="Courier"/>
      <family val="3"/>
    </font>
    <font>
      <sz val="10"/>
      <name val="Arial"/>
      <family val="2"/>
    </font>
    <font>
      <sz val="10"/>
      <name val="MS Sans Serif"/>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Geneva"/>
    </font>
    <font>
      <sz val="11"/>
      <color theme="1"/>
      <name val="Arial"/>
      <family val="2"/>
    </font>
    <font>
      <sz val="12"/>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Cambria"/>
      <family val="1"/>
      <scheme val="major"/>
    </font>
    <font>
      <b/>
      <sz val="11"/>
      <color theme="1"/>
      <name val="Cambria"/>
      <family val="1"/>
      <scheme val="major"/>
    </font>
    <font>
      <sz val="11"/>
      <color theme="1"/>
      <name val="Cambria"/>
      <family val="1"/>
      <scheme val="major"/>
    </font>
    <font>
      <b/>
      <sz val="12"/>
      <color theme="1"/>
      <name val="Cambria"/>
      <family val="1"/>
      <scheme val="major"/>
    </font>
    <font>
      <b/>
      <sz val="10"/>
      <color theme="1"/>
      <name val="Cambria"/>
      <family val="1"/>
      <scheme val="major"/>
    </font>
  </fonts>
  <fills count="2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1118">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4" borderId="0" applyNumberFormat="0" applyBorder="0" applyAlignment="0" applyProtection="0"/>
    <xf numFmtId="0" fontId="9" fillId="21" borderId="5" applyNumberFormat="0" applyAlignment="0" applyProtection="0"/>
    <xf numFmtId="0" fontId="10" fillId="22" borderId="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0" fontId="15" fillId="0" borderId="0" applyNumberFormat="0" applyFill="0" applyBorder="0" applyAlignment="0" applyProtection="0"/>
    <xf numFmtId="0" fontId="16" fillId="5" borderId="0" applyNumberFormat="0" applyBorder="0" applyAlignment="0" applyProtection="0"/>
    <xf numFmtId="38" fontId="17" fillId="23" borderId="0" applyNumberFormat="0" applyBorder="0" applyAlignment="0" applyProtection="0"/>
    <xf numFmtId="0" fontId="18" fillId="0" borderId="7" applyNumberFormat="0" applyAlignment="0" applyProtection="0">
      <alignment horizontal="left" vertical="center"/>
    </xf>
    <xf numFmtId="0" fontId="18" fillId="0" borderId="8">
      <alignment horizontal="left" vertical="center"/>
    </xf>
    <xf numFmtId="0" fontId="19" fillId="0" borderId="9"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10" fontId="17" fillId="24" borderId="1" applyNumberFormat="0" applyBorder="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3" fillId="0" borderId="12" applyNumberFormat="0" applyFill="0" applyAlignment="0" applyProtection="0"/>
    <xf numFmtId="0" fontId="24" fillId="25" borderId="0" applyNumberFormat="0" applyBorder="0" applyAlignment="0" applyProtection="0"/>
    <xf numFmtId="165"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6" fontId="12" fillId="0" borderId="0"/>
    <xf numFmtId="0" fontId="1"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3" fillId="0" borderId="0"/>
    <xf numFmtId="0" fontId="27" fillId="0" borderId="0"/>
    <xf numFmtId="0" fontId="1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3"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 fillId="0" borderId="0"/>
    <xf numFmtId="166" fontId="12"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3"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4" fillId="0" borderId="0"/>
    <xf numFmtId="166" fontId="12" fillId="0" borderId="0"/>
    <xf numFmtId="166" fontId="12" fillId="0" borderId="0"/>
    <xf numFmtId="166" fontId="12" fillId="0" borderId="0"/>
    <xf numFmtId="166" fontId="12" fillId="0" borderId="0"/>
    <xf numFmtId="166" fontId="12"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26" borderId="13" applyNumberFormat="0" applyFont="0" applyAlignment="0" applyProtection="0"/>
    <xf numFmtId="0" fontId="28" fillId="21" borderId="14" applyNumberFormat="0" applyAlignment="0" applyProtection="0"/>
    <xf numFmtId="10"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0" borderId="0" applyNumberFormat="0" applyFill="0" applyBorder="0" applyAlignment="0" applyProtection="0"/>
    <xf numFmtId="166" fontId="1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2" fillId="0" borderId="0"/>
    <xf numFmtId="0" fontId="1" fillId="0" borderId="0"/>
    <xf numFmtId="0" fontId="1" fillId="0" borderId="0"/>
    <xf numFmtId="0" fontId="22" fillId="8" borderId="5" applyNumberFormat="0" applyAlignment="0" applyProtection="0"/>
    <xf numFmtId="9" fontId="1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2" fillId="0" borderId="0"/>
    <xf numFmtId="166" fontId="12" fillId="0" borderId="0"/>
    <xf numFmtId="166" fontId="12" fillId="0" borderId="0"/>
    <xf numFmtId="0" fontId="22" fillId="8" borderId="5" applyNumberFormat="0" applyAlignment="0" applyProtection="0"/>
    <xf numFmtId="9" fontId="13" fillId="0" borderId="0" applyFont="0" applyFill="0" applyBorder="0" applyAlignment="0" applyProtection="0"/>
    <xf numFmtId="43" fontId="1" fillId="0" borderId="0" applyFont="0" applyFill="0" applyBorder="0" applyAlignment="0" applyProtection="0"/>
  </cellStyleXfs>
  <cellXfs count="133">
    <xf numFmtId="0" fontId="0" fillId="0" borderId="0" xfId="0"/>
    <xf numFmtId="0" fontId="2" fillId="0" borderId="0" xfId="1" applyFont="1"/>
    <xf numFmtId="0" fontId="3" fillId="0" borderId="0" xfId="1" applyFont="1" applyAlignment="1">
      <alignment horizontal="right" vertical="top"/>
    </xf>
    <xf numFmtId="0" fontId="2" fillId="0" borderId="1" xfId="1" applyFont="1" applyBorder="1" applyAlignment="1">
      <alignment horizontal="center"/>
    </xf>
    <xf numFmtId="0" fontId="2" fillId="0" borderId="0" xfId="1" applyFont="1" applyBorder="1" applyAlignment="1">
      <alignment horizontal="center"/>
    </xf>
    <xf numFmtId="0" fontId="2" fillId="0" borderId="2" xfId="1" applyFont="1" applyBorder="1" applyAlignment="1">
      <alignment horizontal="center" wrapText="1"/>
    </xf>
    <xf numFmtId="0" fontId="2" fillId="0" borderId="0" xfId="1" applyFont="1" applyAlignment="1">
      <alignment horizontal="center" wrapText="1"/>
    </xf>
    <xf numFmtId="0" fontId="2" fillId="0" borderId="0" xfId="1" applyFont="1" applyBorder="1" applyAlignment="1">
      <alignment horizontal="center" wrapText="1"/>
    </xf>
    <xf numFmtId="0" fontId="2" fillId="0" borderId="3" xfId="1" applyFont="1" applyBorder="1"/>
    <xf numFmtId="164" fontId="2" fillId="0" borderId="3" xfId="2" applyNumberFormat="1" applyFont="1" applyBorder="1"/>
    <xf numFmtId="9" fontId="2" fillId="0" borderId="3" xfId="3" applyFont="1" applyBorder="1"/>
    <xf numFmtId="164" fontId="2" fillId="0" borderId="3" xfId="2" applyNumberFormat="1" applyFont="1" applyBorder="1" applyAlignment="1">
      <alignment horizontal="center"/>
    </xf>
    <xf numFmtId="164" fontId="2" fillId="0" borderId="0" xfId="2" applyNumberFormat="1" applyFont="1" applyBorder="1"/>
    <xf numFmtId="164" fontId="2" fillId="0" borderId="0" xfId="2" applyNumberFormat="1" applyFont="1"/>
    <xf numFmtId="10" fontId="2" fillId="0" borderId="0" xfId="3" applyNumberFormat="1" applyFont="1"/>
    <xf numFmtId="164" fontId="2" fillId="0" borderId="0" xfId="2" applyNumberFormat="1" applyFont="1" applyAlignment="1">
      <alignment horizontal="center"/>
    </xf>
    <xf numFmtId="0" fontId="2" fillId="0" borderId="0" xfId="2" applyNumberFormat="1" applyFont="1" applyAlignment="1">
      <alignment horizontal="center"/>
    </xf>
    <xf numFmtId="164" fontId="4" fillId="0" borderId="0" xfId="2" applyNumberFormat="1" applyFont="1"/>
    <xf numFmtId="0" fontId="2" fillId="0" borderId="3" xfId="2" applyNumberFormat="1" applyFont="1" applyBorder="1" applyAlignment="1">
      <alignment horizontal="center"/>
    </xf>
    <xf numFmtId="0" fontId="2" fillId="0" borderId="4" xfId="1" applyFont="1" applyBorder="1"/>
    <xf numFmtId="164" fontId="2" fillId="0" borderId="4" xfId="2" applyNumberFormat="1" applyFont="1" applyBorder="1"/>
    <xf numFmtId="10" fontId="2" fillId="0" borderId="4" xfId="3" applyNumberFormat="1" applyFont="1" applyBorder="1"/>
    <xf numFmtId="164" fontId="2" fillId="0" borderId="4" xfId="2" applyNumberFormat="1" applyFont="1" applyBorder="1" applyAlignment="1">
      <alignment horizontal="center"/>
    </xf>
    <xf numFmtId="0" fontId="2" fillId="0" borderId="4" xfId="2" applyNumberFormat="1" applyFont="1" applyBorder="1" applyAlignment="1">
      <alignment horizontal="center"/>
    </xf>
    <xf numFmtId="9" fontId="2" fillId="0" borderId="0" xfId="3" applyFont="1"/>
    <xf numFmtId="0" fontId="5" fillId="2" borderId="0" xfId="1" applyFont="1" applyFill="1"/>
    <xf numFmtId="164" fontId="2" fillId="2" borderId="0" xfId="2" applyNumberFormat="1" applyFont="1" applyFill="1"/>
    <xf numFmtId="9" fontId="2" fillId="2" borderId="0" xfId="3" applyFont="1" applyFill="1"/>
    <xf numFmtId="164" fontId="2" fillId="2" borderId="0" xfId="2" applyNumberFormat="1" applyFont="1" applyFill="1" applyAlignment="1">
      <alignment horizontal="center"/>
    </xf>
    <xf numFmtId="0" fontId="2" fillId="2" borderId="0" xfId="2" applyNumberFormat="1" applyFont="1" applyFill="1" applyAlignment="1">
      <alignment horizontal="center"/>
    </xf>
    <xf numFmtId="164" fontId="4" fillId="2" borderId="0" xfId="2" applyNumberFormat="1" applyFont="1" applyFill="1"/>
    <xf numFmtId="164" fontId="4" fillId="0" borderId="0" xfId="2" applyNumberFormat="1" applyFont="1" applyBorder="1"/>
    <xf numFmtId="0" fontId="2" fillId="0" borderId="0" xfId="1" applyFont="1" applyAlignment="1">
      <alignment wrapText="1"/>
    </xf>
    <xf numFmtId="0" fontId="2" fillId="0" borderId="1" xfId="1" applyFont="1" applyBorder="1" applyAlignment="1">
      <alignment horizontal="center" wrapText="1"/>
    </xf>
    <xf numFmtId="0" fontId="2" fillId="0" borderId="0" xfId="2" applyNumberFormat="1" applyFont="1" applyAlignment="1">
      <alignment horizontal="center" wrapText="1"/>
    </xf>
    <xf numFmtId="0" fontId="2" fillId="0" borderId="3" xfId="2" applyNumberFormat="1" applyFont="1" applyBorder="1" applyAlignment="1">
      <alignment horizontal="center" wrapText="1"/>
    </xf>
    <xf numFmtId="0" fontId="2" fillId="0" borderId="4" xfId="2" applyNumberFormat="1" applyFont="1" applyBorder="1" applyAlignment="1">
      <alignment horizontal="center" wrapText="1"/>
    </xf>
    <xf numFmtId="0" fontId="2" fillId="2" borderId="0" xfId="2" applyNumberFormat="1" applyFont="1" applyFill="1" applyAlignment="1">
      <alignment horizontal="center" wrapText="1"/>
    </xf>
    <xf numFmtId="164" fontId="2" fillId="0" borderId="0" xfId="2" applyNumberFormat="1" applyFont="1" applyAlignment="1">
      <alignment wrapText="1"/>
    </xf>
    <xf numFmtId="164" fontId="2" fillId="2" borderId="0" xfId="2" applyNumberFormat="1" applyFont="1" applyFill="1" applyAlignment="1">
      <alignment wrapText="1"/>
    </xf>
    <xf numFmtId="164" fontId="2" fillId="0" borderId="3" xfId="2" applyNumberFormat="1" applyFont="1" applyBorder="1" applyAlignment="1">
      <alignment wrapText="1"/>
    </xf>
    <xf numFmtId="164" fontId="4" fillId="0" borderId="3" xfId="2" applyNumberFormat="1" applyFont="1" applyBorder="1"/>
    <xf numFmtId="3" fontId="2" fillId="2" borderId="0" xfId="2" applyNumberFormat="1" applyFont="1" applyFill="1"/>
    <xf numFmtId="3" fontId="2" fillId="0" borderId="4" xfId="2" applyNumberFormat="1" applyFont="1" applyBorder="1"/>
    <xf numFmtId="164" fontId="2" fillId="0" borderId="0" xfId="2" applyNumberFormat="1" applyFont="1" applyBorder="1" applyAlignment="1">
      <alignment horizontal="center"/>
    </xf>
    <xf numFmtId="0" fontId="2" fillId="0" borderId="3" xfId="1" applyFont="1" applyBorder="1"/>
    <xf numFmtId="164" fontId="2" fillId="0" borderId="0" xfId="2" applyNumberFormat="1" applyFont="1" applyAlignment="1">
      <alignment horizontal="center" wrapText="1"/>
    </xf>
    <xf numFmtId="10" fontId="2" fillId="0" borderId="3" xfId="3" applyNumberFormat="1" applyFont="1" applyBorder="1"/>
    <xf numFmtId="164" fontId="2" fillId="0" borderId="3" xfId="2" applyNumberFormat="1" applyFont="1" applyBorder="1" applyAlignment="1">
      <alignment horizontal="center" wrapText="1"/>
    </xf>
    <xf numFmtId="0" fontId="2" fillId="0" borderId="3" xfId="2" applyNumberFormat="1" applyFont="1" applyBorder="1" applyAlignment="1">
      <alignment horizontal="center"/>
    </xf>
    <xf numFmtId="0" fontId="2" fillId="0" borderId="0" xfId="1" applyFont="1" applyBorder="1"/>
    <xf numFmtId="10" fontId="2" fillId="0" borderId="0" xfId="3" applyNumberFormat="1" applyFont="1" applyBorder="1"/>
    <xf numFmtId="164" fontId="2" fillId="0" borderId="0" xfId="2" applyNumberFormat="1" applyFont="1" applyBorder="1" applyAlignment="1">
      <alignment horizontal="center" wrapText="1"/>
    </xf>
    <xf numFmtId="0" fontId="2" fillId="0" borderId="0" xfId="2" applyNumberFormat="1" applyFont="1" applyBorder="1" applyAlignment="1">
      <alignment horizontal="center"/>
    </xf>
    <xf numFmtId="164" fontId="2" fillId="0" borderId="0" xfId="46" applyNumberFormat="1" applyFont="1" applyFill="1" applyBorder="1" applyAlignment="1">
      <alignment horizontal="left" wrapText="1"/>
    </xf>
    <xf numFmtId="164" fontId="2" fillId="0" borderId="3" xfId="46" applyNumberFormat="1" applyFont="1" applyFill="1" applyBorder="1" applyAlignment="1">
      <alignment horizontal="left" wrapText="1"/>
    </xf>
    <xf numFmtId="164" fontId="2" fillId="0" borderId="0" xfId="46" applyNumberFormat="1" applyFont="1" applyFill="1" applyAlignment="1">
      <alignment horizontal="left" wrapText="1"/>
    </xf>
    <xf numFmtId="10" fontId="2" fillId="0" borderId="0" xfId="3" applyNumberFormat="1" applyFont="1" applyBorder="1" applyAlignment="1">
      <alignment horizontal="center"/>
    </xf>
    <xf numFmtId="10" fontId="2" fillId="0" borderId="3" xfId="3" applyNumberFormat="1" applyFont="1" applyBorder="1" applyAlignment="1">
      <alignment horizontal="center"/>
    </xf>
    <xf numFmtId="10" fontId="2" fillId="0" borderId="2" xfId="3" applyNumberFormat="1" applyFont="1" applyBorder="1" applyAlignment="1">
      <alignment horizontal="center"/>
    </xf>
    <xf numFmtId="164" fontId="2" fillId="0" borderId="2" xfId="46" applyNumberFormat="1" applyFont="1" applyFill="1" applyBorder="1" applyAlignment="1">
      <alignment horizontal="left" wrapText="1"/>
    </xf>
    <xf numFmtId="0" fontId="2" fillId="0" borderId="2" xfId="2" applyNumberFormat="1" applyFont="1" applyBorder="1" applyAlignment="1">
      <alignment horizontal="center"/>
    </xf>
    <xf numFmtId="164" fontId="2" fillId="0" borderId="2" xfId="2" applyNumberFormat="1" applyFont="1" applyBorder="1" applyAlignment="1">
      <alignment horizontal="center" wrapText="1"/>
    </xf>
    <xf numFmtId="0" fontId="2" fillId="0" borderId="3" xfId="2" applyNumberFormat="1" applyFont="1" applyBorder="1" applyAlignment="1">
      <alignment horizontal="center" wrapText="1"/>
    </xf>
    <xf numFmtId="0" fontId="2" fillId="0" borderId="0" xfId="2" applyNumberFormat="1" applyFont="1" applyBorder="1" applyAlignment="1">
      <alignment horizontal="center" wrapText="1"/>
    </xf>
    <xf numFmtId="0" fontId="2" fillId="0" borderId="2" xfId="2" applyNumberFormat="1" applyFont="1" applyBorder="1" applyAlignment="1">
      <alignment horizontal="center" wrapText="1"/>
    </xf>
    <xf numFmtId="3" fontId="2" fillId="0" borderId="3" xfId="78" applyNumberFormat="1" applyFont="1" applyBorder="1"/>
    <xf numFmtId="3" fontId="2" fillId="0" borderId="0" xfId="78" applyNumberFormat="1" applyFont="1" applyBorder="1"/>
    <xf numFmtId="3" fontId="2" fillId="27" borderId="0" xfId="78" applyNumberFormat="1" applyFont="1" applyFill="1" applyBorder="1"/>
    <xf numFmtId="3" fontId="2" fillId="27" borderId="2" xfId="78" applyNumberFormat="1" applyFont="1" applyFill="1" applyBorder="1"/>
    <xf numFmtId="3" fontId="2" fillId="0" borderId="2" xfId="78" applyNumberFormat="1" applyFont="1" applyBorder="1"/>
    <xf numFmtId="3" fontId="2" fillId="27" borderId="3" xfId="78" applyNumberFormat="1" applyFont="1" applyFill="1" applyBorder="1"/>
    <xf numFmtId="3" fontId="2" fillId="0" borderId="0" xfId="2" applyNumberFormat="1" applyFont="1"/>
    <xf numFmtId="3" fontId="2" fillId="0" borderId="3" xfId="2" applyNumberFormat="1" applyFont="1" applyBorder="1"/>
    <xf numFmtId="3" fontId="2" fillId="0" borderId="0" xfId="2" applyNumberFormat="1" applyFont="1" applyBorder="1"/>
    <xf numFmtId="3" fontId="2" fillId="0" borderId="2" xfId="2" applyNumberFormat="1" applyFont="1" applyBorder="1"/>
    <xf numFmtId="3" fontId="2" fillId="0" borderId="4" xfId="78" applyNumberFormat="1" applyFont="1" applyBorder="1"/>
    <xf numFmtId="3" fontId="2" fillId="27" borderId="4" xfId="78" applyNumberFormat="1" applyFont="1" applyFill="1" applyBorder="1"/>
    <xf numFmtId="164" fontId="2" fillId="0" borderId="4" xfId="2" applyNumberFormat="1" applyFont="1" applyBorder="1" applyAlignment="1">
      <alignment horizontal="center" wrapText="1"/>
    </xf>
    <xf numFmtId="10" fontId="2" fillId="0" borderId="4" xfId="3" applyNumberFormat="1" applyFont="1" applyBorder="1" applyAlignment="1">
      <alignment horizontal="center"/>
    </xf>
    <xf numFmtId="164" fontId="2" fillId="0" borderId="4" xfId="46" applyNumberFormat="1" applyFont="1" applyFill="1" applyBorder="1" applyAlignment="1">
      <alignment horizontal="left" wrapText="1"/>
    </xf>
    <xf numFmtId="164" fontId="2" fillId="0" borderId="3" xfId="2" applyNumberFormat="1" applyFont="1" applyBorder="1" applyAlignment="1">
      <alignment horizontal="center"/>
    </xf>
    <xf numFmtId="0" fontId="2" fillId="0" borderId="0" xfId="1" applyFont="1"/>
    <xf numFmtId="164" fontId="2" fillId="0" borderId="0" xfId="703" applyNumberFormat="1" applyFont="1" applyFill="1" applyBorder="1" applyAlignment="1">
      <alignment horizontal="right"/>
    </xf>
    <xf numFmtId="10" fontId="2" fillId="0" borderId="0" xfId="704" applyNumberFormat="1" applyFont="1" applyBorder="1"/>
    <xf numFmtId="0" fontId="2" fillId="0" borderId="0" xfId="1" applyFont="1" applyAlignment="1">
      <alignment horizontal="right"/>
    </xf>
    <xf numFmtId="164" fontId="2" fillId="27" borderId="0" xfId="2" applyNumberFormat="1" applyFont="1" applyFill="1" applyBorder="1"/>
    <xf numFmtId="164" fontId="2" fillId="27" borderId="2" xfId="2" applyNumberFormat="1" applyFont="1" applyFill="1" applyBorder="1"/>
    <xf numFmtId="164" fontId="2" fillId="27" borderId="3" xfId="2" applyNumberFormat="1" applyFont="1" applyFill="1" applyBorder="1"/>
    <xf numFmtId="0" fontId="2" fillId="0" borderId="0" xfId="1" applyFont="1"/>
    <xf numFmtId="164" fontId="2" fillId="0" borderId="0" xfId="2" applyNumberFormat="1" applyFont="1"/>
    <xf numFmtId="10" fontId="2" fillId="0" borderId="0" xfId="3" applyNumberFormat="1" applyFont="1"/>
    <xf numFmtId="164" fontId="2" fillId="0" borderId="0" xfId="1117" applyNumberFormat="1" applyFont="1" applyBorder="1"/>
    <xf numFmtId="164" fontId="2" fillId="0" borderId="2" xfId="1117" applyNumberFormat="1" applyFont="1" applyBorder="1"/>
    <xf numFmtId="164" fontId="2" fillId="0" borderId="3" xfId="1117" applyNumberFormat="1" applyFont="1" applyBorder="1"/>
    <xf numFmtId="164" fontId="2" fillId="0" borderId="4" xfId="1117" applyNumberFormat="1" applyFont="1" applyBorder="1"/>
    <xf numFmtId="0" fontId="2" fillId="0" borderId="0" xfId="1" applyFont="1" applyFill="1" applyBorder="1"/>
    <xf numFmtId="3" fontId="2" fillId="0" borderId="0" xfId="2" applyNumberFormat="1" applyFont="1" applyFill="1" applyBorder="1"/>
    <xf numFmtId="10" fontId="2" fillId="0" borderId="0" xfId="3" applyNumberFormat="1" applyFont="1" applyFill="1" applyBorder="1"/>
    <xf numFmtId="164" fontId="2" fillId="0" borderId="0" xfId="2" applyNumberFormat="1" applyFont="1" applyFill="1" applyBorder="1" applyAlignment="1">
      <alignment horizontal="center"/>
    </xf>
    <xf numFmtId="0" fontId="2" fillId="0" borderId="0" xfId="2" applyNumberFormat="1" applyFont="1" applyFill="1" applyBorder="1" applyAlignment="1">
      <alignment horizontal="center" wrapText="1"/>
    </xf>
    <xf numFmtId="0" fontId="2" fillId="0" borderId="0" xfId="2" applyNumberFormat="1" applyFont="1" applyFill="1" applyBorder="1" applyAlignment="1">
      <alignment horizontal="center"/>
    </xf>
    <xf numFmtId="164" fontId="4" fillId="0" borderId="0" xfId="2" applyNumberFormat="1" applyFont="1" applyFill="1"/>
    <xf numFmtId="0" fontId="2" fillId="0" borderId="0" xfId="1" applyFont="1" applyFill="1"/>
    <xf numFmtId="0" fontId="34" fillId="0" borderId="0" xfId="0" applyFont="1"/>
    <xf numFmtId="0" fontId="32" fillId="0" borderId="0" xfId="0" applyFont="1" applyAlignment="1">
      <alignment wrapText="1"/>
    </xf>
    <xf numFmtId="164" fontId="34" fillId="0" borderId="0" xfId="0" applyNumberFormat="1" applyFont="1"/>
    <xf numFmtId="0" fontId="34" fillId="0" borderId="0" xfId="0" applyFont="1" applyAlignment="1">
      <alignment wrapText="1"/>
    </xf>
    <xf numFmtId="0" fontId="33" fillId="0" borderId="4" xfId="1" applyFont="1" applyBorder="1" applyAlignment="1">
      <alignment horizontal="center" wrapText="1"/>
    </xf>
    <xf numFmtId="164" fontId="34" fillId="0" borderId="0" xfId="1117" applyNumberFormat="1" applyFont="1" applyBorder="1" applyAlignment="1"/>
    <xf numFmtId="164" fontId="34" fillId="0" borderId="16" xfId="0" applyNumberFormat="1" applyFont="1" applyBorder="1"/>
    <xf numFmtId="164" fontId="34" fillId="0" borderId="0" xfId="0" applyNumberFormat="1" applyFont="1" applyBorder="1"/>
    <xf numFmtId="3" fontId="0" fillId="0" borderId="0" xfId="0" applyNumberFormat="1"/>
    <xf numFmtId="0" fontId="34" fillId="0" borderId="3" xfId="0" applyFont="1" applyBorder="1"/>
    <xf numFmtId="164" fontId="34" fillId="0" borderId="3" xfId="0" applyNumberFormat="1" applyFont="1" applyBorder="1"/>
    <xf numFmtId="0" fontId="33" fillId="0" borderId="3" xfId="0" applyFont="1" applyBorder="1"/>
    <xf numFmtId="0" fontId="32" fillId="0" borderId="3" xfId="0" applyFont="1" applyBorder="1" applyAlignment="1">
      <alignment wrapText="1"/>
    </xf>
    <xf numFmtId="164" fontId="34" fillId="0" borderId="3" xfId="1117" applyNumberFormat="1" applyFont="1" applyBorder="1" applyAlignment="1"/>
    <xf numFmtId="164" fontId="34" fillId="0" borderId="18" xfId="0" applyNumberFormat="1" applyFont="1" applyBorder="1"/>
    <xf numFmtId="0" fontId="0" fillId="0" borderId="3" xfId="0" applyBorder="1"/>
    <xf numFmtId="164" fontId="34" fillId="0" borderId="19" xfId="0" applyNumberFormat="1" applyFont="1" applyBorder="1" applyAlignment="1"/>
    <xf numFmtId="164" fontId="34" fillId="0" borderId="0" xfId="1117" applyNumberFormat="1" applyFont="1"/>
    <xf numFmtId="164" fontId="34" fillId="0" borderId="20" xfId="0" applyNumberFormat="1" applyFont="1" applyBorder="1" applyAlignment="1"/>
    <xf numFmtId="164" fontId="0" fillId="0" borderId="3" xfId="1117" applyNumberFormat="1" applyFont="1" applyBorder="1"/>
    <xf numFmtId="164" fontId="34" fillId="0" borderId="0" xfId="1117" applyNumberFormat="1" applyFont="1" applyBorder="1"/>
    <xf numFmtId="164" fontId="34" fillId="0" borderId="3" xfId="1117" applyNumberFormat="1" applyFont="1" applyBorder="1"/>
    <xf numFmtId="0" fontId="36" fillId="0" borderId="4" xfId="1" applyFont="1" applyBorder="1" applyAlignment="1">
      <alignment horizontal="center" wrapText="1"/>
    </xf>
    <xf numFmtId="0" fontId="36" fillId="0" borderId="17" xfId="1" applyFont="1" applyBorder="1" applyAlignment="1">
      <alignment horizontal="center" wrapText="1"/>
    </xf>
    <xf numFmtId="0" fontId="35" fillId="0" borderId="19" xfId="0" applyFont="1" applyBorder="1" applyAlignment="1">
      <alignment horizontal="center" vertical="center" wrapText="1"/>
    </xf>
    <xf numFmtId="0" fontId="35" fillId="0" borderId="0" xfId="0" applyFont="1" applyAlignment="1">
      <alignment horizontal="center" vertical="center" wrapText="1"/>
    </xf>
    <xf numFmtId="0" fontId="35" fillId="0" borderId="0" xfId="0" applyFont="1" applyBorder="1" applyAlignment="1">
      <alignment horizontal="center" wrapText="1"/>
    </xf>
    <xf numFmtId="0" fontId="35" fillId="0" borderId="16" xfId="0" applyFont="1" applyBorder="1" applyAlignment="1">
      <alignment horizontal="center" wrapText="1"/>
    </xf>
    <xf numFmtId="0" fontId="2" fillId="0" borderId="0" xfId="1" applyFont="1" applyBorder="1" applyAlignment="1">
      <alignment horizontal="left" wrapText="1"/>
    </xf>
  </cellXfs>
  <cellStyles count="1118">
    <cellStyle name="20% - Accent1 2" xfId="6"/>
    <cellStyle name="20% - Accent2 2" xfId="7"/>
    <cellStyle name="20% - Accent3 2" xfId="8"/>
    <cellStyle name="20% - Accent4 2" xfId="9"/>
    <cellStyle name="20% - Accent5 2" xfId="10"/>
    <cellStyle name="20% - Accent6 2" xfId="11"/>
    <cellStyle name="40% - Accent1 2" xfId="12"/>
    <cellStyle name="40% - Accent2 2" xfId="13"/>
    <cellStyle name="40% - Accent3 2" xfId="14"/>
    <cellStyle name="40% - Accent4 2" xfId="15"/>
    <cellStyle name="40% - Accent5 2" xfId="16"/>
    <cellStyle name="40% - Accent6 2" xfId="17"/>
    <cellStyle name="60% - Accent1 2" xfId="18"/>
    <cellStyle name="60% - Accent2 2" xfId="19"/>
    <cellStyle name="60% - Accent3 2" xfId="20"/>
    <cellStyle name="60% - Accent4 2" xfId="21"/>
    <cellStyle name="60% - Accent5 2" xfId="22"/>
    <cellStyle name="60% - Accent6 2" xfId="23"/>
    <cellStyle name="Accent1 2" xfId="24"/>
    <cellStyle name="Accent2 2" xfId="25"/>
    <cellStyle name="Accent3 2" xfId="26"/>
    <cellStyle name="Accent4 2" xfId="27"/>
    <cellStyle name="Accent5 2" xfId="28"/>
    <cellStyle name="Accent6 2" xfId="29"/>
    <cellStyle name="Bad 2" xfId="30"/>
    <cellStyle name="Calculation 2" xfId="31"/>
    <cellStyle name="Check Cell 2" xfId="32"/>
    <cellStyle name="Comma" xfId="1117" builtinId="3"/>
    <cellStyle name="Comma 2" xfId="33"/>
    <cellStyle name="Comma 2 2" xfId="34"/>
    <cellStyle name="Comma 2 2 2" xfId="35"/>
    <cellStyle name="Comma 2 2 2 2" xfId="36"/>
    <cellStyle name="Comma 2 2 2 2 2" xfId="487"/>
    <cellStyle name="Comma 2 2 2 2 2 2" xfId="914"/>
    <cellStyle name="Comma 2 2 2 2 3" xfId="805"/>
    <cellStyle name="Comma 2 2 2 3" xfId="488"/>
    <cellStyle name="Comma 2 2 2 3 2" xfId="913"/>
    <cellStyle name="Comma 2 2 2 4" xfId="745"/>
    <cellStyle name="Comma 2 2 3" xfId="37"/>
    <cellStyle name="Comma 2 2 3 2" xfId="489"/>
    <cellStyle name="Comma 2 2 3 2 2" xfId="915"/>
    <cellStyle name="Comma 2 2 3 3" xfId="775"/>
    <cellStyle name="Comma 2 2 4" xfId="38"/>
    <cellStyle name="Comma 2 2 5" xfId="490"/>
    <cellStyle name="Comma 2 2 5 2" xfId="912"/>
    <cellStyle name="Comma 2 2 6" xfId="715"/>
    <cellStyle name="Comma 2 3" xfId="39"/>
    <cellStyle name="Comma 2 3 2" xfId="40"/>
    <cellStyle name="Comma 2 3 2 2" xfId="491"/>
    <cellStyle name="Comma 2 3 2 2 2" xfId="917"/>
    <cellStyle name="Comma 2 3 2 3" xfId="790"/>
    <cellStyle name="Comma 2 3 3" xfId="41"/>
    <cellStyle name="Comma 2 3 3 2" xfId="492"/>
    <cellStyle name="Comma 2 3 3 2 2" xfId="918"/>
    <cellStyle name="Comma 2 3 3 3" xfId="838"/>
    <cellStyle name="Comma 2 3 4" xfId="493"/>
    <cellStyle name="Comma 2 3 4 2" xfId="916"/>
    <cellStyle name="Comma 2 3 5" xfId="730"/>
    <cellStyle name="Comma 2 4" xfId="42"/>
    <cellStyle name="Comma 2 4 2" xfId="43"/>
    <cellStyle name="Comma 2 4 2 2" xfId="494"/>
    <cellStyle name="Comma 2 4 2 2 2" xfId="920"/>
    <cellStyle name="Comma 2 4 2 3" xfId="895"/>
    <cellStyle name="Comma 2 4 3" xfId="495"/>
    <cellStyle name="Comma 2 4 3 2" xfId="919"/>
    <cellStyle name="Comma 2 4 4" xfId="760"/>
    <cellStyle name="Comma 2 5" xfId="44"/>
    <cellStyle name="Comma 2 5 2" xfId="496"/>
    <cellStyle name="Comma 2 5 2 2" xfId="921"/>
    <cellStyle name="Comma 2 5 3" xfId="829"/>
    <cellStyle name="Comma 2 6" xfId="45"/>
    <cellStyle name="Comma 2 6 2" xfId="497"/>
    <cellStyle name="Comma 2 6 2 2" xfId="922"/>
    <cellStyle name="Comma 2 6 3" xfId="820"/>
    <cellStyle name="Comma 2 7" xfId="498"/>
    <cellStyle name="Comma 2 7 2" xfId="911"/>
    <cellStyle name="Comma 2 8" xfId="700"/>
    <cellStyle name="Comma 3" xfId="2"/>
    <cellStyle name="Comma 3 2" xfId="46"/>
    <cellStyle name="Comma 3 2 2" xfId="47"/>
    <cellStyle name="Comma 3 2 2 2" xfId="48"/>
    <cellStyle name="Comma 3 2 2 2 2" xfId="499"/>
    <cellStyle name="Comma 3 2 2 2 2 2" xfId="925"/>
    <cellStyle name="Comma 3 2 2 2 3" xfId="808"/>
    <cellStyle name="Comma 3 2 2 3" xfId="500"/>
    <cellStyle name="Comma 3 2 2 3 2" xfId="924"/>
    <cellStyle name="Comma 3 2 2 4" xfId="748"/>
    <cellStyle name="Comma 3 2 3" xfId="49"/>
    <cellStyle name="Comma 3 2 3 2" xfId="501"/>
    <cellStyle name="Comma 3 2 3 2 2" xfId="926"/>
    <cellStyle name="Comma 3 2 3 3" xfId="778"/>
    <cellStyle name="Comma 3 2 4" xfId="50"/>
    <cellStyle name="Comma 3 2 4 2" xfId="502"/>
    <cellStyle name="Comma 3 2 4 2 2" xfId="927"/>
    <cellStyle name="Comma 3 2 4 3" xfId="841"/>
    <cellStyle name="Comma 3 2 5" xfId="503"/>
    <cellStyle name="Comma 3 2 5 2" xfId="923"/>
    <cellStyle name="Comma 3 2 6" xfId="718"/>
    <cellStyle name="Comma 3 3" xfId="51"/>
    <cellStyle name="Comma 3 3 2" xfId="52"/>
    <cellStyle name="Comma 3 3 2 2" xfId="504"/>
    <cellStyle name="Comma 3 3 2 2 2" xfId="929"/>
    <cellStyle name="Comma 3 3 2 3" xfId="793"/>
    <cellStyle name="Comma 3 3 3" xfId="53"/>
    <cellStyle name="Comma 3 3 3 2" xfId="505"/>
    <cellStyle name="Comma 3 3 3 2 2" xfId="930"/>
    <cellStyle name="Comma 3 3 3 3" xfId="898"/>
    <cellStyle name="Comma 3 3 4" xfId="506"/>
    <cellStyle name="Comma 3 3 4 2" xfId="928"/>
    <cellStyle name="Comma 3 3 5" xfId="733"/>
    <cellStyle name="Comma 3 4" xfId="54"/>
    <cellStyle name="Comma 3 4 2" xfId="55"/>
    <cellStyle name="Comma 3 4 2 2" xfId="507"/>
    <cellStyle name="Comma 3 4 2 2 2" xfId="932"/>
    <cellStyle name="Comma 3 4 2 3" xfId="832"/>
    <cellStyle name="Comma 3 4 3" xfId="508"/>
    <cellStyle name="Comma 3 4 3 2" xfId="931"/>
    <cellStyle name="Comma 3 4 4" xfId="763"/>
    <cellStyle name="Comma 3 5" xfId="56"/>
    <cellStyle name="Comma 3 5 2" xfId="509"/>
    <cellStyle name="Comma 3 5 2 2" xfId="933"/>
    <cellStyle name="Comma 3 5 3" xfId="823"/>
    <cellStyle name="Comma 3 6" xfId="486"/>
    <cellStyle name="Comma 3 6 2" xfId="907"/>
    <cellStyle name="Comma 3 7" xfId="703"/>
    <cellStyle name="Comma 4" xfId="57"/>
    <cellStyle name="Comma 4 2" xfId="58"/>
    <cellStyle name="Comma 4 2 2" xfId="59"/>
    <cellStyle name="Comma 4 2 2 2" xfId="60"/>
    <cellStyle name="Comma 4 2 2 2 2" xfId="510"/>
    <cellStyle name="Comma 4 2 2 2 2 2" xfId="937"/>
    <cellStyle name="Comma 4 2 2 2 3" xfId="811"/>
    <cellStyle name="Comma 4 2 2 3" xfId="511"/>
    <cellStyle name="Comma 4 2 2 3 2" xfId="936"/>
    <cellStyle name="Comma 4 2 2 4" xfId="751"/>
    <cellStyle name="Comma 4 2 3" xfId="61"/>
    <cellStyle name="Comma 4 2 3 2" xfId="512"/>
    <cellStyle name="Comma 4 2 3 2 2" xfId="938"/>
    <cellStyle name="Comma 4 2 3 3" xfId="781"/>
    <cellStyle name="Comma 4 2 4" xfId="62"/>
    <cellStyle name="Comma 4 2 4 2" xfId="513"/>
    <cellStyle name="Comma 4 2 4 2 2" xfId="939"/>
    <cellStyle name="Comma 4 2 4 3" xfId="844"/>
    <cellStyle name="Comma 4 2 5" xfId="514"/>
    <cellStyle name="Comma 4 2 5 2" xfId="935"/>
    <cellStyle name="Comma 4 2 6" xfId="721"/>
    <cellStyle name="Comma 4 3" xfId="63"/>
    <cellStyle name="Comma 4 3 2" xfId="64"/>
    <cellStyle name="Comma 4 3 2 2" xfId="515"/>
    <cellStyle name="Comma 4 3 2 2 2" xfId="941"/>
    <cellStyle name="Comma 4 3 2 3" xfId="796"/>
    <cellStyle name="Comma 4 3 3" xfId="65"/>
    <cellStyle name="Comma 4 3 3 2" xfId="516"/>
    <cellStyle name="Comma 4 3 3 2 2" xfId="942"/>
    <cellStyle name="Comma 4 3 3 3" xfId="901"/>
    <cellStyle name="Comma 4 3 4" xfId="517"/>
    <cellStyle name="Comma 4 3 4 2" xfId="940"/>
    <cellStyle name="Comma 4 3 5" xfId="736"/>
    <cellStyle name="Comma 4 4" xfId="66"/>
    <cellStyle name="Comma 4 4 2" xfId="67"/>
    <cellStyle name="Comma 4 4 2 2" xfId="518"/>
    <cellStyle name="Comma 4 4 2 2 2" xfId="944"/>
    <cellStyle name="Comma 4 4 2 3" xfId="835"/>
    <cellStyle name="Comma 4 4 3" xfId="519"/>
    <cellStyle name="Comma 4 4 3 2" xfId="943"/>
    <cellStyle name="Comma 4 4 4" xfId="766"/>
    <cellStyle name="Comma 4 5" xfId="68"/>
    <cellStyle name="Comma 4 5 2" xfId="520"/>
    <cellStyle name="Comma 4 5 2 2" xfId="945"/>
    <cellStyle name="Comma 4 5 3" xfId="826"/>
    <cellStyle name="Comma 4 6" xfId="521"/>
    <cellStyle name="Comma 4 6 2" xfId="934"/>
    <cellStyle name="Comma 4 7" xfId="706"/>
    <cellStyle name="Comma 5" xfId="69"/>
    <cellStyle name="Comma 5 2" xfId="70"/>
    <cellStyle name="Comma 5 2 2" xfId="71"/>
    <cellStyle name="Comma 5 2 2 2" xfId="72"/>
    <cellStyle name="Comma 5 2 2 2 2" xfId="522"/>
    <cellStyle name="Comma 5 2 2 2 2 2" xfId="949"/>
    <cellStyle name="Comma 5 2 2 2 3" xfId="814"/>
    <cellStyle name="Comma 5 2 2 3" xfId="523"/>
    <cellStyle name="Comma 5 2 2 3 2" xfId="948"/>
    <cellStyle name="Comma 5 2 2 4" xfId="754"/>
    <cellStyle name="Comma 5 2 3" xfId="73"/>
    <cellStyle name="Comma 5 2 3 2" xfId="524"/>
    <cellStyle name="Comma 5 2 3 2 2" xfId="950"/>
    <cellStyle name="Comma 5 2 3 3" xfId="784"/>
    <cellStyle name="Comma 5 2 4" xfId="74"/>
    <cellStyle name="Comma 5 2 4 2" xfId="525"/>
    <cellStyle name="Comma 5 2 4 2 2" xfId="951"/>
    <cellStyle name="Comma 5 2 4 3" xfId="904"/>
    <cellStyle name="Comma 5 2 5" xfId="526"/>
    <cellStyle name="Comma 5 2 5 2" xfId="947"/>
    <cellStyle name="Comma 5 2 6" xfId="724"/>
    <cellStyle name="Comma 5 3" xfId="75"/>
    <cellStyle name="Comma 5 3 2" xfId="76"/>
    <cellStyle name="Comma 5 3 2 2" xfId="527"/>
    <cellStyle name="Comma 5 3 2 2 2" xfId="953"/>
    <cellStyle name="Comma 5 3 2 3" xfId="799"/>
    <cellStyle name="Comma 5 3 3" xfId="528"/>
    <cellStyle name="Comma 5 3 3 2" xfId="952"/>
    <cellStyle name="Comma 5 3 4" xfId="739"/>
    <cellStyle name="Comma 5 4" xfId="77"/>
    <cellStyle name="Comma 5 4 2" xfId="529"/>
    <cellStyle name="Comma 5 4 2 2" xfId="954"/>
    <cellStyle name="Comma 5 4 3" xfId="769"/>
    <cellStyle name="Comma 5 5" xfId="78"/>
    <cellStyle name="Comma 5 6" xfId="530"/>
    <cellStyle name="Comma 5 6 2" xfId="946"/>
    <cellStyle name="Comma 5 7" xfId="709"/>
    <cellStyle name="Comma 6" xfId="5"/>
    <cellStyle name="Comma 6 2" xfId="79"/>
    <cellStyle name="Comma 6 2 2" xfId="80"/>
    <cellStyle name="Comma 6 2 2 2" xfId="81"/>
    <cellStyle name="Comma 6 2 2 2 2" xfId="531"/>
    <cellStyle name="Comma 6 2 2 2 2 2" xfId="957"/>
    <cellStyle name="Comma 6 2 2 2 3" xfId="817"/>
    <cellStyle name="Comma 6 2 2 3" xfId="532"/>
    <cellStyle name="Comma 6 2 2 3 2" xfId="956"/>
    <cellStyle name="Comma 6 2 2 4" xfId="757"/>
    <cellStyle name="Comma 6 2 3" xfId="82"/>
    <cellStyle name="Comma 6 2 3 2" xfId="533"/>
    <cellStyle name="Comma 6 2 3 2 2" xfId="958"/>
    <cellStyle name="Comma 6 2 3 3" xfId="787"/>
    <cellStyle name="Comma 6 2 4" xfId="534"/>
    <cellStyle name="Comma 6 2 4 2" xfId="955"/>
    <cellStyle name="Comma 6 2 5" xfId="727"/>
    <cellStyle name="Comma 6 3" xfId="83"/>
    <cellStyle name="Comma 6 3 2" xfId="84"/>
    <cellStyle name="Comma 6 3 2 2" xfId="535"/>
    <cellStyle name="Comma 6 3 2 2 2" xfId="960"/>
    <cellStyle name="Comma 6 3 2 3" xfId="802"/>
    <cellStyle name="Comma 6 3 3" xfId="536"/>
    <cellStyle name="Comma 6 3 3 2" xfId="959"/>
    <cellStyle name="Comma 6 3 4" xfId="742"/>
    <cellStyle name="Comma 6 4" xfId="85"/>
    <cellStyle name="Comma 6 4 2" xfId="537"/>
    <cellStyle name="Comma 6 4 2 2" xfId="961"/>
    <cellStyle name="Comma 6 4 3" xfId="772"/>
    <cellStyle name="Comma 6 5" xfId="86"/>
    <cellStyle name="Comma 6 6" xfId="538"/>
    <cellStyle name="Comma 6 6 2" xfId="910"/>
    <cellStyle name="Comma 6 7" xfId="712"/>
    <cellStyle name="Comma 7" xfId="87"/>
    <cellStyle name="Currency 2" xfId="88"/>
    <cellStyle name="Currency 2 2" xfId="89"/>
    <cellStyle name="Currency 3" xfId="90"/>
    <cellStyle name="Explanatory Text 2" xfId="91"/>
    <cellStyle name="Good 2" xfId="92"/>
    <cellStyle name="Grey" xfId="93"/>
    <cellStyle name="Header1" xfId="94"/>
    <cellStyle name="Header2" xfId="95"/>
    <cellStyle name="Heading 1 2" xfId="96"/>
    <cellStyle name="Heading 2 2" xfId="97"/>
    <cellStyle name="Heading 3 2" xfId="98"/>
    <cellStyle name="Heading 4 2" xfId="99"/>
    <cellStyle name="Input [yellow]" xfId="100"/>
    <cellStyle name="Input 10" xfId="101"/>
    <cellStyle name="Input 11" xfId="102"/>
    <cellStyle name="Input 12" xfId="103"/>
    <cellStyle name="Input 13" xfId="104"/>
    <cellStyle name="Input 14" xfId="105"/>
    <cellStyle name="Input 15" xfId="106"/>
    <cellStyle name="Input 16" xfId="107"/>
    <cellStyle name="Input 17" xfId="108"/>
    <cellStyle name="Input 18" xfId="109"/>
    <cellStyle name="Input 19" xfId="110"/>
    <cellStyle name="Input 2" xfId="111"/>
    <cellStyle name="Input 20" xfId="112"/>
    <cellStyle name="Input 21" xfId="113"/>
    <cellStyle name="Input 22" xfId="114"/>
    <cellStyle name="Input 23" xfId="115"/>
    <cellStyle name="Input 24" xfId="116"/>
    <cellStyle name="Input 25" xfId="117"/>
    <cellStyle name="Input 26" xfId="118"/>
    <cellStyle name="Input 27" xfId="119"/>
    <cellStyle name="Input 28" xfId="120"/>
    <cellStyle name="Input 29" xfId="121"/>
    <cellStyle name="Input 3" xfId="122"/>
    <cellStyle name="Input 30" xfId="123"/>
    <cellStyle name="Input 31" xfId="124"/>
    <cellStyle name="Input 32" xfId="125"/>
    <cellStyle name="Input 33" xfId="126"/>
    <cellStyle name="Input 34" xfId="127"/>
    <cellStyle name="Input 35" xfId="128"/>
    <cellStyle name="Input 36" xfId="129"/>
    <cellStyle name="Input 37" xfId="130"/>
    <cellStyle name="Input 38" xfId="131"/>
    <cellStyle name="Input 39" xfId="132"/>
    <cellStyle name="Input 4" xfId="133"/>
    <cellStyle name="Input 40" xfId="134"/>
    <cellStyle name="Input 41" xfId="135"/>
    <cellStyle name="Input 42" xfId="136"/>
    <cellStyle name="Input 43" xfId="137"/>
    <cellStyle name="Input 44" xfId="138"/>
    <cellStyle name="Input 45" xfId="139"/>
    <cellStyle name="Input 46" xfId="140"/>
    <cellStyle name="Input 47" xfId="141"/>
    <cellStyle name="Input 48" xfId="142"/>
    <cellStyle name="Input 49" xfId="143"/>
    <cellStyle name="Input 5" xfId="144"/>
    <cellStyle name="Input 50" xfId="145"/>
    <cellStyle name="Input 51" xfId="146"/>
    <cellStyle name="Input 52" xfId="147"/>
    <cellStyle name="Input 53" xfId="148"/>
    <cellStyle name="Input 54" xfId="149"/>
    <cellStyle name="Input 55" xfId="150"/>
    <cellStyle name="Input 56" xfId="151"/>
    <cellStyle name="Input 57" xfId="152"/>
    <cellStyle name="Input 58" xfId="153"/>
    <cellStyle name="Input 59" xfId="154"/>
    <cellStyle name="Input 6" xfId="155"/>
    <cellStyle name="Input 60" xfId="156"/>
    <cellStyle name="Input 61" xfId="157"/>
    <cellStyle name="Input 62" xfId="158"/>
    <cellStyle name="Input 63" xfId="159"/>
    <cellStyle name="Input 64" xfId="160"/>
    <cellStyle name="Input 65" xfId="161"/>
    <cellStyle name="Input 66" xfId="162"/>
    <cellStyle name="Input 67" xfId="163"/>
    <cellStyle name="Input 68" xfId="164"/>
    <cellStyle name="Input 69" xfId="697"/>
    <cellStyle name="Input 7" xfId="165"/>
    <cellStyle name="Input 70" xfId="1115"/>
    <cellStyle name="Input 8" xfId="166"/>
    <cellStyle name="Input 9" xfId="167"/>
    <cellStyle name="Linked Cell 2" xfId="168"/>
    <cellStyle name="Neutral 2" xfId="169"/>
    <cellStyle name="Normal" xfId="0" builtinId="0"/>
    <cellStyle name="Normal - Style1" xfId="170"/>
    <cellStyle name="Normal 10" xfId="171"/>
    <cellStyle name="Normal 10 2" xfId="172"/>
    <cellStyle name="Normal 10 2 2" xfId="173"/>
    <cellStyle name="Normal 10 2 2 2" xfId="174"/>
    <cellStyle name="Normal 10 2 2 2 2" xfId="175"/>
    <cellStyle name="Normal 10 2 2 2 2 2" xfId="539"/>
    <cellStyle name="Normal 10 2 2 2 2 2 2" xfId="966"/>
    <cellStyle name="Normal 10 2 2 2 2 3" xfId="815"/>
    <cellStyle name="Normal 10 2 2 2 3" xfId="540"/>
    <cellStyle name="Normal 10 2 2 2 3 2" xfId="965"/>
    <cellStyle name="Normal 10 2 2 2 4" xfId="755"/>
    <cellStyle name="Normal 10 2 2 3" xfId="176"/>
    <cellStyle name="Normal 10 2 2 3 2" xfId="541"/>
    <cellStyle name="Normal 10 2 2 3 2 2" xfId="967"/>
    <cellStyle name="Normal 10 2 2 3 3" xfId="785"/>
    <cellStyle name="Normal 10 2 2 4" xfId="542"/>
    <cellStyle name="Normal 10 2 2 4 2" xfId="964"/>
    <cellStyle name="Normal 10 2 2 5" xfId="725"/>
    <cellStyle name="Normal 10 2 3" xfId="177"/>
    <cellStyle name="Normal 10 2 3 2" xfId="178"/>
    <cellStyle name="Normal 10 2 3 2 2" xfId="543"/>
    <cellStyle name="Normal 10 2 3 2 2 2" xfId="969"/>
    <cellStyle name="Normal 10 2 3 2 3" xfId="800"/>
    <cellStyle name="Normal 10 2 3 3" xfId="544"/>
    <cellStyle name="Normal 10 2 3 3 2" xfId="968"/>
    <cellStyle name="Normal 10 2 3 4" xfId="740"/>
    <cellStyle name="Normal 10 2 4" xfId="179"/>
    <cellStyle name="Normal 10 2 4 2" xfId="545"/>
    <cellStyle name="Normal 10 2 4 2 2" xfId="970"/>
    <cellStyle name="Normal 10 2 4 3" xfId="770"/>
    <cellStyle name="Normal 10 2 5" xfId="180"/>
    <cellStyle name="Normal 10 2 6" xfId="546"/>
    <cellStyle name="Normal 10 2 6 2" xfId="963"/>
    <cellStyle name="Normal 10 2 7" xfId="710"/>
    <cellStyle name="Normal 10 3" xfId="181"/>
    <cellStyle name="Normal 10 3 2" xfId="182"/>
    <cellStyle name="Normal 10 3 2 2" xfId="183"/>
    <cellStyle name="Normal 10 3 2 2 2" xfId="547"/>
    <cellStyle name="Normal 10 3 2 2 2 2" xfId="973"/>
    <cellStyle name="Normal 10 3 2 2 3" xfId="810"/>
    <cellStyle name="Normal 10 3 2 3" xfId="548"/>
    <cellStyle name="Normal 10 3 2 3 2" xfId="972"/>
    <cellStyle name="Normal 10 3 2 4" xfId="750"/>
    <cellStyle name="Normal 10 3 3" xfId="184"/>
    <cellStyle name="Normal 10 3 3 2" xfId="549"/>
    <cellStyle name="Normal 10 3 3 2 2" xfId="974"/>
    <cellStyle name="Normal 10 3 3 3" xfId="780"/>
    <cellStyle name="Normal 10 3 4" xfId="185"/>
    <cellStyle name="Normal 10 3 4 2" xfId="550"/>
    <cellStyle name="Normal 10 3 4 2 2" xfId="975"/>
    <cellStyle name="Normal 10 3 4 3" xfId="843"/>
    <cellStyle name="Normal 10 3 5" xfId="551"/>
    <cellStyle name="Normal 10 3 5 2" xfId="971"/>
    <cellStyle name="Normal 10 3 6" xfId="720"/>
    <cellStyle name="Normal 10 4" xfId="186"/>
    <cellStyle name="Normal 10 4 2" xfId="187"/>
    <cellStyle name="Normal 10 4 2 2" xfId="552"/>
    <cellStyle name="Normal 10 4 2 2 2" xfId="977"/>
    <cellStyle name="Normal 10 4 2 3" xfId="795"/>
    <cellStyle name="Normal 10 4 3" xfId="188"/>
    <cellStyle name="Normal 10 4 3 2" xfId="553"/>
    <cellStyle name="Normal 10 4 3 2 2" xfId="978"/>
    <cellStyle name="Normal 10 4 3 3" xfId="900"/>
    <cellStyle name="Normal 10 4 4" xfId="554"/>
    <cellStyle name="Normal 10 4 4 2" xfId="976"/>
    <cellStyle name="Normal 10 4 5" xfId="735"/>
    <cellStyle name="Normal 10 5" xfId="189"/>
    <cellStyle name="Normal 10 5 2" xfId="190"/>
    <cellStyle name="Normal 10 5 2 2" xfId="555"/>
    <cellStyle name="Normal 10 5 2 2 2" xfId="980"/>
    <cellStyle name="Normal 10 5 2 3" xfId="834"/>
    <cellStyle name="Normal 10 5 3" xfId="556"/>
    <cellStyle name="Normal 10 5 3 2" xfId="979"/>
    <cellStyle name="Normal 10 5 4" xfId="765"/>
    <cellStyle name="Normal 10 6" xfId="191"/>
    <cellStyle name="Normal 10 6 2" xfId="557"/>
    <cellStyle name="Normal 10 6 2 2" xfId="981"/>
    <cellStyle name="Normal 10 6 3" xfId="825"/>
    <cellStyle name="Normal 10 7" xfId="558"/>
    <cellStyle name="Normal 10 7 2" xfId="962"/>
    <cellStyle name="Normal 10 8" xfId="705"/>
    <cellStyle name="Normal 100" xfId="192"/>
    <cellStyle name="Normal 100 2" xfId="559"/>
    <cellStyle name="Normal 100 2 2" xfId="982"/>
    <cellStyle name="Normal 100 3" xfId="863"/>
    <cellStyle name="Normal 101" xfId="193"/>
    <cellStyle name="Normal 101 2" xfId="560"/>
    <cellStyle name="Normal 101 2 2" xfId="983"/>
    <cellStyle name="Normal 101 3" xfId="855"/>
    <cellStyle name="Normal 102" xfId="194"/>
    <cellStyle name="Normal 102 2" xfId="561"/>
    <cellStyle name="Normal 102 2 2" xfId="984"/>
    <cellStyle name="Normal 102 3" xfId="851"/>
    <cellStyle name="Normal 103" xfId="195"/>
    <cellStyle name="Normal 103 2" xfId="562"/>
    <cellStyle name="Normal 103 2 2" xfId="985"/>
    <cellStyle name="Normal 103 3" xfId="876"/>
    <cellStyle name="Normal 104" xfId="196"/>
    <cellStyle name="Normal 104 2" xfId="563"/>
    <cellStyle name="Normal 104 2 2" xfId="986"/>
    <cellStyle name="Normal 104 3" xfId="877"/>
    <cellStyle name="Normal 105" xfId="197"/>
    <cellStyle name="Normal 105 2" xfId="564"/>
    <cellStyle name="Normal 105 2 2" xfId="987"/>
    <cellStyle name="Normal 105 3" xfId="878"/>
    <cellStyle name="Normal 106" xfId="198"/>
    <cellStyle name="Normal 106 2" xfId="565"/>
    <cellStyle name="Normal 106 2 2" xfId="988"/>
    <cellStyle name="Normal 106 3" xfId="879"/>
    <cellStyle name="Normal 107" xfId="199"/>
    <cellStyle name="Normal 107 2" xfId="566"/>
    <cellStyle name="Normal 107 2 2" xfId="989"/>
    <cellStyle name="Normal 107 3" xfId="880"/>
    <cellStyle name="Normal 108" xfId="200"/>
    <cellStyle name="Normal 108 2" xfId="567"/>
    <cellStyle name="Normal 108 2 2" xfId="990"/>
    <cellStyle name="Normal 108 3" xfId="881"/>
    <cellStyle name="Normal 109" xfId="201"/>
    <cellStyle name="Normal 109 2" xfId="568"/>
    <cellStyle name="Normal 109 2 2" xfId="991"/>
    <cellStyle name="Normal 109 3" xfId="882"/>
    <cellStyle name="Normal 11" xfId="202"/>
    <cellStyle name="Normal 11 2" xfId="203"/>
    <cellStyle name="Normal 11 2 2" xfId="204"/>
    <cellStyle name="Normal 11 2 2 2" xfId="205"/>
    <cellStyle name="Normal 11 2 2 2 2" xfId="569"/>
    <cellStyle name="Normal 11 2 2 2 2 2" xfId="995"/>
    <cellStyle name="Normal 11 2 2 2 3" xfId="813"/>
    <cellStyle name="Normal 11 2 2 3" xfId="570"/>
    <cellStyle name="Normal 11 2 2 3 2" xfId="994"/>
    <cellStyle name="Normal 11 2 2 4" xfId="753"/>
    <cellStyle name="Normal 11 2 3" xfId="206"/>
    <cellStyle name="Normal 11 2 3 2" xfId="571"/>
    <cellStyle name="Normal 11 2 3 2 2" xfId="996"/>
    <cellStyle name="Normal 11 2 3 3" xfId="783"/>
    <cellStyle name="Normal 11 2 4" xfId="207"/>
    <cellStyle name="Normal 11 2 5" xfId="572"/>
    <cellStyle name="Normal 11 2 5 2" xfId="993"/>
    <cellStyle name="Normal 11 2 6" xfId="723"/>
    <cellStyle name="Normal 11 3" xfId="208"/>
    <cellStyle name="Normal 11 3 2" xfId="209"/>
    <cellStyle name="Normal 11 3 2 2" xfId="573"/>
    <cellStyle name="Normal 11 3 2 2 2" xfId="998"/>
    <cellStyle name="Normal 11 3 2 3" xfId="798"/>
    <cellStyle name="Normal 11 3 3" xfId="210"/>
    <cellStyle name="Normal 11 3 3 2" xfId="574"/>
    <cellStyle name="Normal 11 3 3 2 2" xfId="999"/>
    <cellStyle name="Normal 11 3 3 3" xfId="903"/>
    <cellStyle name="Normal 11 3 4" xfId="575"/>
    <cellStyle name="Normal 11 3 4 2" xfId="997"/>
    <cellStyle name="Normal 11 3 5" xfId="738"/>
    <cellStyle name="Normal 11 4" xfId="211"/>
    <cellStyle name="Normal 11 4 2" xfId="576"/>
    <cellStyle name="Normal 11 4 2 2" xfId="1000"/>
    <cellStyle name="Normal 11 4 3" xfId="768"/>
    <cellStyle name="Normal 11 5" xfId="212"/>
    <cellStyle name="Normal 11 5 2" xfId="577"/>
    <cellStyle name="Normal 11 5 2 2" xfId="1001"/>
    <cellStyle name="Normal 11 5 3" xfId="846"/>
    <cellStyle name="Normal 11 6" xfId="578"/>
    <cellStyle name="Normal 11 6 2" xfId="992"/>
    <cellStyle name="Normal 11 7" xfId="708"/>
    <cellStyle name="Normal 110" xfId="213"/>
    <cellStyle name="Normal 110 2" xfId="579"/>
    <cellStyle name="Normal 110 2 2" xfId="1002"/>
    <cellStyle name="Normal 110 3" xfId="883"/>
    <cellStyle name="Normal 111" xfId="214"/>
    <cellStyle name="Normal 111 2" xfId="580"/>
    <cellStyle name="Normal 111 2 2" xfId="1003"/>
    <cellStyle name="Normal 111 3" xfId="884"/>
    <cellStyle name="Normal 112" xfId="215"/>
    <cellStyle name="Normal 112 2" xfId="581"/>
    <cellStyle name="Normal 112 2 2" xfId="1004"/>
    <cellStyle name="Normal 112 3" xfId="885"/>
    <cellStyle name="Normal 113" xfId="216"/>
    <cellStyle name="Normal 113 2" xfId="582"/>
    <cellStyle name="Normal 113 2 2" xfId="1005"/>
    <cellStyle name="Normal 113 3" xfId="886"/>
    <cellStyle name="Normal 114" xfId="217"/>
    <cellStyle name="Normal 114 2" xfId="583"/>
    <cellStyle name="Normal 114 2 2" xfId="1006"/>
    <cellStyle name="Normal 114 3" xfId="887"/>
    <cellStyle name="Normal 115" xfId="218"/>
    <cellStyle name="Normal 115 2" xfId="584"/>
    <cellStyle name="Normal 115 2 2" xfId="1007"/>
    <cellStyle name="Normal 115 3" xfId="888"/>
    <cellStyle name="Normal 116" xfId="219"/>
    <cellStyle name="Normal 116 2" xfId="585"/>
    <cellStyle name="Normal 116 2 2" xfId="1008"/>
    <cellStyle name="Normal 116 3" xfId="889"/>
    <cellStyle name="Normal 117" xfId="220"/>
    <cellStyle name="Normal 117 2" xfId="586"/>
    <cellStyle name="Normal 117 2 2" xfId="1009"/>
    <cellStyle name="Normal 117 3" xfId="890"/>
    <cellStyle name="Normal 118" xfId="221"/>
    <cellStyle name="Normal 118 2" xfId="587"/>
    <cellStyle name="Normal 118 2 2" xfId="1010"/>
    <cellStyle name="Normal 118 3" xfId="891"/>
    <cellStyle name="Normal 119" xfId="222"/>
    <cellStyle name="Normal 119 2" xfId="588"/>
    <cellStyle name="Normal 119 2 2" xfId="1011"/>
    <cellStyle name="Normal 119 3" xfId="892"/>
    <cellStyle name="Normal 12" xfId="223"/>
    <cellStyle name="Normal 12 2" xfId="224"/>
    <cellStyle name="Normal 12 3" xfId="225"/>
    <cellStyle name="Normal 12 3 2" xfId="589"/>
    <cellStyle name="Normal 12 3 2 2" xfId="1012"/>
    <cellStyle name="Normal 12 3 3" xfId="847"/>
    <cellStyle name="Normal 120" xfId="226"/>
    <cellStyle name="Normal 120 2" xfId="590"/>
    <cellStyle name="Normal 120 2 2" xfId="1013"/>
    <cellStyle name="Normal 120 3" xfId="893"/>
    <cellStyle name="Normal 121" xfId="227"/>
    <cellStyle name="Normal 122" xfId="228"/>
    <cellStyle name="Normal 123" xfId="229"/>
    <cellStyle name="Normal 124" xfId="230"/>
    <cellStyle name="Normal 125" xfId="231"/>
    <cellStyle name="Normal 126" xfId="232"/>
    <cellStyle name="Normal 127" xfId="233"/>
    <cellStyle name="Normal 128" xfId="234"/>
    <cellStyle name="Normal 129" xfId="235"/>
    <cellStyle name="Normal 13" xfId="4"/>
    <cellStyle name="Normal 13 2" xfId="236"/>
    <cellStyle name="Normal 13 2 2" xfId="237"/>
    <cellStyle name="Normal 13 2 2 2" xfId="238"/>
    <cellStyle name="Normal 13 2 2 2 2" xfId="591"/>
    <cellStyle name="Normal 13 2 2 2 2 2" xfId="1016"/>
    <cellStyle name="Normal 13 2 2 2 3" xfId="816"/>
    <cellStyle name="Normal 13 2 2 3" xfId="592"/>
    <cellStyle name="Normal 13 2 2 3 2" xfId="1015"/>
    <cellStyle name="Normal 13 2 2 4" xfId="756"/>
    <cellStyle name="Normal 13 2 3" xfId="239"/>
    <cellStyle name="Normal 13 2 3 2" xfId="593"/>
    <cellStyle name="Normal 13 2 3 2 2" xfId="1017"/>
    <cellStyle name="Normal 13 2 3 3" xfId="786"/>
    <cellStyle name="Normal 13 2 4" xfId="594"/>
    <cellStyle name="Normal 13 2 4 2" xfId="1014"/>
    <cellStyle name="Normal 13 2 5" xfId="726"/>
    <cellStyle name="Normal 13 3" xfId="240"/>
    <cellStyle name="Normal 13 3 2" xfId="241"/>
    <cellStyle name="Normal 13 3 2 2" xfId="595"/>
    <cellStyle name="Normal 13 3 2 2 2" xfId="1019"/>
    <cellStyle name="Normal 13 3 2 3" xfId="801"/>
    <cellStyle name="Normal 13 3 3" xfId="596"/>
    <cellStyle name="Normal 13 3 3 2" xfId="1018"/>
    <cellStyle name="Normal 13 3 4" xfId="741"/>
    <cellStyle name="Normal 13 4" xfId="242"/>
    <cellStyle name="Normal 13 4 2" xfId="597"/>
    <cellStyle name="Normal 13 4 2 2" xfId="1020"/>
    <cellStyle name="Normal 13 4 3" xfId="771"/>
    <cellStyle name="Normal 13 5" xfId="243"/>
    <cellStyle name="Normal 13 6" xfId="598"/>
    <cellStyle name="Normal 13 6 2" xfId="909"/>
    <cellStyle name="Normal 13 7" xfId="711"/>
    <cellStyle name="Normal 130" xfId="244"/>
    <cellStyle name="Normal 131" xfId="245"/>
    <cellStyle name="Normal 132" xfId="599"/>
    <cellStyle name="Normal 132 2" xfId="905"/>
    <cellStyle name="Normal 133" xfId="695"/>
    <cellStyle name="Normal 134" xfId="696"/>
    <cellStyle name="Normal 135" xfId="485"/>
    <cellStyle name="Normal 136" xfId="694"/>
    <cellStyle name="Normal 137" xfId="1112"/>
    <cellStyle name="Normal 138" xfId="1113"/>
    <cellStyle name="Normal 139" xfId="1114"/>
    <cellStyle name="Normal 14" xfId="246"/>
    <cellStyle name="Normal 15" xfId="247"/>
    <cellStyle name="Normal 16" xfId="248"/>
    <cellStyle name="Normal 17" xfId="249"/>
    <cellStyle name="Normal 18" xfId="250"/>
    <cellStyle name="Normal 19" xfId="251"/>
    <cellStyle name="Normal 2" xfId="252"/>
    <cellStyle name="Normal 2 2" xfId="253"/>
    <cellStyle name="Normal 2 3" xfId="254"/>
    <cellStyle name="Normal 2_Annual Reporting Requirements" xfId="600"/>
    <cellStyle name="Normal 20" xfId="255"/>
    <cellStyle name="Normal 21" xfId="256"/>
    <cellStyle name="Normal 22" xfId="257"/>
    <cellStyle name="Normal 23" xfId="258"/>
    <cellStyle name="Normal 24" xfId="259"/>
    <cellStyle name="Normal 25" xfId="260"/>
    <cellStyle name="Normal 26" xfId="261"/>
    <cellStyle name="Normal 27" xfId="262"/>
    <cellStyle name="Normal 28" xfId="263"/>
    <cellStyle name="Normal 29" xfId="264"/>
    <cellStyle name="Normal 3" xfId="265"/>
    <cellStyle name="Normal 30" xfId="266"/>
    <cellStyle name="Normal 31" xfId="267"/>
    <cellStyle name="Normal 32" xfId="268"/>
    <cellStyle name="Normal 33" xfId="269"/>
    <cellStyle name="Normal 34" xfId="270"/>
    <cellStyle name="Normal 35" xfId="271"/>
    <cellStyle name="Normal 36" xfId="272"/>
    <cellStyle name="Normal 37" xfId="273"/>
    <cellStyle name="Normal 38" xfId="274"/>
    <cellStyle name="Normal 39" xfId="275"/>
    <cellStyle name="Normal 4" xfId="276"/>
    <cellStyle name="Normal 4 2" xfId="277"/>
    <cellStyle name="Normal 4 3" xfId="278"/>
    <cellStyle name="Normal 4 3 2" xfId="279"/>
    <cellStyle name="Normal 4 3 2 2" xfId="280"/>
    <cellStyle name="Normal 4 3 2 2 2" xfId="601"/>
    <cellStyle name="Normal 4 3 2 2 2 2" xfId="1024"/>
    <cellStyle name="Normal 4 3 2 2 3" xfId="804"/>
    <cellStyle name="Normal 4 3 2 3" xfId="602"/>
    <cellStyle name="Normal 4 3 2 3 2" xfId="1023"/>
    <cellStyle name="Normal 4 3 2 4" xfId="744"/>
    <cellStyle name="Normal 4 3 3" xfId="281"/>
    <cellStyle name="Normal 4 3 3 2" xfId="603"/>
    <cellStyle name="Normal 4 3 3 2 2" xfId="1025"/>
    <cellStyle name="Normal 4 3 3 3" xfId="774"/>
    <cellStyle name="Normal 4 3 4" xfId="282"/>
    <cellStyle name="Normal 4 3 5" xfId="604"/>
    <cellStyle name="Normal 4 3 5 2" xfId="1022"/>
    <cellStyle name="Normal 4 3 6" xfId="714"/>
    <cellStyle name="Normal 4 4" xfId="283"/>
    <cellStyle name="Normal 4 4 2" xfId="284"/>
    <cellStyle name="Normal 4 4 2 2" xfId="605"/>
    <cellStyle name="Normal 4 4 2 2 2" xfId="1027"/>
    <cellStyle name="Normal 4 4 2 3" xfId="789"/>
    <cellStyle name="Normal 4 4 3" xfId="285"/>
    <cellStyle name="Normal 4 4 3 2" xfId="606"/>
    <cellStyle name="Normal 4 4 3 2 2" xfId="1028"/>
    <cellStyle name="Normal 4 4 3 3" xfId="837"/>
    <cellStyle name="Normal 4 4 4" xfId="607"/>
    <cellStyle name="Normal 4 4 4 2" xfId="1026"/>
    <cellStyle name="Normal 4 4 5" xfId="729"/>
    <cellStyle name="Normal 4 5" xfId="286"/>
    <cellStyle name="Normal 4 5 2" xfId="287"/>
    <cellStyle name="Normal 4 5 2 2" xfId="608"/>
    <cellStyle name="Normal 4 5 2 2 2" xfId="1030"/>
    <cellStyle name="Normal 4 5 2 3" xfId="894"/>
    <cellStyle name="Normal 4 5 3" xfId="609"/>
    <cellStyle name="Normal 4 5 3 2" xfId="1029"/>
    <cellStyle name="Normal 4 5 4" xfId="759"/>
    <cellStyle name="Normal 4 6" xfId="288"/>
    <cellStyle name="Normal 4 6 2" xfId="610"/>
    <cellStyle name="Normal 4 6 2 2" xfId="1031"/>
    <cellStyle name="Normal 4 6 3" xfId="828"/>
    <cellStyle name="Normal 4 7" xfId="289"/>
    <cellStyle name="Normal 4 7 2" xfId="611"/>
    <cellStyle name="Normal 4 7 2 2" xfId="1032"/>
    <cellStyle name="Normal 4 7 3" xfId="819"/>
    <cellStyle name="Normal 4 8" xfId="612"/>
    <cellStyle name="Normal 4 8 2" xfId="1021"/>
    <cellStyle name="Normal 4 9" xfId="699"/>
    <cellStyle name="Normal 40" xfId="290"/>
    <cellStyle name="Normal 41" xfId="291"/>
    <cellStyle name="Normal 42" xfId="292"/>
    <cellStyle name="Normal 43" xfId="293"/>
    <cellStyle name="Normal 44" xfId="294"/>
    <cellStyle name="Normal 45" xfId="295"/>
    <cellStyle name="Normal 46" xfId="296"/>
    <cellStyle name="Normal 47" xfId="297"/>
    <cellStyle name="Normal 48" xfId="298"/>
    <cellStyle name="Normal 49" xfId="299"/>
    <cellStyle name="Normal 5" xfId="1"/>
    <cellStyle name="Normal 5 2" xfId="300"/>
    <cellStyle name="Normal 5 3" xfId="301"/>
    <cellStyle name="Normal 5 3 2" xfId="302"/>
    <cellStyle name="Normal 5 3 2 2" xfId="303"/>
    <cellStyle name="Normal 5 3 2 2 2" xfId="613"/>
    <cellStyle name="Normal 5 3 2 2 2 2" xfId="1035"/>
    <cellStyle name="Normal 5 3 2 2 3" xfId="807"/>
    <cellStyle name="Normal 5 3 2 3" xfId="614"/>
    <cellStyle name="Normal 5 3 2 3 2" xfId="1034"/>
    <cellStyle name="Normal 5 3 2 4" xfId="747"/>
    <cellStyle name="Normal 5 3 3" xfId="304"/>
    <cellStyle name="Normal 5 3 3 2" xfId="615"/>
    <cellStyle name="Normal 5 3 3 2 2" xfId="1036"/>
    <cellStyle name="Normal 5 3 3 3" xfId="777"/>
    <cellStyle name="Normal 5 3 4" xfId="305"/>
    <cellStyle name="Normal 5 3 5" xfId="616"/>
    <cellStyle name="Normal 5 3 5 2" xfId="1033"/>
    <cellStyle name="Normal 5 3 6" xfId="717"/>
    <cellStyle name="Normal 5 4" xfId="306"/>
    <cellStyle name="Normal 5 4 2" xfId="307"/>
    <cellStyle name="Normal 5 4 2 2" xfId="617"/>
    <cellStyle name="Normal 5 4 2 2 2" xfId="1038"/>
    <cellStyle name="Normal 5 4 2 3" xfId="792"/>
    <cellStyle name="Normal 5 4 3" xfId="308"/>
    <cellStyle name="Normal 5 4 3 2" xfId="618"/>
    <cellStyle name="Normal 5 4 3 2 2" xfId="1039"/>
    <cellStyle name="Normal 5 4 3 3" xfId="840"/>
    <cellStyle name="Normal 5 4 4" xfId="619"/>
    <cellStyle name="Normal 5 4 4 2" xfId="1037"/>
    <cellStyle name="Normal 5 4 5" xfId="732"/>
    <cellStyle name="Normal 5 5" xfId="309"/>
    <cellStyle name="Normal 5 5 2" xfId="310"/>
    <cellStyle name="Normal 5 5 2 2" xfId="620"/>
    <cellStyle name="Normal 5 5 2 2 2" xfId="1041"/>
    <cellStyle name="Normal 5 5 2 3" xfId="897"/>
    <cellStyle name="Normal 5 5 3" xfId="621"/>
    <cellStyle name="Normal 5 5 3 2" xfId="1040"/>
    <cellStyle name="Normal 5 5 4" xfId="762"/>
    <cellStyle name="Normal 5 6" xfId="311"/>
    <cellStyle name="Normal 5 6 2" xfId="622"/>
    <cellStyle name="Normal 5 6 2 2" xfId="1042"/>
    <cellStyle name="Normal 5 6 3" xfId="831"/>
    <cellStyle name="Normal 5 7" xfId="312"/>
    <cellStyle name="Normal 5 7 2" xfId="623"/>
    <cellStyle name="Normal 5 7 2 2" xfId="1043"/>
    <cellStyle name="Normal 5 7 3" xfId="822"/>
    <cellStyle name="Normal 5 8" xfId="624"/>
    <cellStyle name="Normal 5 8 2" xfId="906"/>
    <cellStyle name="Normal 5 9" xfId="702"/>
    <cellStyle name="Normal 50" xfId="313"/>
    <cellStyle name="Normal 51" xfId="314"/>
    <cellStyle name="Normal 52" xfId="315"/>
    <cellStyle name="Normal 53" xfId="316"/>
    <cellStyle name="Normal 54" xfId="317"/>
    <cellStyle name="Normal 55" xfId="318"/>
    <cellStyle name="Normal 56" xfId="319"/>
    <cellStyle name="Normal 57" xfId="320"/>
    <cellStyle name="Normal 58" xfId="321"/>
    <cellStyle name="Normal 59" xfId="322"/>
    <cellStyle name="Normal 6" xfId="323"/>
    <cellStyle name="Normal 6 2" xfId="324"/>
    <cellStyle name="Normal 60" xfId="325"/>
    <cellStyle name="Normal 61" xfId="326"/>
    <cellStyle name="Normal 62" xfId="327"/>
    <cellStyle name="Normal 63" xfId="328"/>
    <cellStyle name="Normal 64" xfId="329"/>
    <cellStyle name="Normal 65" xfId="330"/>
    <cellStyle name="Normal 66" xfId="331"/>
    <cellStyle name="Normal 67" xfId="332"/>
    <cellStyle name="Normal 68" xfId="333"/>
    <cellStyle name="Normal 69" xfId="334"/>
    <cellStyle name="Normal 7" xfId="335"/>
    <cellStyle name="Normal 7 2" xfId="336"/>
    <cellStyle name="Normal 70" xfId="337"/>
    <cellStyle name="Normal 71" xfId="338"/>
    <cellStyle name="Normal 72" xfId="339"/>
    <cellStyle name="Normal 73" xfId="340"/>
    <cellStyle name="Normal 74" xfId="341"/>
    <cellStyle name="Normal 75" xfId="342"/>
    <cellStyle name="Normal 75 2" xfId="625"/>
    <cellStyle name="Normal 75 2 2" xfId="1044"/>
    <cellStyle name="Normal 75 3" xfId="848"/>
    <cellStyle name="Normal 76" xfId="343"/>
    <cellStyle name="Normal 76 2" xfId="626"/>
    <cellStyle name="Normal 76 2 2" xfId="1045"/>
    <cellStyle name="Normal 76 3" xfId="849"/>
    <cellStyle name="Normal 77" xfId="344"/>
    <cellStyle name="Normal 77 2" xfId="627"/>
    <cellStyle name="Normal 77 2 2" xfId="1046"/>
    <cellStyle name="Normal 77 3" xfId="856"/>
    <cellStyle name="Normal 78" xfId="345"/>
    <cellStyle name="Normal 78 2" xfId="628"/>
    <cellStyle name="Normal 78 2 2" xfId="1047"/>
    <cellStyle name="Normal 78 3" xfId="865"/>
    <cellStyle name="Normal 79" xfId="346"/>
    <cellStyle name="Normal 79 2" xfId="629"/>
    <cellStyle name="Normal 79 2 2" xfId="1048"/>
    <cellStyle name="Normal 79 3" xfId="870"/>
    <cellStyle name="Normal 8" xfId="347"/>
    <cellStyle name="Normal 80" xfId="348"/>
    <cellStyle name="Normal 80 2" xfId="630"/>
    <cellStyle name="Normal 80 2 2" xfId="1049"/>
    <cellStyle name="Normal 80 3" xfId="858"/>
    <cellStyle name="Normal 81" xfId="349"/>
    <cellStyle name="Normal 81 2" xfId="631"/>
    <cellStyle name="Normal 81 2 2" xfId="1050"/>
    <cellStyle name="Normal 81 3" xfId="873"/>
    <cellStyle name="Normal 82" xfId="350"/>
    <cellStyle name="Normal 82 2" xfId="632"/>
    <cellStyle name="Normal 82 2 2" xfId="1051"/>
    <cellStyle name="Normal 82 3" xfId="850"/>
    <cellStyle name="Normal 83" xfId="351"/>
    <cellStyle name="Normal 83 2" xfId="633"/>
    <cellStyle name="Normal 83 2 2" xfId="1052"/>
    <cellStyle name="Normal 83 3" xfId="872"/>
    <cellStyle name="Normal 84" xfId="352"/>
    <cellStyle name="Normal 84 2" xfId="634"/>
    <cellStyle name="Normal 84 2 2" xfId="1053"/>
    <cellStyle name="Normal 84 3" xfId="852"/>
    <cellStyle name="Normal 85" xfId="353"/>
    <cellStyle name="Normal 85 2" xfId="635"/>
    <cellStyle name="Normal 85 2 2" xfId="1054"/>
    <cellStyle name="Normal 85 3" xfId="871"/>
    <cellStyle name="Normal 86" xfId="354"/>
    <cellStyle name="Normal 86 2" xfId="636"/>
    <cellStyle name="Normal 86 2 2" xfId="1055"/>
    <cellStyle name="Normal 86 3" xfId="853"/>
    <cellStyle name="Normal 87" xfId="355"/>
    <cellStyle name="Normal 87 2" xfId="637"/>
    <cellStyle name="Normal 87 2 2" xfId="1056"/>
    <cellStyle name="Normal 87 3" xfId="857"/>
    <cellStyle name="Normal 88" xfId="356"/>
    <cellStyle name="Normal 88 2" xfId="638"/>
    <cellStyle name="Normal 88 2 2" xfId="1057"/>
    <cellStyle name="Normal 88 3" xfId="860"/>
    <cellStyle name="Normal 89" xfId="357"/>
    <cellStyle name="Normal 89 2" xfId="639"/>
    <cellStyle name="Normal 89 2 2" xfId="1058"/>
    <cellStyle name="Normal 89 3" xfId="869"/>
    <cellStyle name="Normal 9" xfId="358"/>
    <cellStyle name="Normal 90" xfId="359"/>
    <cellStyle name="Normal 90 2" xfId="640"/>
    <cellStyle name="Normal 90 2 2" xfId="1059"/>
    <cellStyle name="Normal 90 3" xfId="861"/>
    <cellStyle name="Normal 91" xfId="360"/>
    <cellStyle name="Normal 91 2" xfId="641"/>
    <cellStyle name="Normal 91 2 2" xfId="1060"/>
    <cellStyle name="Normal 91 3" xfId="868"/>
    <cellStyle name="Normal 92" xfId="361"/>
    <cellStyle name="Normal 92 2" xfId="642"/>
    <cellStyle name="Normal 92 2 2" xfId="1061"/>
    <cellStyle name="Normal 92 3" xfId="854"/>
    <cellStyle name="Normal 93" xfId="362"/>
    <cellStyle name="Normal 93 2" xfId="643"/>
    <cellStyle name="Normal 93 2 2" xfId="1062"/>
    <cellStyle name="Normal 93 3" xfId="867"/>
    <cellStyle name="Normal 94" xfId="363"/>
    <cellStyle name="Normal 94 2" xfId="644"/>
    <cellStyle name="Normal 94 2 2" xfId="1063"/>
    <cellStyle name="Normal 94 3" xfId="875"/>
    <cellStyle name="Normal 95" xfId="364"/>
    <cellStyle name="Normal 95 2" xfId="645"/>
    <cellStyle name="Normal 95 2 2" xfId="1064"/>
    <cellStyle name="Normal 95 3" xfId="874"/>
    <cellStyle name="Normal 96" xfId="365"/>
    <cellStyle name="Normal 96 2" xfId="646"/>
    <cellStyle name="Normal 96 2 2" xfId="1065"/>
    <cellStyle name="Normal 96 3" xfId="864"/>
    <cellStyle name="Normal 97" xfId="366"/>
    <cellStyle name="Normal 97 2" xfId="647"/>
    <cellStyle name="Normal 97 2 2" xfId="1066"/>
    <cellStyle name="Normal 97 3" xfId="859"/>
    <cellStyle name="Normal 98" xfId="367"/>
    <cellStyle name="Normal 98 2" xfId="648"/>
    <cellStyle name="Normal 98 2 2" xfId="1067"/>
    <cellStyle name="Normal 98 3" xfId="862"/>
    <cellStyle name="Normal 99" xfId="368"/>
    <cellStyle name="Normal 99 2" xfId="649"/>
    <cellStyle name="Normal 99 2 2" xfId="1068"/>
    <cellStyle name="Normal 99 3" xfId="866"/>
    <cellStyle name="Note 2" xfId="369"/>
    <cellStyle name="Output 2" xfId="370"/>
    <cellStyle name="Percent [2]" xfId="371"/>
    <cellStyle name="Percent 10" xfId="372"/>
    <cellStyle name="Percent 11" xfId="373"/>
    <cellStyle name="Percent 12" xfId="374"/>
    <cellStyle name="Percent 13" xfId="375"/>
    <cellStyle name="Percent 14" xfId="376"/>
    <cellStyle name="Percent 15" xfId="377"/>
    <cellStyle name="Percent 16" xfId="378"/>
    <cellStyle name="Percent 17" xfId="379"/>
    <cellStyle name="Percent 18" xfId="380"/>
    <cellStyle name="Percent 19" xfId="381"/>
    <cellStyle name="Percent 2" xfId="382"/>
    <cellStyle name="Percent 2 2" xfId="383"/>
    <cellStyle name="Percent 2 3" xfId="384"/>
    <cellStyle name="Percent 2 3 2" xfId="385"/>
    <cellStyle name="Percent 2 3 2 2" xfId="386"/>
    <cellStyle name="Percent 2 3 2 2 2" xfId="650"/>
    <cellStyle name="Percent 2 3 2 2 2 2" xfId="1072"/>
    <cellStyle name="Percent 2 3 2 2 3" xfId="806"/>
    <cellStyle name="Percent 2 3 2 3" xfId="651"/>
    <cellStyle name="Percent 2 3 2 3 2" xfId="1071"/>
    <cellStyle name="Percent 2 3 2 4" xfId="746"/>
    <cellStyle name="Percent 2 3 3" xfId="387"/>
    <cellStyle name="Percent 2 3 3 2" xfId="652"/>
    <cellStyle name="Percent 2 3 3 2 2" xfId="1073"/>
    <cellStyle name="Percent 2 3 3 3" xfId="776"/>
    <cellStyle name="Percent 2 3 4" xfId="388"/>
    <cellStyle name="Percent 2 3 4 2" xfId="653"/>
    <cellStyle name="Percent 2 3 4 2 2" xfId="1074"/>
    <cellStyle name="Percent 2 3 4 3" xfId="839"/>
    <cellStyle name="Percent 2 3 5" xfId="654"/>
    <cellStyle name="Percent 2 3 5 2" xfId="1070"/>
    <cellStyle name="Percent 2 3 6" xfId="716"/>
    <cellStyle name="Percent 2 4" xfId="389"/>
    <cellStyle name="Percent 2 4 2" xfId="390"/>
    <cellStyle name="Percent 2 4 2 2" xfId="655"/>
    <cellStyle name="Percent 2 4 2 2 2" xfId="1076"/>
    <cellStyle name="Percent 2 4 2 3" xfId="791"/>
    <cellStyle name="Percent 2 4 3" xfId="391"/>
    <cellStyle name="Percent 2 4 3 2" xfId="656"/>
    <cellStyle name="Percent 2 4 3 2 2" xfId="1077"/>
    <cellStyle name="Percent 2 4 3 3" xfId="896"/>
    <cellStyle name="Percent 2 4 4" xfId="657"/>
    <cellStyle name="Percent 2 4 4 2" xfId="1075"/>
    <cellStyle name="Percent 2 4 5" xfId="731"/>
    <cellStyle name="Percent 2 5" xfId="392"/>
    <cellStyle name="Percent 2 5 2" xfId="393"/>
    <cellStyle name="Percent 2 5 2 2" xfId="658"/>
    <cellStyle name="Percent 2 5 2 2 2" xfId="1079"/>
    <cellStyle name="Percent 2 5 2 3" xfId="830"/>
    <cellStyle name="Percent 2 5 3" xfId="659"/>
    <cellStyle name="Percent 2 5 3 2" xfId="1078"/>
    <cellStyle name="Percent 2 5 4" xfId="761"/>
    <cellStyle name="Percent 2 6" xfId="394"/>
    <cellStyle name="Percent 2 6 2" xfId="660"/>
    <cellStyle name="Percent 2 6 2 2" xfId="1080"/>
    <cellStyle name="Percent 2 6 3" xfId="821"/>
    <cellStyle name="Percent 2 7" xfId="661"/>
    <cellStyle name="Percent 2 7 2" xfId="1069"/>
    <cellStyle name="Percent 2 8" xfId="701"/>
    <cellStyle name="Percent 20" xfId="395"/>
    <cellStyle name="Percent 21" xfId="396"/>
    <cellStyle name="Percent 22" xfId="397"/>
    <cellStyle name="Percent 23" xfId="398"/>
    <cellStyle name="Percent 24" xfId="399"/>
    <cellStyle name="Percent 25" xfId="400"/>
    <cellStyle name="Percent 26" xfId="401"/>
    <cellStyle name="Percent 27" xfId="402"/>
    <cellStyle name="Percent 28" xfId="403"/>
    <cellStyle name="Percent 29" xfId="404"/>
    <cellStyle name="Percent 3" xfId="3"/>
    <cellStyle name="Percent 3 2" xfId="405"/>
    <cellStyle name="Percent 3 3" xfId="406"/>
    <cellStyle name="Percent 3 3 2" xfId="407"/>
    <cellStyle name="Percent 3 3 2 2" xfId="408"/>
    <cellStyle name="Percent 3 3 2 2 2" xfId="662"/>
    <cellStyle name="Percent 3 3 2 2 2 2" xfId="1083"/>
    <cellStyle name="Percent 3 3 2 2 3" xfId="809"/>
    <cellStyle name="Percent 3 3 2 3" xfId="663"/>
    <cellStyle name="Percent 3 3 2 3 2" xfId="1082"/>
    <cellStyle name="Percent 3 3 2 4" xfId="749"/>
    <cellStyle name="Percent 3 3 3" xfId="409"/>
    <cellStyle name="Percent 3 3 3 2" xfId="664"/>
    <cellStyle name="Percent 3 3 3 2 2" xfId="1084"/>
    <cellStyle name="Percent 3 3 3 3" xfId="779"/>
    <cellStyle name="Percent 3 3 4" xfId="410"/>
    <cellStyle name="Percent 3 3 4 2" xfId="665"/>
    <cellStyle name="Percent 3 3 4 2 2" xfId="1085"/>
    <cellStyle name="Percent 3 3 4 3" xfId="842"/>
    <cellStyle name="Percent 3 3 5" xfId="666"/>
    <cellStyle name="Percent 3 3 5 2" xfId="1081"/>
    <cellStyle name="Percent 3 3 6" xfId="719"/>
    <cellStyle name="Percent 3 4" xfId="411"/>
    <cellStyle name="Percent 3 4 2" xfId="412"/>
    <cellStyle name="Percent 3 4 2 2" xfId="667"/>
    <cellStyle name="Percent 3 4 2 2 2" xfId="1087"/>
    <cellStyle name="Percent 3 4 2 3" xfId="794"/>
    <cellStyle name="Percent 3 4 3" xfId="413"/>
    <cellStyle name="Percent 3 4 3 2" xfId="668"/>
    <cellStyle name="Percent 3 4 3 2 2" xfId="1088"/>
    <cellStyle name="Percent 3 4 3 3" xfId="899"/>
    <cellStyle name="Percent 3 4 4" xfId="669"/>
    <cellStyle name="Percent 3 4 4 2" xfId="1086"/>
    <cellStyle name="Percent 3 4 5" xfId="734"/>
    <cellStyle name="Percent 3 5" xfId="414"/>
    <cellStyle name="Percent 3 5 2" xfId="415"/>
    <cellStyle name="Percent 3 5 2 2" xfId="670"/>
    <cellStyle name="Percent 3 5 2 2 2" xfId="1090"/>
    <cellStyle name="Percent 3 5 2 3" xfId="833"/>
    <cellStyle name="Percent 3 5 3" xfId="671"/>
    <cellStyle name="Percent 3 5 3 2" xfId="1089"/>
    <cellStyle name="Percent 3 5 4" xfId="764"/>
    <cellStyle name="Percent 3 6" xfId="416"/>
    <cellStyle name="Percent 3 6 2" xfId="672"/>
    <cellStyle name="Percent 3 6 2 2" xfId="1091"/>
    <cellStyle name="Percent 3 6 3" xfId="824"/>
    <cellStyle name="Percent 3 7" xfId="673"/>
    <cellStyle name="Percent 3 7 2" xfId="908"/>
    <cellStyle name="Percent 3 8" xfId="704"/>
    <cellStyle name="Percent 30" xfId="417"/>
    <cellStyle name="Percent 31" xfId="418"/>
    <cellStyle name="Percent 32" xfId="419"/>
    <cellStyle name="Percent 33" xfId="420"/>
    <cellStyle name="Percent 34" xfId="421"/>
    <cellStyle name="Percent 35" xfId="422"/>
    <cellStyle name="Percent 36" xfId="423"/>
    <cellStyle name="Percent 37" xfId="424"/>
    <cellStyle name="Percent 38" xfId="425"/>
    <cellStyle name="Percent 39" xfId="426"/>
    <cellStyle name="Percent 4" xfId="427"/>
    <cellStyle name="Percent 4 2" xfId="428"/>
    <cellStyle name="Percent 4 2 2" xfId="429"/>
    <cellStyle name="Percent 4 2 2 2" xfId="430"/>
    <cellStyle name="Percent 4 2 2 2 2" xfId="674"/>
    <cellStyle name="Percent 4 2 2 2 2 2" xfId="1095"/>
    <cellStyle name="Percent 4 2 2 2 3" xfId="812"/>
    <cellStyle name="Percent 4 2 2 3" xfId="675"/>
    <cellStyle name="Percent 4 2 2 3 2" xfId="1094"/>
    <cellStyle name="Percent 4 2 2 4" xfId="752"/>
    <cellStyle name="Percent 4 2 3" xfId="431"/>
    <cellStyle name="Percent 4 2 3 2" xfId="676"/>
    <cellStyle name="Percent 4 2 3 2 2" xfId="1096"/>
    <cellStyle name="Percent 4 2 3 3" xfId="782"/>
    <cellStyle name="Percent 4 2 4" xfId="432"/>
    <cellStyle name="Percent 4 2 5" xfId="677"/>
    <cellStyle name="Percent 4 2 5 2" xfId="1093"/>
    <cellStyle name="Percent 4 2 6" xfId="722"/>
    <cellStyle name="Percent 4 3" xfId="433"/>
    <cellStyle name="Percent 4 3 2" xfId="434"/>
    <cellStyle name="Percent 4 3 2 2" xfId="678"/>
    <cellStyle name="Percent 4 3 2 2 2" xfId="1098"/>
    <cellStyle name="Percent 4 3 2 3" xfId="797"/>
    <cellStyle name="Percent 4 3 3" xfId="435"/>
    <cellStyle name="Percent 4 3 3 2" xfId="679"/>
    <cellStyle name="Percent 4 3 3 2 2" xfId="1099"/>
    <cellStyle name="Percent 4 3 3 3" xfId="845"/>
    <cellStyle name="Percent 4 3 4" xfId="680"/>
    <cellStyle name="Percent 4 3 4 2" xfId="1097"/>
    <cellStyle name="Percent 4 3 5" xfId="737"/>
    <cellStyle name="Percent 4 4" xfId="436"/>
    <cellStyle name="Percent 4 4 2" xfId="437"/>
    <cellStyle name="Percent 4 4 2 2" xfId="681"/>
    <cellStyle name="Percent 4 4 2 2 2" xfId="1101"/>
    <cellStyle name="Percent 4 4 2 3" xfId="902"/>
    <cellStyle name="Percent 4 4 3" xfId="682"/>
    <cellStyle name="Percent 4 4 3 2" xfId="1100"/>
    <cellStyle name="Percent 4 4 4" xfId="767"/>
    <cellStyle name="Percent 4 5" xfId="438"/>
    <cellStyle name="Percent 4 5 2" xfId="683"/>
    <cellStyle name="Percent 4 5 2 2" xfId="1102"/>
    <cellStyle name="Percent 4 5 3" xfId="836"/>
    <cellStyle name="Percent 4 6" xfId="439"/>
    <cellStyle name="Percent 4 6 2" xfId="684"/>
    <cellStyle name="Percent 4 6 2 2" xfId="1103"/>
    <cellStyle name="Percent 4 6 3" xfId="827"/>
    <cellStyle name="Percent 4 7" xfId="685"/>
    <cellStyle name="Percent 4 7 2" xfId="1092"/>
    <cellStyle name="Percent 4 8" xfId="707"/>
    <cellStyle name="Percent 40" xfId="440"/>
    <cellStyle name="Percent 41" xfId="441"/>
    <cellStyle name="Percent 42" xfId="442"/>
    <cellStyle name="Percent 43" xfId="443"/>
    <cellStyle name="Percent 44" xfId="444"/>
    <cellStyle name="Percent 45" xfId="445"/>
    <cellStyle name="Percent 46" xfId="446"/>
    <cellStyle name="Percent 47" xfId="447"/>
    <cellStyle name="Percent 48" xfId="448"/>
    <cellStyle name="Percent 49" xfId="449"/>
    <cellStyle name="Percent 5" xfId="450"/>
    <cellStyle name="Percent 5 2" xfId="451"/>
    <cellStyle name="Percent 5 2 2" xfId="452"/>
    <cellStyle name="Percent 5 2 2 2" xfId="453"/>
    <cellStyle name="Percent 5 2 2 2 2" xfId="686"/>
    <cellStyle name="Percent 5 2 2 2 2 2" xfId="1107"/>
    <cellStyle name="Percent 5 2 2 2 3" xfId="818"/>
    <cellStyle name="Percent 5 2 2 3" xfId="687"/>
    <cellStyle name="Percent 5 2 2 3 2" xfId="1106"/>
    <cellStyle name="Percent 5 2 2 4" xfId="758"/>
    <cellStyle name="Percent 5 2 3" xfId="454"/>
    <cellStyle name="Percent 5 2 3 2" xfId="688"/>
    <cellStyle name="Percent 5 2 3 2 2" xfId="1108"/>
    <cellStyle name="Percent 5 2 3 3" xfId="788"/>
    <cellStyle name="Percent 5 2 4" xfId="689"/>
    <cellStyle name="Percent 5 2 4 2" xfId="1105"/>
    <cellStyle name="Percent 5 2 5" xfId="728"/>
    <cellStyle name="Percent 5 3" xfId="455"/>
    <cellStyle name="Percent 5 3 2" xfId="456"/>
    <cellStyle name="Percent 5 3 2 2" xfId="690"/>
    <cellStyle name="Percent 5 3 2 2 2" xfId="1110"/>
    <cellStyle name="Percent 5 3 2 3" xfId="803"/>
    <cellStyle name="Percent 5 3 3" xfId="691"/>
    <cellStyle name="Percent 5 3 3 2" xfId="1109"/>
    <cellStyle name="Percent 5 3 4" xfId="743"/>
    <cellStyle name="Percent 5 4" xfId="457"/>
    <cellStyle name="Percent 5 4 2" xfId="692"/>
    <cellStyle name="Percent 5 4 2 2" xfId="1111"/>
    <cellStyle name="Percent 5 4 3" xfId="773"/>
    <cellStyle name="Percent 5 5" xfId="458"/>
    <cellStyle name="Percent 5 6" xfId="693"/>
    <cellStyle name="Percent 5 6 2" xfId="1104"/>
    <cellStyle name="Percent 5 7" xfId="713"/>
    <cellStyle name="Percent 50" xfId="459"/>
    <cellStyle name="Percent 51" xfId="460"/>
    <cellStyle name="Percent 52" xfId="461"/>
    <cellStyle name="Percent 53" xfId="462"/>
    <cellStyle name="Percent 54" xfId="463"/>
    <cellStyle name="Percent 55" xfId="464"/>
    <cellStyle name="Percent 56" xfId="465"/>
    <cellStyle name="Percent 57" xfId="466"/>
    <cellStyle name="Percent 58" xfId="467"/>
    <cellStyle name="Percent 59" xfId="468"/>
    <cellStyle name="Percent 6" xfId="469"/>
    <cellStyle name="Percent 60" xfId="470"/>
    <cellStyle name="Percent 61" xfId="471"/>
    <cellStyle name="Percent 62" xfId="472"/>
    <cellStyle name="Percent 63" xfId="473"/>
    <cellStyle name="Percent 64" xfId="474"/>
    <cellStyle name="Percent 65" xfId="475"/>
    <cellStyle name="Percent 66" xfId="476"/>
    <cellStyle name="Percent 67" xfId="477"/>
    <cellStyle name="Percent 68" xfId="478"/>
    <cellStyle name="Percent 69" xfId="698"/>
    <cellStyle name="Percent 7" xfId="479"/>
    <cellStyle name="Percent 70" xfId="1116"/>
    <cellStyle name="Percent 8" xfId="480"/>
    <cellStyle name="Percent 9" xfId="481"/>
    <cellStyle name="Title 2" xfId="482"/>
    <cellStyle name="Total 2" xfId="483"/>
    <cellStyle name="Warning Text 2" xfId="484"/>
  </cellStyles>
  <dxfs count="5">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20Access/026-42400%20Connecticut%20DSH/Statewide%20Calculation/2011/0301%20Final%20Adjusted%20Statewide%20Calculation%20-%20Post%20Draft/CT%200300%20Statewide%20DSH%20Calculation%20Template%201%20Year%202014%2007-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Annual Reporting Requirements 2"/>
      <sheetName val="Report on Verifications 2"/>
    </sheetNames>
    <sheetDataSet>
      <sheetData sheetId="0" refreshError="1"/>
      <sheetData sheetId="1" refreshError="1"/>
      <sheetData sheetId="2" refreshError="1"/>
      <sheetData sheetId="3" refreshError="1"/>
      <sheetData sheetId="4" refreshError="1"/>
      <sheetData sheetId="5">
        <row r="1">
          <cell r="EU1" t="str">
            <v>Lookups:</v>
          </cell>
        </row>
        <row r="4">
          <cell r="A4">
            <v>40452</v>
          </cell>
          <cell r="B4">
            <v>40816</v>
          </cell>
        </row>
      </sheetData>
      <sheetData sheetId="6" refreshError="1"/>
      <sheetData sheetId="7">
        <row r="5">
          <cell r="A5" t="str">
            <v>BRIDGEPORT HOSPITAL</v>
          </cell>
        </row>
      </sheetData>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workbookViewId="0">
      <selection activeCell="L2" sqref="L2"/>
    </sheetView>
  </sheetViews>
  <sheetFormatPr defaultRowHeight="14.4"/>
  <cols>
    <col min="1" max="1" width="42.44140625" style="104" customWidth="1"/>
    <col min="2" max="2" width="19.33203125" style="107" customWidth="1"/>
    <col min="3" max="3" width="13.6640625" style="104" customWidth="1"/>
    <col min="4" max="4" width="15.5546875" style="104" customWidth="1"/>
    <col min="5" max="5" width="15.6640625" style="104" customWidth="1"/>
    <col min="6" max="6" width="11.88671875" style="104" customWidth="1"/>
    <col min="7" max="7" width="15.88671875" style="104" customWidth="1"/>
    <col min="8" max="8" width="15.77734375" style="104" customWidth="1"/>
  </cols>
  <sheetData>
    <row r="1" spans="1:8" ht="37.950000000000003" customHeight="1">
      <c r="B1" s="130" t="s">
        <v>223</v>
      </c>
      <c r="C1" s="130"/>
      <c r="D1" s="130"/>
      <c r="E1" s="131"/>
      <c r="F1" s="128" t="s">
        <v>221</v>
      </c>
      <c r="G1" s="129"/>
      <c r="H1" s="129"/>
    </row>
    <row r="2" spans="1:8" ht="72" customHeight="1" thickBot="1">
      <c r="A2" s="108" t="s">
        <v>22</v>
      </c>
      <c r="B2" s="126" t="s">
        <v>40</v>
      </c>
      <c r="C2" s="126" t="s">
        <v>210</v>
      </c>
      <c r="D2" s="126" t="s">
        <v>211</v>
      </c>
      <c r="E2" s="127" t="s">
        <v>224</v>
      </c>
      <c r="F2" s="126" t="s">
        <v>222</v>
      </c>
      <c r="G2" s="126" t="s">
        <v>211</v>
      </c>
      <c r="H2" s="126" t="s">
        <v>225</v>
      </c>
    </row>
    <row r="3" spans="1:8" ht="24">
      <c r="A3" s="104" t="s">
        <v>212</v>
      </c>
      <c r="B3" s="105" t="str">
        <f>'Annual Reporting Requirements'!S7</f>
        <v xml:space="preserve">004041703 007228703 007228704  004025003     </v>
      </c>
      <c r="C3" s="109">
        <f>'Annual Reporting Requirements'!Q7</f>
        <v>7580433.5999999996</v>
      </c>
      <c r="D3" s="109">
        <f>'Annual Reporting Requirements'!P7</f>
        <v>27672983</v>
      </c>
      <c r="E3" s="110">
        <f>D3-C3</f>
        <v>20092549.399999999</v>
      </c>
      <c r="F3" s="111">
        <f>G3-D3</f>
        <v>0</v>
      </c>
      <c r="G3" s="121">
        <v>27672983</v>
      </c>
      <c r="H3" s="106">
        <f>G3-C3</f>
        <v>20092549.399999999</v>
      </c>
    </row>
    <row r="4" spans="1:8" ht="19.95" customHeight="1">
      <c r="A4" s="104" t="s">
        <v>130</v>
      </c>
      <c r="B4" s="105" t="str">
        <f>VLOOKUP(A4,'Annual Reporting Requirements'!A8:U48,19,FALSE)</f>
        <v xml:space="preserve">004041901    004025193     </v>
      </c>
      <c r="C4" s="109">
        <f>VLOOKUP(A4,'Annual Reporting Requirements'!$A$7:$U$47,17,FALSE)</f>
        <v>709662.06</v>
      </c>
      <c r="D4" s="109">
        <f>VLOOKUP(A4,'Annual Reporting Requirements'!$A$7:$U$47,16,FALSE)</f>
        <v>10597512</v>
      </c>
      <c r="E4" s="110">
        <f>D4-C4</f>
        <v>9887849.9399999995</v>
      </c>
      <c r="F4" s="111">
        <f t="shared" ref="F4:F37" si="0">G4-D4</f>
        <v>0</v>
      </c>
      <c r="G4" s="121">
        <v>10597512</v>
      </c>
      <c r="H4" s="106">
        <f t="shared" ref="H4:H37" si="1">G4-C4</f>
        <v>9887849.9399999995</v>
      </c>
    </row>
    <row r="5" spans="1:8" ht="24">
      <c r="A5" s="104" t="s">
        <v>47</v>
      </c>
      <c r="B5" s="105" t="str">
        <f>VLOOKUP(A5,'Annual Reporting Requirements'!A9:U49,19,FALSE)</f>
        <v xml:space="preserve">004041711 007228705   004025011     </v>
      </c>
      <c r="C5" s="109">
        <f>VLOOKUP(A5,'Annual Reporting Requirements'!$A$7:$U$47,17,FALSE)</f>
        <v>1288087.53</v>
      </c>
      <c r="D5" s="109">
        <f>VLOOKUP(A5,'Annual Reporting Requirements'!$A$7:$U$47,16,FALSE)</f>
        <v>4298335</v>
      </c>
      <c r="E5" s="110">
        <f t="shared" ref="E5:E35" si="2">D5-C5</f>
        <v>3010247.4699999997</v>
      </c>
      <c r="F5" s="111">
        <f t="shared" si="0"/>
        <v>0</v>
      </c>
      <c r="G5" s="124">
        <v>4298335</v>
      </c>
      <c r="H5" s="111">
        <f t="shared" si="1"/>
        <v>3010247.4699999997</v>
      </c>
    </row>
    <row r="6" spans="1:8" ht="24.6" customHeight="1">
      <c r="A6" s="104" t="s">
        <v>131</v>
      </c>
      <c r="B6" s="105" t="str">
        <f>VLOOKUP(A6,'Annual Reporting Requirements'!A10:U50,19,FALSE)</f>
        <v xml:space="preserve">004159960    004159978     </v>
      </c>
      <c r="C6" s="109">
        <f>VLOOKUP(A6,'Annual Reporting Requirements'!$A$7:$U$47,17,FALSE)</f>
        <v>10859639.24</v>
      </c>
      <c r="D6" s="109">
        <f>VLOOKUP(A6,'Annual Reporting Requirements'!$A$7:$U$47,16,FALSE)</f>
        <v>18417796</v>
      </c>
      <c r="E6" s="110">
        <f t="shared" si="2"/>
        <v>7558156.7599999998</v>
      </c>
      <c r="F6" s="111">
        <f t="shared" si="0"/>
        <v>0</v>
      </c>
      <c r="G6" s="121">
        <v>18417796</v>
      </c>
      <c r="H6" s="106">
        <f t="shared" si="1"/>
        <v>7558156.7599999998</v>
      </c>
    </row>
    <row r="7" spans="1:8" ht="35.4">
      <c r="A7" s="104" t="s">
        <v>213</v>
      </c>
      <c r="B7" s="105" t="str">
        <f>'Annual Reporting Requirements'!S11</f>
        <v xml:space="preserve">004041935 007228714 007228715  004025227 008002819    </v>
      </c>
      <c r="C7" s="109">
        <f>'Annual Reporting Requirements'!Q11</f>
        <v>5446394.9800000004</v>
      </c>
      <c r="D7" s="109">
        <f>'Annual Reporting Requirements'!P11</f>
        <v>28171769</v>
      </c>
      <c r="E7" s="110">
        <f>D7-C7</f>
        <v>22725374.02</v>
      </c>
      <c r="F7" s="111">
        <f t="shared" si="0"/>
        <v>0</v>
      </c>
      <c r="G7" s="121">
        <v>28171769</v>
      </c>
      <c r="H7" s="106">
        <f t="shared" si="1"/>
        <v>22725374.02</v>
      </c>
    </row>
    <row r="8" spans="1:8" ht="24">
      <c r="A8" s="104" t="s">
        <v>48</v>
      </c>
      <c r="B8" s="105" t="str">
        <f>VLOOKUP(A8,'Annual Reporting Requirements'!A12:U52,19,FALSE)</f>
        <v xml:space="preserve">004041638 007228698   004024931 007228881    </v>
      </c>
      <c r="C8" s="109">
        <f>VLOOKUP(A8,'Annual Reporting Requirements'!$A$7:$U$47,17,FALSE)</f>
        <v>939502.74</v>
      </c>
      <c r="D8" s="109">
        <f>VLOOKUP(A8,'Annual Reporting Requirements'!$A$7:$U$47,16,FALSE)</f>
        <v>1750990</v>
      </c>
      <c r="E8" s="110">
        <f t="shared" si="2"/>
        <v>811487.26</v>
      </c>
      <c r="F8" s="111">
        <f t="shared" si="0"/>
        <v>0</v>
      </c>
      <c r="G8" s="121">
        <v>1750990</v>
      </c>
      <c r="H8" s="106">
        <f t="shared" si="1"/>
        <v>811487.26</v>
      </c>
    </row>
    <row r="9" spans="1:8" ht="21.6" customHeight="1">
      <c r="A9" s="104" t="s">
        <v>208</v>
      </c>
      <c r="B9" s="105" t="str">
        <f>VLOOKUP(A9,'Annual Reporting Requirements'!A13:U53,19,FALSE)</f>
        <v xml:space="preserve">004111639         </v>
      </c>
      <c r="C9" s="109">
        <f>VLOOKUP(A9,'Annual Reporting Requirements'!$A$7:$U$47,17,FALSE)</f>
        <v>13276145.25</v>
      </c>
      <c r="D9" s="109">
        <f>VLOOKUP(A9,'Annual Reporting Requirements'!$A$7:$U$47,16,FALSE)</f>
        <v>2558327</v>
      </c>
      <c r="E9" s="110">
        <f t="shared" si="2"/>
        <v>-10717818.25</v>
      </c>
      <c r="F9" s="111">
        <f t="shared" si="0"/>
        <v>0</v>
      </c>
      <c r="G9" s="121">
        <v>2558327</v>
      </c>
      <c r="H9" s="106">
        <f t="shared" si="1"/>
        <v>-10717818.25</v>
      </c>
    </row>
    <row r="10" spans="1:8" ht="19.95" customHeight="1">
      <c r="A10" s="104" t="s">
        <v>214</v>
      </c>
      <c r="B10" s="105" t="str">
        <f>'Annual Reporting Requirements'!S14</f>
        <v xml:space="preserve">004041786    004025086     </v>
      </c>
      <c r="C10" s="109">
        <f>'Annual Reporting Requirements'!Q14</f>
        <v>1620532</v>
      </c>
      <c r="D10" s="109">
        <f>'Annual Reporting Requirements'!P14</f>
        <v>15216016</v>
      </c>
      <c r="E10" s="110">
        <f>D10-C10</f>
        <v>13595484</v>
      </c>
      <c r="F10" s="111">
        <f t="shared" si="0"/>
        <v>0</v>
      </c>
      <c r="G10" s="124">
        <v>15216016</v>
      </c>
      <c r="H10" s="111">
        <f t="shared" si="1"/>
        <v>13595484</v>
      </c>
    </row>
    <row r="11" spans="1:8" ht="19.95" customHeight="1">
      <c r="A11" s="104" t="s">
        <v>49</v>
      </c>
      <c r="B11" s="105" t="str">
        <f>VLOOKUP(A11,'Annual Reporting Requirements'!A15:U55,19,FALSE)</f>
        <v xml:space="preserve">004041869    004025151     </v>
      </c>
      <c r="C11" s="109">
        <f>VLOOKUP(A11,'Annual Reporting Requirements'!$A$7:$U$47,17,FALSE)</f>
        <v>13587234.6</v>
      </c>
      <c r="D11" s="109">
        <f>VLOOKUP(A11,'Annual Reporting Requirements'!$A$7:$U$47,16,FALSE)</f>
        <v>32391148</v>
      </c>
      <c r="E11" s="110">
        <f t="shared" si="2"/>
        <v>18803913.399999999</v>
      </c>
      <c r="F11" s="111">
        <f t="shared" si="0"/>
        <v>0</v>
      </c>
      <c r="G11" s="121">
        <v>32391148</v>
      </c>
      <c r="H11" s="106">
        <f t="shared" si="1"/>
        <v>18803913.399999999</v>
      </c>
    </row>
    <row r="12" spans="1:8" ht="19.95" customHeight="1">
      <c r="A12" s="104" t="s">
        <v>134</v>
      </c>
      <c r="B12" s="105" t="str">
        <f>VLOOKUP(A12,'Annual Reporting Requirements'!A16:U56,19,FALSE)</f>
        <v xml:space="preserve">004041612    004024915     </v>
      </c>
      <c r="C12" s="109">
        <f>VLOOKUP(A12,'Annual Reporting Requirements'!$A$7:$U$47,17,FALSE)</f>
        <v>5203620.1399999997</v>
      </c>
      <c r="D12" s="109">
        <f>VLOOKUP(A12,'Annual Reporting Requirements'!$A$7:$U$47,16,FALSE)</f>
        <v>13618947</v>
      </c>
      <c r="E12" s="110">
        <f t="shared" si="2"/>
        <v>8415326.8599999994</v>
      </c>
      <c r="F12" s="111">
        <f t="shared" si="0"/>
        <v>0</v>
      </c>
      <c r="G12" s="121">
        <v>13618947</v>
      </c>
      <c r="H12" s="106">
        <f t="shared" si="1"/>
        <v>8415326.8599999994</v>
      </c>
    </row>
    <row r="13" spans="1:8" ht="24">
      <c r="A13" s="104" t="s">
        <v>50</v>
      </c>
      <c r="B13" s="105" t="str">
        <f>VLOOKUP(A13,'Annual Reporting Requirements'!A17:U57,19,FALSE)</f>
        <v xml:space="preserve">004041968 007228718   004025250     </v>
      </c>
      <c r="C13" s="109">
        <f>VLOOKUP(A13,'Annual Reporting Requirements'!$A$7:$U$47,17,FALSE)</f>
        <v>6253110</v>
      </c>
      <c r="D13" s="112">
        <v>16183302</v>
      </c>
      <c r="E13" s="110">
        <f t="shared" si="2"/>
        <v>9930192</v>
      </c>
      <c r="F13" s="111">
        <f t="shared" si="0"/>
        <v>-720291</v>
      </c>
      <c r="G13" s="121">
        <f>'Annual Reporting Requirements'!P17</f>
        <v>15463011</v>
      </c>
      <c r="H13" s="106">
        <f t="shared" si="1"/>
        <v>9209901</v>
      </c>
    </row>
    <row r="14" spans="1:8" ht="19.95" customHeight="1">
      <c r="A14" s="104" t="s">
        <v>51</v>
      </c>
      <c r="B14" s="105" t="str">
        <f>VLOOKUP(A14,'Annual Reporting Requirements'!A18:U58,19,FALSE)</f>
        <v xml:space="preserve">004041687    004024980     </v>
      </c>
      <c r="C14" s="109">
        <f>VLOOKUP(A14,'Annual Reporting Requirements'!$A$7:$U$47,17,FALSE)</f>
        <v>441618</v>
      </c>
      <c r="D14" s="109">
        <f>VLOOKUP(A14,'Annual Reporting Requirements'!$A$7:$U$47,16,FALSE)</f>
        <v>8439888</v>
      </c>
      <c r="E14" s="110">
        <f t="shared" si="2"/>
        <v>7998270</v>
      </c>
      <c r="F14" s="111">
        <f t="shared" si="0"/>
        <v>0</v>
      </c>
      <c r="G14" s="121">
        <v>8439888</v>
      </c>
      <c r="H14" s="106">
        <f t="shared" si="1"/>
        <v>7998270</v>
      </c>
    </row>
    <row r="15" spans="1:8" ht="35.4">
      <c r="A15" s="113" t="s">
        <v>52</v>
      </c>
      <c r="B15" s="116" t="str">
        <f>VLOOKUP(A15,'Annual Reporting Requirements'!A19:U59,19,FALSE)</f>
        <v xml:space="preserve">004041679 007228701 007228702  004024972 007228689 007228690   </v>
      </c>
      <c r="C15" s="117">
        <f>VLOOKUP(A15,'Annual Reporting Requirements'!$A$7:$U$47,17,FALSE)</f>
        <v>3691192.57</v>
      </c>
      <c r="D15" s="117">
        <f>VLOOKUP(A15,'Annual Reporting Requirements'!$A$7:$U$47,16,FALSE)</f>
        <v>15000467</v>
      </c>
      <c r="E15" s="118">
        <f t="shared" si="2"/>
        <v>11309274.43</v>
      </c>
      <c r="F15" s="114">
        <f t="shared" si="0"/>
        <v>0</v>
      </c>
      <c r="G15" s="125">
        <v>15000467</v>
      </c>
      <c r="H15" s="114">
        <f t="shared" si="1"/>
        <v>11309274.43</v>
      </c>
    </row>
    <row r="16" spans="1:8" ht="24">
      <c r="A16" s="104" t="s">
        <v>53</v>
      </c>
      <c r="B16" s="105" t="str">
        <f>VLOOKUP(A16,'Annual Reporting Requirements'!A20:U60,19,FALSE)</f>
        <v xml:space="preserve">004041885 007228711   004025177     </v>
      </c>
      <c r="C16" s="109">
        <f>VLOOKUP(A16,'Annual Reporting Requirements'!$A$7:$U$47,17,FALSE)</f>
        <v>1348202.91</v>
      </c>
      <c r="D16" s="109">
        <f>VLOOKUP(A16,'Annual Reporting Requirements'!$A$7:$U$47,16,FALSE)</f>
        <v>9166139</v>
      </c>
      <c r="E16" s="110">
        <f t="shared" si="2"/>
        <v>7817936.0899999999</v>
      </c>
      <c r="F16" s="111">
        <f t="shared" si="0"/>
        <v>0</v>
      </c>
      <c r="G16" s="121">
        <v>9166139</v>
      </c>
      <c r="H16" s="106">
        <f t="shared" si="1"/>
        <v>7817936.0899999999</v>
      </c>
    </row>
    <row r="17" spans="1:8" ht="24">
      <c r="A17" s="104" t="s">
        <v>215</v>
      </c>
      <c r="B17" s="105" t="str">
        <f>'Annual Reporting Requirements'!S21</f>
        <v xml:space="preserve">004041810 007228707   004025102     </v>
      </c>
      <c r="C17" s="109">
        <f>'Annual Reporting Requirements'!Q21</f>
        <v>3780615.15</v>
      </c>
      <c r="D17" s="109">
        <f>'Annual Reporting Requirements'!P21</f>
        <v>10678085</v>
      </c>
      <c r="E17" s="110">
        <f>D17-C17</f>
        <v>6897469.8499999996</v>
      </c>
      <c r="F17" s="111">
        <f t="shared" si="0"/>
        <v>0</v>
      </c>
      <c r="G17" s="121">
        <v>10678085</v>
      </c>
      <c r="H17" s="106">
        <f t="shared" si="1"/>
        <v>6897469.8499999996</v>
      </c>
    </row>
    <row r="18" spans="1:8" ht="24">
      <c r="A18" s="104" t="s">
        <v>54</v>
      </c>
      <c r="B18" s="105" t="str">
        <f>VLOOKUP(A18,'Annual Reporting Requirements'!A22:U62,19,FALSE)</f>
        <v xml:space="preserve">004041778 007228706   004025078     </v>
      </c>
      <c r="C18" s="109">
        <f>VLOOKUP(A18,'Annual Reporting Requirements'!$A$7:$U$47,17,FALSE)</f>
        <v>1904947.52</v>
      </c>
      <c r="D18" s="109">
        <f>VLOOKUP(A18,'Annual Reporting Requirements'!$A$7:$U$47,16,FALSE)</f>
        <v>14340688</v>
      </c>
      <c r="E18" s="110">
        <f t="shared" si="2"/>
        <v>12435740.48</v>
      </c>
      <c r="F18" s="111">
        <f t="shared" si="0"/>
        <v>0</v>
      </c>
      <c r="G18" s="121">
        <v>14340688</v>
      </c>
      <c r="H18" s="106">
        <f t="shared" si="1"/>
        <v>12435740.48</v>
      </c>
    </row>
    <row r="19" spans="1:8" ht="22.95" customHeight="1">
      <c r="A19" s="104" t="s">
        <v>135</v>
      </c>
      <c r="B19" s="105" t="str">
        <f>VLOOKUP(A19,'Annual Reporting Requirements'!A23:U63,19,FALSE)</f>
        <v xml:space="preserve">004041794    004025094     </v>
      </c>
      <c r="C19" s="109">
        <f>VLOOKUP(A19,'Annual Reporting Requirements'!$A$7:$U$47,17,FALSE)</f>
        <v>1390783.02</v>
      </c>
      <c r="D19" s="109">
        <f>VLOOKUP(A19,'Annual Reporting Requirements'!$A$7:$U$47,16,FALSE)</f>
        <v>4858312</v>
      </c>
      <c r="E19" s="110">
        <f t="shared" si="2"/>
        <v>3467528.98</v>
      </c>
      <c r="F19" s="111">
        <f t="shared" si="0"/>
        <v>0</v>
      </c>
      <c r="G19" s="121">
        <v>4858312</v>
      </c>
      <c r="H19" s="106">
        <f t="shared" si="1"/>
        <v>3467528.98</v>
      </c>
    </row>
    <row r="20" spans="1:8" ht="22.95" customHeight="1">
      <c r="A20" s="104" t="s">
        <v>216</v>
      </c>
      <c r="B20" s="105" t="str">
        <f>'Annual Reporting Requirements'!S24</f>
        <v xml:space="preserve">004041752    004025052     </v>
      </c>
      <c r="C20" s="109">
        <f>'Annual Reporting Requirements'!Q24</f>
        <v>588018.34</v>
      </c>
      <c r="D20" s="109">
        <f>'Annual Reporting Requirements'!P24</f>
        <v>4710036</v>
      </c>
      <c r="E20" s="110">
        <f>D20-C20</f>
        <v>4122017.66</v>
      </c>
      <c r="F20" s="111">
        <f t="shared" si="0"/>
        <v>0</v>
      </c>
      <c r="G20" s="125">
        <v>4710036</v>
      </c>
      <c r="H20" s="114">
        <f t="shared" si="1"/>
        <v>4122017.66</v>
      </c>
    </row>
    <row r="21" spans="1:8" ht="22.95" customHeight="1">
      <c r="A21" s="104" t="s">
        <v>55</v>
      </c>
      <c r="B21" s="105" t="str">
        <f>VLOOKUP(A21,'Annual Reporting Requirements'!A25:U65,19,FALSE)</f>
        <v xml:space="preserve">004041943    004025235     </v>
      </c>
      <c r="C21" s="109">
        <f>VLOOKUP(A21,'Annual Reporting Requirements'!$A$7:$U$47,17,FALSE)</f>
        <v>5211230.08</v>
      </c>
      <c r="D21" s="109">
        <f>VLOOKUP(A21,'Annual Reporting Requirements'!$A$7:$U$47,16,FALSE)</f>
        <v>17654947</v>
      </c>
      <c r="E21" s="110">
        <f t="shared" si="2"/>
        <v>12443716.92</v>
      </c>
      <c r="F21" s="111">
        <f t="shared" si="0"/>
        <v>0</v>
      </c>
      <c r="G21" s="121">
        <v>17654947</v>
      </c>
      <c r="H21" s="106">
        <f t="shared" si="1"/>
        <v>12443716.92</v>
      </c>
    </row>
    <row r="22" spans="1:8" ht="22.95" customHeight="1">
      <c r="A22" s="104" t="s">
        <v>136</v>
      </c>
      <c r="B22" s="105" t="str">
        <f>VLOOKUP(A22,'Annual Reporting Requirements'!A26:U66,19,FALSE)</f>
        <v xml:space="preserve">004041729    004025029     </v>
      </c>
      <c r="C22" s="109">
        <f>VLOOKUP(A22,'Annual Reporting Requirements'!$A$7:$U$47,17,FALSE)</f>
        <v>510345.71</v>
      </c>
      <c r="D22" s="109">
        <f>VLOOKUP(A22,'Annual Reporting Requirements'!$A$7:$U$47,16,FALSE)</f>
        <v>2932409</v>
      </c>
      <c r="E22" s="110">
        <f t="shared" si="2"/>
        <v>2422063.29</v>
      </c>
      <c r="F22" s="111">
        <f t="shared" si="0"/>
        <v>0</v>
      </c>
      <c r="G22" s="121">
        <v>2932409</v>
      </c>
      <c r="H22" s="106">
        <f t="shared" si="1"/>
        <v>2422063.29</v>
      </c>
    </row>
    <row r="23" spans="1:8" ht="24">
      <c r="A23" s="104" t="s">
        <v>138</v>
      </c>
      <c r="B23" s="105" t="str">
        <f>VLOOKUP(A23,'Annual Reporting Requirements'!A27:U67,19,FALSE)</f>
        <v xml:space="preserve">004041620 007228696 007228697  004024923     </v>
      </c>
      <c r="C23" s="109">
        <f>VLOOKUP(A23,'Annual Reporting Requirements'!$A$7:$U$47,17,FALSE)</f>
        <v>10497571.210000001</v>
      </c>
      <c r="D23" s="109">
        <f>VLOOKUP(A23,'Annual Reporting Requirements'!$A$7:$U$47,16,FALSE)</f>
        <v>36270714</v>
      </c>
      <c r="E23" s="110">
        <f t="shared" si="2"/>
        <v>25773142.789999999</v>
      </c>
      <c r="F23" s="111">
        <f t="shared" si="0"/>
        <v>0</v>
      </c>
      <c r="G23" s="121">
        <v>36270714</v>
      </c>
      <c r="H23" s="106">
        <f t="shared" si="1"/>
        <v>25773142.789999999</v>
      </c>
    </row>
    <row r="24" spans="1:8" ht="19.2" customHeight="1">
      <c r="A24" s="104" t="s">
        <v>137</v>
      </c>
      <c r="B24" s="105" t="str">
        <f>VLOOKUP(A24,'Annual Reporting Requirements'!A28:U68,19,FALSE)</f>
        <v xml:space="preserve">004221800    004221818     </v>
      </c>
      <c r="C24" s="109">
        <f>VLOOKUP(A24,'Annual Reporting Requirements'!$A$7:$U$47,17,FALSE)</f>
        <v>557304.97</v>
      </c>
      <c r="D24" s="109">
        <f>VLOOKUP(A24,'Annual Reporting Requirements'!$A$7:$U$47,16,FALSE)</f>
        <v>2488418</v>
      </c>
      <c r="E24" s="110">
        <f t="shared" si="2"/>
        <v>1931113.03</v>
      </c>
      <c r="F24" s="111">
        <f t="shared" si="0"/>
        <v>0</v>
      </c>
      <c r="G24" s="121">
        <v>2488418</v>
      </c>
      <c r="H24" s="106">
        <f t="shared" si="1"/>
        <v>1931113.03</v>
      </c>
    </row>
    <row r="25" spans="1:8" ht="19.2" customHeight="1">
      <c r="A25" s="104" t="s">
        <v>56</v>
      </c>
      <c r="B25" s="105" t="str">
        <f>VLOOKUP(A25,'Annual Reporting Requirements'!A29:U69,19,FALSE)</f>
        <v xml:space="preserve">004041760    004025060     </v>
      </c>
      <c r="C25" s="109">
        <f>VLOOKUP(A25,'Annual Reporting Requirements'!$A$7:$U$47,17,FALSE)</f>
        <v>3540816.84</v>
      </c>
      <c r="D25" s="109">
        <f>VLOOKUP(A25,'Annual Reporting Requirements'!$A$7:$U$47,16,FALSE)</f>
        <v>7537644</v>
      </c>
      <c r="E25" s="110">
        <f t="shared" si="2"/>
        <v>3996827.16</v>
      </c>
      <c r="F25" s="111">
        <f t="shared" si="0"/>
        <v>0</v>
      </c>
      <c r="G25" s="125">
        <v>7537644</v>
      </c>
      <c r="H25" s="114">
        <f t="shared" si="1"/>
        <v>3996827.16</v>
      </c>
    </row>
    <row r="26" spans="1:8" ht="24">
      <c r="A26" s="104" t="s">
        <v>57</v>
      </c>
      <c r="B26" s="105" t="str">
        <f>VLOOKUP(A26,'Annual Reporting Requirements'!A30:U70,19,FALSE)</f>
        <v xml:space="preserve">004041893 007228712 007228713  004025185     </v>
      </c>
      <c r="C26" s="109">
        <f>VLOOKUP(A26,'Annual Reporting Requirements'!$A$7:$U$47,17,FALSE)</f>
        <v>7031915.1500000004</v>
      </c>
      <c r="D26" s="109">
        <f>VLOOKUP(A26,'Annual Reporting Requirements'!$A$7:$U$47,16,FALSE)</f>
        <v>24146944</v>
      </c>
      <c r="E26" s="110">
        <f t="shared" si="2"/>
        <v>17115028.850000001</v>
      </c>
      <c r="F26" s="111">
        <f t="shared" si="0"/>
        <v>0</v>
      </c>
      <c r="G26" s="121">
        <v>24146944</v>
      </c>
      <c r="H26" s="106">
        <f t="shared" si="1"/>
        <v>17115028.850000001</v>
      </c>
    </row>
    <row r="27" spans="1:8" ht="19.2" customHeight="1">
      <c r="A27" s="104" t="s">
        <v>132</v>
      </c>
      <c r="B27" s="105" t="str">
        <f>VLOOKUP(A27,'Annual Reporting Requirements'!A31:U71,19,FALSE)</f>
        <v xml:space="preserve">004041927    004025219     </v>
      </c>
      <c r="C27" s="109">
        <f>VLOOKUP(A27,'Annual Reporting Requirements'!$A$7:$U$47,17,FALSE)</f>
        <v>1092224.31</v>
      </c>
      <c r="D27" s="109">
        <f>VLOOKUP(A27,'Annual Reporting Requirements'!$A$7:$U$47,16,FALSE)</f>
        <v>3147003</v>
      </c>
      <c r="E27" s="110">
        <f t="shared" si="2"/>
        <v>2054778.69</v>
      </c>
      <c r="F27" s="111">
        <f t="shared" si="0"/>
        <v>0</v>
      </c>
      <c r="G27" s="121">
        <v>3147003</v>
      </c>
      <c r="H27" s="106">
        <f t="shared" si="1"/>
        <v>2054778.69</v>
      </c>
    </row>
    <row r="28" spans="1:8" ht="58.2">
      <c r="A28" s="104" t="s">
        <v>133</v>
      </c>
      <c r="B28" s="105" t="str">
        <f>VLOOKUP(A28,'Annual Reporting Requirements'!A32:U72,19,FALSE)</f>
        <v xml:space="preserve">004041950 007228716 007228717 007228884 004025243 007228692 007228693 007228694 007228882 </v>
      </c>
      <c r="C28" s="109">
        <f>VLOOKUP(A28,'Annual Reporting Requirements'!$A$7:$U$47,17,FALSE)</f>
        <v>5154585.05</v>
      </c>
      <c r="D28" s="109">
        <f>VLOOKUP(A28,'Annual Reporting Requirements'!$A$7:$U$47,16,FALSE)</f>
        <v>14326804</v>
      </c>
      <c r="E28" s="110">
        <f t="shared" si="2"/>
        <v>9172218.9499999993</v>
      </c>
      <c r="F28" s="111">
        <f t="shared" si="0"/>
        <v>0</v>
      </c>
      <c r="G28" s="121">
        <v>14326804</v>
      </c>
      <c r="H28" s="106">
        <f t="shared" si="1"/>
        <v>9172218.9499999993</v>
      </c>
    </row>
    <row r="29" spans="1:8" ht="24">
      <c r="A29" s="104" t="s">
        <v>139</v>
      </c>
      <c r="B29" s="105" t="str">
        <f>VLOOKUP(A29,'Annual Reporting Requirements'!A33:U73,19,FALSE)</f>
        <v xml:space="preserve">004041661 007228699 007228700  004024964     </v>
      </c>
      <c r="C29" s="109">
        <f>VLOOKUP(A29,'Annual Reporting Requirements'!$A$7:$U$47,17,FALSE)</f>
        <v>8115694.25</v>
      </c>
      <c r="D29" s="109">
        <f>VLOOKUP(A29,'Annual Reporting Requirements'!$A$7:$U$47,16,FALSE)</f>
        <v>29535955</v>
      </c>
      <c r="E29" s="110">
        <f t="shared" si="2"/>
        <v>21420260.75</v>
      </c>
      <c r="F29" s="111">
        <f t="shared" si="0"/>
        <v>0</v>
      </c>
      <c r="G29" s="121">
        <v>29535955</v>
      </c>
      <c r="H29" s="106">
        <f t="shared" si="1"/>
        <v>21420260.75</v>
      </c>
    </row>
    <row r="30" spans="1:8" ht="24">
      <c r="A30" s="104" t="s">
        <v>140</v>
      </c>
      <c r="B30" s="105" t="str">
        <f>VLOOKUP(A30,'Annual Reporting Requirements'!A34:U74,19,FALSE)</f>
        <v xml:space="preserve">004041851 007228710   004025144     </v>
      </c>
      <c r="C30" s="109">
        <f>VLOOKUP(A30,'Annual Reporting Requirements'!$A$7:$U$47,17,FALSE)</f>
        <v>4218024.6100000003</v>
      </c>
      <c r="D30" s="109">
        <f>VLOOKUP(A30,'Annual Reporting Requirements'!$A$7:$U$47,16,FALSE)</f>
        <v>15019218</v>
      </c>
      <c r="E30" s="110">
        <f t="shared" si="2"/>
        <v>10801193.390000001</v>
      </c>
      <c r="F30" s="111">
        <f t="shared" si="0"/>
        <v>0</v>
      </c>
      <c r="G30" s="125">
        <v>15019218</v>
      </c>
      <c r="H30" s="114">
        <f t="shared" si="1"/>
        <v>10801193.390000001</v>
      </c>
    </row>
    <row r="31" spans="1:8" ht="19.2" customHeight="1">
      <c r="A31" s="104" t="s">
        <v>58</v>
      </c>
      <c r="B31" s="105" t="str">
        <f>VLOOKUP(A31,'Annual Reporting Requirements'!A35:U75,19,FALSE)</f>
        <v xml:space="preserve">004041653    04024956     </v>
      </c>
      <c r="C31" s="109">
        <f>VLOOKUP(A31,'Annual Reporting Requirements'!$A$7:$U$47,17,FALSE)</f>
        <v>3147916.08</v>
      </c>
      <c r="D31" s="109">
        <f>VLOOKUP(A31,'Annual Reporting Requirements'!$A$7:$U$47,16,FALSE)</f>
        <v>16775661</v>
      </c>
      <c r="E31" s="110">
        <f t="shared" si="2"/>
        <v>13627744.92</v>
      </c>
      <c r="F31" s="111">
        <f t="shared" si="0"/>
        <v>0</v>
      </c>
      <c r="G31" s="121">
        <v>16775661</v>
      </c>
      <c r="H31" s="106">
        <f t="shared" si="1"/>
        <v>13627744.92</v>
      </c>
    </row>
    <row r="32" spans="1:8" ht="19.2" customHeight="1">
      <c r="A32" s="104" t="s">
        <v>173</v>
      </c>
      <c r="B32" s="105" t="str">
        <f>VLOOKUP(A32,'Annual Reporting Requirements'!A36:U76,19,FALSE)</f>
        <v xml:space="preserve">004041828    004025110     </v>
      </c>
      <c r="C32" s="109">
        <f>VLOOKUP(A32,'Annual Reporting Requirements'!$A$7:$U$47,17,FALSE)</f>
        <v>591042.1</v>
      </c>
      <c r="D32" s="109">
        <f>VLOOKUP(A32,'Annual Reporting Requirements'!$A$7:$U$47,16,FALSE)</f>
        <v>6748439</v>
      </c>
      <c r="E32" s="110">
        <f t="shared" si="2"/>
        <v>6157396.9000000004</v>
      </c>
      <c r="F32" s="111">
        <f t="shared" si="0"/>
        <v>0</v>
      </c>
      <c r="G32" s="121">
        <v>6748439</v>
      </c>
      <c r="H32" s="106">
        <f t="shared" si="1"/>
        <v>6157396.9000000004</v>
      </c>
    </row>
    <row r="33" spans="1:8" ht="24">
      <c r="A33" s="104" t="s">
        <v>217</v>
      </c>
      <c r="B33" s="105" t="str">
        <f>'Annual Reporting Requirements'!S37</f>
        <v xml:space="preserve">004041836 007228708 007228709  004025128     </v>
      </c>
      <c r="C33" s="109">
        <f>'Annual Reporting Requirements'!Q37</f>
        <v>30469096.920000002</v>
      </c>
      <c r="D33" s="109">
        <f>'Annual Reporting Requirements'!P37</f>
        <v>152088425</v>
      </c>
      <c r="E33" s="110">
        <f>D33-C33</f>
        <v>121619328.08</v>
      </c>
      <c r="F33" s="111">
        <f t="shared" si="0"/>
        <v>0</v>
      </c>
      <c r="G33" s="121">
        <v>152088425</v>
      </c>
      <c r="H33" s="106">
        <f t="shared" si="1"/>
        <v>121619328.08</v>
      </c>
    </row>
    <row r="34" spans="1:8" ht="27.6" customHeight="1">
      <c r="A34" s="115" t="s">
        <v>59</v>
      </c>
      <c r="B34" s="116"/>
      <c r="C34" s="117"/>
      <c r="D34" s="117"/>
      <c r="E34" s="118"/>
      <c r="F34" s="122"/>
      <c r="G34" s="123"/>
      <c r="H34" s="119"/>
    </row>
    <row r="35" spans="1:8" ht="25.2" customHeight="1">
      <c r="A35" s="104" t="s">
        <v>218</v>
      </c>
      <c r="B35" s="105" t="str">
        <f>'Annual Reporting Requirements'!S44</f>
        <v xml:space="preserve">004064218 004122933 004064200  004025359 004025607    </v>
      </c>
      <c r="C35" s="121">
        <f>'Annual Reporting Requirements'!Q44</f>
        <v>4507959.26</v>
      </c>
      <c r="D35" s="121">
        <f>'Annual Reporting Requirements'!P44</f>
        <v>11916397</v>
      </c>
      <c r="E35" s="121">
        <f t="shared" si="2"/>
        <v>7408437.7400000002</v>
      </c>
      <c r="F35" s="120"/>
      <c r="G35" s="121">
        <v>11916397</v>
      </c>
      <c r="H35" s="106">
        <f t="shared" si="1"/>
        <v>7408437.7400000002</v>
      </c>
    </row>
    <row r="36" spans="1:8" ht="24">
      <c r="A36" s="104" t="s">
        <v>219</v>
      </c>
      <c r="B36" s="105" t="str">
        <f>'Annual Reporting Requirements'!S45</f>
        <v xml:space="preserve">004049607 004122941 004042206       </v>
      </c>
      <c r="C36" s="109">
        <f>'Annual Reporting Requirements'!Q45</f>
        <v>88576737.409999996</v>
      </c>
      <c r="D36" s="109">
        <f>'Annual Reporting Requirements'!P45</f>
        <v>152009918</v>
      </c>
      <c r="E36" s="110">
        <f t="shared" ref="E36" si="3">D36-C36</f>
        <v>63433180.590000004</v>
      </c>
      <c r="F36" s="111">
        <f t="shared" si="0"/>
        <v>0</v>
      </c>
      <c r="G36" s="121">
        <v>152009918</v>
      </c>
      <c r="H36" s="106">
        <f t="shared" si="1"/>
        <v>63433180.590000004</v>
      </c>
    </row>
    <row r="37" spans="1:8" ht="24">
      <c r="A37" s="104" t="s">
        <v>220</v>
      </c>
      <c r="B37" s="105" t="str">
        <f>'Annual Reporting Requirements'!S46</f>
        <v xml:space="preserve">004075651 004122925 004075669       </v>
      </c>
      <c r="C37" s="109">
        <f>'Annual Reporting Requirements'!Q46</f>
        <v>10191241.33</v>
      </c>
      <c r="D37" s="109">
        <f>'Annual Reporting Requirements'!P46</f>
        <v>23488845</v>
      </c>
      <c r="E37" s="110">
        <f t="shared" ref="E37" si="4">D37-C37</f>
        <v>13297603.67</v>
      </c>
      <c r="F37" s="111">
        <f t="shared" si="0"/>
        <v>0</v>
      </c>
      <c r="G37" s="121">
        <v>23488845</v>
      </c>
      <c r="H37" s="106">
        <f t="shared" si="1"/>
        <v>13297603.67</v>
      </c>
    </row>
  </sheetData>
  <mergeCells count="2">
    <mergeCell ref="F1:H1"/>
    <mergeCell ref="B1:E1"/>
  </mergeCells>
  <conditionalFormatting sqref="A3:F3 A4:E12 A14:E33 A13:C13 E13 A36:F37 F4:F34">
    <cfRule type="expression" dxfId="4" priority="5">
      <formula>MOD(ROW(),5)=0</formula>
    </cfRule>
  </conditionalFormatting>
  <conditionalFormatting sqref="G5:H5">
    <cfRule type="expression" dxfId="3" priority="4">
      <formula>MOD(ROW(),5)=0</formula>
    </cfRule>
  </conditionalFormatting>
  <conditionalFormatting sqref="G10:H10">
    <cfRule type="expression" dxfId="2" priority="3">
      <formula>MOD(ROW(),5)=0</formula>
    </cfRule>
  </conditionalFormatting>
  <conditionalFormatting sqref="A34:E34">
    <cfRule type="expression" dxfId="1" priority="2">
      <formula>MOD(ROW(),5)=0</formula>
    </cfRule>
  </conditionalFormatting>
  <conditionalFormatting sqref="B35">
    <cfRule type="expression" dxfId="0" priority="1">
      <formula>MOD(ROW(),5)=0</formula>
    </cfRule>
  </conditionalFormatting>
  <pageMargins left="0.45" right="0.45" top="0.95" bottom="0.5" header="0.3" footer="0.3"/>
  <pageSetup scale="52" orientation="portrait" r:id="rId1"/>
  <headerFooter>
    <oddHeader xml:space="preserve">&amp;CState of Connecticut
Medicaid Uncompensated Care Cost Calculations
For the Medicaid State Plan Rate Year Ended September 30, 2011 
Addendum #1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2:V323"/>
  <sheetViews>
    <sheetView showGridLines="0" tabSelected="1" topLeftCell="E1" zoomScale="110" zoomScaleNormal="110" workbookViewId="0">
      <selection activeCell="O1" sqref="O1:O1048576"/>
    </sheetView>
  </sheetViews>
  <sheetFormatPr defaultColWidth="8.88671875" defaultRowHeight="12"/>
  <cols>
    <col min="1" max="1" width="41.33203125" style="1" customWidth="1"/>
    <col min="2" max="2" width="11.109375" style="1" customWidth="1"/>
    <col min="3" max="4" width="8.5546875" style="1" customWidth="1"/>
    <col min="5" max="5" width="15.44140625" style="1" customWidth="1"/>
    <col min="6" max="7" width="10.33203125" style="1" customWidth="1"/>
    <col min="8" max="8" width="11.5546875" style="1" customWidth="1"/>
    <col min="9" max="12" width="11.109375" style="1" customWidth="1"/>
    <col min="13" max="13" width="9.44140625" style="1" customWidth="1"/>
    <col min="14" max="14" width="11.109375" style="1" customWidth="1"/>
    <col min="15" max="15" width="12.77734375" style="1" customWidth="1"/>
    <col min="16" max="16" width="12.109375" style="1" customWidth="1"/>
    <col min="17" max="17" width="11.109375" style="1" customWidth="1"/>
    <col min="18" max="18" width="9.109375" style="1" customWidth="1"/>
    <col min="19" max="19" width="23.109375" style="32" customWidth="1"/>
    <col min="20" max="20" width="8.6640625" style="1" customWidth="1"/>
    <col min="21" max="21" width="11.109375" style="1" customWidth="1"/>
    <col min="22" max="22" width="13.109375" style="1" customWidth="1"/>
    <col min="23" max="16384" width="8.88671875" style="1"/>
  </cols>
  <sheetData>
    <row r="2" spans="1:22" ht="84.75" customHeight="1">
      <c r="A2" s="2" t="s">
        <v>0</v>
      </c>
      <c r="B2" s="132" t="s">
        <v>209</v>
      </c>
      <c r="C2" s="132"/>
      <c r="D2" s="132"/>
      <c r="E2" s="132"/>
      <c r="F2" s="132"/>
      <c r="G2" s="132"/>
      <c r="H2" s="132"/>
      <c r="I2" s="132"/>
      <c r="J2" s="132"/>
      <c r="K2" s="132"/>
      <c r="L2" s="132"/>
      <c r="M2" s="132"/>
      <c r="N2" s="132"/>
      <c r="O2" s="132"/>
      <c r="P2" s="132"/>
      <c r="Q2" s="132"/>
    </row>
    <row r="4" spans="1:22">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3" t="s">
        <v>17</v>
      </c>
      <c r="R4" s="3" t="s">
        <v>18</v>
      </c>
      <c r="S4" s="33" t="s">
        <v>19</v>
      </c>
      <c r="T4" s="3" t="s">
        <v>20</v>
      </c>
      <c r="U4" s="3" t="s">
        <v>21</v>
      </c>
      <c r="V4" s="4"/>
    </row>
    <row r="5" spans="1:22" ht="60">
      <c r="A5" s="5" t="s">
        <v>22</v>
      </c>
      <c r="B5" s="5" t="s">
        <v>23</v>
      </c>
      <c r="C5" s="5" t="s">
        <v>24</v>
      </c>
      <c r="D5" s="5" t="s">
        <v>25</v>
      </c>
      <c r="E5" s="5" t="s">
        <v>26</v>
      </c>
      <c r="F5" s="5" t="s">
        <v>27</v>
      </c>
      <c r="G5" s="5" t="s">
        <v>28</v>
      </c>
      <c r="H5" s="5" t="s">
        <v>29</v>
      </c>
      <c r="I5" s="5" t="s">
        <v>30</v>
      </c>
      <c r="J5" s="5" t="s">
        <v>31</v>
      </c>
      <c r="K5" s="5" t="s">
        <v>32</v>
      </c>
      <c r="L5" s="5" t="s">
        <v>33</v>
      </c>
      <c r="M5" s="5" t="s">
        <v>34</v>
      </c>
      <c r="N5" s="5" t="s">
        <v>35</v>
      </c>
      <c r="O5" s="5" t="s">
        <v>36</v>
      </c>
      <c r="P5" s="5" t="s">
        <v>37</v>
      </c>
      <c r="Q5" s="5" t="s">
        <v>38</v>
      </c>
      <c r="R5" s="5" t="s">
        <v>39</v>
      </c>
      <c r="S5" s="6" t="s">
        <v>40</v>
      </c>
      <c r="T5" s="6" t="s">
        <v>41</v>
      </c>
      <c r="U5" s="6" t="s">
        <v>42</v>
      </c>
      <c r="V5" s="7"/>
    </row>
    <row r="6" spans="1:22">
      <c r="A6" s="8"/>
      <c r="B6" s="9"/>
      <c r="C6" s="10"/>
      <c r="D6" s="10"/>
      <c r="E6" s="9"/>
      <c r="F6" s="9"/>
      <c r="G6" s="9"/>
      <c r="H6" s="9"/>
      <c r="I6" s="11" t="s">
        <v>43</v>
      </c>
      <c r="J6" s="9"/>
      <c r="K6" s="11" t="s">
        <v>44</v>
      </c>
      <c r="L6" s="9"/>
      <c r="M6" s="9"/>
      <c r="N6" s="9"/>
      <c r="O6" s="11" t="s">
        <v>45</v>
      </c>
      <c r="P6" s="11" t="s">
        <v>46</v>
      </c>
      <c r="Q6" s="9"/>
      <c r="R6" s="9"/>
      <c r="S6" s="9"/>
      <c r="T6" s="9"/>
      <c r="U6" s="9"/>
      <c r="V6" s="12"/>
    </row>
    <row r="7" spans="1:22" ht="24">
      <c r="A7" s="1" t="s">
        <v>168</v>
      </c>
      <c r="B7" s="72">
        <f t="shared" ref="B7:B37" si="0">Q7</f>
        <v>7580433.5999999996</v>
      </c>
      <c r="C7" s="14">
        <v>0.44687664246364678</v>
      </c>
      <c r="D7" s="14">
        <v>0.18410000000000001</v>
      </c>
      <c r="E7" s="15" t="s">
        <v>175</v>
      </c>
      <c r="F7" s="72">
        <v>90454554</v>
      </c>
      <c r="G7" s="72">
        <v>28617205</v>
      </c>
      <c r="H7" s="72">
        <v>2554478</v>
      </c>
      <c r="I7" s="72">
        <f t="shared" ref="I7:I37" si="1">SUM(F7:H7)</f>
        <v>121626237</v>
      </c>
      <c r="J7" s="72">
        <v>143244020</v>
      </c>
      <c r="K7" s="72">
        <f t="shared" ref="K7:K37" si="2">J7-I7</f>
        <v>21617783</v>
      </c>
      <c r="L7" s="72">
        <v>1025493</v>
      </c>
      <c r="M7" s="72">
        <v>0</v>
      </c>
      <c r="N7" s="72">
        <v>7080693</v>
      </c>
      <c r="O7" s="72">
        <f t="shared" ref="O7:O37" si="3">N7-M7-L7</f>
        <v>6055200</v>
      </c>
      <c r="P7" s="72">
        <f t="shared" ref="P7:P37" si="4">O7+K7</f>
        <v>27672983</v>
      </c>
      <c r="Q7" s="72">
        <v>7580433.5999999996</v>
      </c>
      <c r="R7" s="72">
        <v>0</v>
      </c>
      <c r="S7" s="34" t="s">
        <v>62</v>
      </c>
      <c r="T7" s="16" t="s">
        <v>63</v>
      </c>
      <c r="U7" s="72">
        <v>351443596</v>
      </c>
      <c r="V7" s="17" t="str">
        <f t="shared" ref="V7:V37" si="5">IF(Q7&gt;B7,"VERIFY - PMT HIGHER THAN ESTIMATE!","")</f>
        <v/>
      </c>
    </row>
    <row r="8" spans="1:22">
      <c r="A8" s="1" t="s">
        <v>130</v>
      </c>
      <c r="B8" s="72">
        <f t="shared" si="0"/>
        <v>709662.06</v>
      </c>
      <c r="C8" s="14">
        <v>0.31081269619811652</v>
      </c>
      <c r="D8" s="14">
        <v>0.1158</v>
      </c>
      <c r="E8" s="15" t="s">
        <v>176</v>
      </c>
      <c r="F8" s="72">
        <v>17104875</v>
      </c>
      <c r="G8" s="72">
        <v>4151991</v>
      </c>
      <c r="H8" s="72">
        <v>459669</v>
      </c>
      <c r="I8" s="72">
        <f t="shared" si="1"/>
        <v>21716535</v>
      </c>
      <c r="J8" s="72">
        <v>31168678</v>
      </c>
      <c r="K8" s="72">
        <f t="shared" si="2"/>
        <v>9452143</v>
      </c>
      <c r="L8" s="72">
        <v>245355</v>
      </c>
      <c r="M8" s="72">
        <v>0</v>
      </c>
      <c r="N8" s="72">
        <v>1390724</v>
      </c>
      <c r="O8" s="72">
        <f t="shared" si="3"/>
        <v>1145369</v>
      </c>
      <c r="P8" s="72">
        <f t="shared" si="4"/>
        <v>10597512</v>
      </c>
      <c r="Q8" s="72">
        <v>709662.06</v>
      </c>
      <c r="R8" s="72">
        <v>0</v>
      </c>
      <c r="S8" s="34" t="s">
        <v>64</v>
      </c>
      <c r="T8" s="16" t="s">
        <v>65</v>
      </c>
      <c r="U8" s="72">
        <v>111660187</v>
      </c>
      <c r="V8" s="17" t="str">
        <f t="shared" si="5"/>
        <v/>
      </c>
    </row>
    <row r="9" spans="1:22" ht="24">
      <c r="A9" s="1" t="s">
        <v>47</v>
      </c>
      <c r="B9" s="72">
        <f t="shared" si="0"/>
        <v>1288087.53</v>
      </c>
      <c r="C9" s="14">
        <v>0.37673655423883318</v>
      </c>
      <c r="D9" s="14">
        <v>0.18</v>
      </c>
      <c r="E9" s="15" t="s">
        <v>177</v>
      </c>
      <c r="F9" s="72">
        <v>22488650</v>
      </c>
      <c r="G9" s="72">
        <v>6584383</v>
      </c>
      <c r="H9" s="72">
        <v>379486</v>
      </c>
      <c r="I9" s="72">
        <f t="shared" si="1"/>
        <v>29452519</v>
      </c>
      <c r="J9" s="72">
        <v>33142580</v>
      </c>
      <c r="K9" s="72">
        <f t="shared" si="2"/>
        <v>3690061</v>
      </c>
      <c r="L9" s="72">
        <v>678884</v>
      </c>
      <c r="M9" s="72">
        <v>0</v>
      </c>
      <c r="N9" s="72">
        <v>1287158</v>
      </c>
      <c r="O9" s="72">
        <f t="shared" si="3"/>
        <v>608274</v>
      </c>
      <c r="P9" s="72">
        <f t="shared" si="4"/>
        <v>4298335</v>
      </c>
      <c r="Q9" s="72">
        <v>1288087.53</v>
      </c>
      <c r="R9" s="72">
        <v>0</v>
      </c>
      <c r="S9" s="34" t="s">
        <v>66</v>
      </c>
      <c r="T9" s="16" t="s">
        <v>67</v>
      </c>
      <c r="U9" s="72">
        <v>100085863</v>
      </c>
      <c r="V9" s="17" t="str">
        <f t="shared" si="5"/>
        <v/>
      </c>
    </row>
    <row r="10" spans="1:22">
      <c r="A10" s="1" t="s">
        <v>131</v>
      </c>
      <c r="B10" s="72">
        <f t="shared" si="0"/>
        <v>10859639.24</v>
      </c>
      <c r="C10" s="14">
        <v>0.57564624411904641</v>
      </c>
      <c r="D10" s="14">
        <v>0.30840000000000001</v>
      </c>
      <c r="E10" s="15" t="s">
        <v>178</v>
      </c>
      <c r="F10" s="72">
        <v>21116606</v>
      </c>
      <c r="G10" s="72">
        <v>44994348</v>
      </c>
      <c r="H10" s="72">
        <v>0</v>
      </c>
      <c r="I10" s="72">
        <f t="shared" si="1"/>
        <v>66110954</v>
      </c>
      <c r="J10" s="72">
        <v>83250824</v>
      </c>
      <c r="K10" s="72">
        <f t="shared" si="2"/>
        <v>17139870</v>
      </c>
      <c r="L10" s="72">
        <v>131446</v>
      </c>
      <c r="M10" s="72">
        <v>0</v>
      </c>
      <c r="N10" s="72">
        <v>1409372</v>
      </c>
      <c r="O10" s="72">
        <f t="shared" si="3"/>
        <v>1277926</v>
      </c>
      <c r="P10" s="72">
        <f t="shared" si="4"/>
        <v>18417796</v>
      </c>
      <c r="Q10" s="72">
        <v>10859639.24</v>
      </c>
      <c r="R10" s="72">
        <v>0</v>
      </c>
      <c r="S10" s="34" t="s">
        <v>68</v>
      </c>
      <c r="T10" s="16" t="s">
        <v>69</v>
      </c>
      <c r="U10" s="72">
        <v>183039472</v>
      </c>
      <c r="V10" s="17" t="str">
        <f t="shared" si="5"/>
        <v/>
      </c>
    </row>
    <row r="11" spans="1:22" s="45" customFormat="1" ht="24">
      <c r="A11" s="45" t="s">
        <v>169</v>
      </c>
      <c r="B11" s="73">
        <f t="shared" si="0"/>
        <v>5446394.9800000004</v>
      </c>
      <c r="C11" s="47">
        <v>0.28203356682008057</v>
      </c>
      <c r="D11" s="47">
        <v>7.51E-2</v>
      </c>
      <c r="E11" s="81" t="s">
        <v>177</v>
      </c>
      <c r="F11" s="73">
        <v>56231889</v>
      </c>
      <c r="G11" s="73">
        <v>12494992</v>
      </c>
      <c r="H11" s="73">
        <v>1689918</v>
      </c>
      <c r="I11" s="73">
        <f t="shared" si="1"/>
        <v>70416799</v>
      </c>
      <c r="J11" s="73">
        <v>94572308</v>
      </c>
      <c r="K11" s="73">
        <f t="shared" si="2"/>
        <v>24155509</v>
      </c>
      <c r="L11" s="73">
        <v>1744370</v>
      </c>
      <c r="M11" s="73">
        <v>0</v>
      </c>
      <c r="N11" s="73">
        <v>5760630</v>
      </c>
      <c r="O11" s="73">
        <f t="shared" si="3"/>
        <v>4016260</v>
      </c>
      <c r="P11" s="73">
        <f t="shared" si="4"/>
        <v>28171769</v>
      </c>
      <c r="Q11" s="73">
        <v>5446394.9800000004</v>
      </c>
      <c r="R11" s="73">
        <v>0</v>
      </c>
      <c r="S11" s="63" t="s">
        <v>76</v>
      </c>
      <c r="T11" s="49" t="s">
        <v>77</v>
      </c>
      <c r="U11" s="73">
        <v>411293159</v>
      </c>
      <c r="V11" s="41" t="str">
        <f t="shared" si="5"/>
        <v/>
      </c>
    </row>
    <row r="12" spans="1:22" ht="24">
      <c r="A12" s="1" t="s">
        <v>48</v>
      </c>
      <c r="B12" s="72">
        <f t="shared" si="0"/>
        <v>939502.74</v>
      </c>
      <c r="C12" s="14">
        <v>0.41430352979450197</v>
      </c>
      <c r="D12" s="14">
        <v>0.14360000000000001</v>
      </c>
      <c r="E12" s="15" t="s">
        <v>176</v>
      </c>
      <c r="F12" s="72">
        <v>17467593</v>
      </c>
      <c r="G12" s="72">
        <v>5670430</v>
      </c>
      <c r="H12" s="72">
        <v>512054</v>
      </c>
      <c r="I12" s="72">
        <f t="shared" si="1"/>
        <v>23650077</v>
      </c>
      <c r="J12" s="72">
        <v>24643997</v>
      </c>
      <c r="K12" s="72">
        <f t="shared" si="2"/>
        <v>993920</v>
      </c>
      <c r="L12" s="72">
        <v>354982</v>
      </c>
      <c r="M12" s="72">
        <v>0</v>
      </c>
      <c r="N12" s="72">
        <v>1112052</v>
      </c>
      <c r="O12" s="72">
        <f t="shared" si="3"/>
        <v>757070</v>
      </c>
      <c r="P12" s="72">
        <f t="shared" si="4"/>
        <v>1750990</v>
      </c>
      <c r="Q12" s="72">
        <v>939502.74</v>
      </c>
      <c r="R12" s="72">
        <v>0</v>
      </c>
      <c r="S12" s="34" t="s">
        <v>78</v>
      </c>
      <c r="T12" s="16" t="s">
        <v>79</v>
      </c>
      <c r="U12" s="72">
        <v>86711888</v>
      </c>
      <c r="V12" s="17" t="str">
        <f t="shared" si="5"/>
        <v/>
      </c>
    </row>
    <row r="13" spans="1:22">
      <c r="A13" s="1" t="s">
        <v>208</v>
      </c>
      <c r="B13" s="72">
        <f t="shared" si="0"/>
        <v>13276145.25</v>
      </c>
      <c r="C13" s="14">
        <v>0.80122998078155028</v>
      </c>
      <c r="D13" s="14">
        <v>0.9627</v>
      </c>
      <c r="E13" s="15" t="s">
        <v>179</v>
      </c>
      <c r="F13" s="72">
        <v>18539820</v>
      </c>
      <c r="G13" s="72">
        <v>0</v>
      </c>
      <c r="H13" s="72">
        <v>0</v>
      </c>
      <c r="I13" s="72">
        <f t="shared" si="1"/>
        <v>18539820</v>
      </c>
      <c r="J13" s="72">
        <v>19630849</v>
      </c>
      <c r="K13" s="72">
        <f t="shared" si="2"/>
        <v>1091029</v>
      </c>
      <c r="L13" s="72">
        <v>145365</v>
      </c>
      <c r="M13" s="72">
        <v>0</v>
      </c>
      <c r="N13" s="72">
        <v>1612663</v>
      </c>
      <c r="O13" s="72">
        <f t="shared" si="3"/>
        <v>1467298</v>
      </c>
      <c r="P13" s="72">
        <f t="shared" si="4"/>
        <v>2558327</v>
      </c>
      <c r="Q13" s="72">
        <v>13276145.25</v>
      </c>
      <c r="R13" s="72">
        <v>0</v>
      </c>
      <c r="S13" s="34" t="s">
        <v>74</v>
      </c>
      <c r="T13" s="16" t="s">
        <v>75</v>
      </c>
      <c r="U13" s="72">
        <v>27889571</v>
      </c>
      <c r="V13" s="17" t="str">
        <f t="shared" si="5"/>
        <v/>
      </c>
    </row>
    <row r="14" spans="1:22" s="50" customFormat="1">
      <c r="A14" s="50" t="s">
        <v>170</v>
      </c>
      <c r="B14" s="74">
        <f t="shared" si="0"/>
        <v>1620532</v>
      </c>
      <c r="C14" s="51">
        <v>9.6979675035769583E-2</v>
      </c>
      <c r="D14" s="51">
        <v>4.6399999999999997E-2</v>
      </c>
      <c r="E14" s="44" t="s">
        <v>177</v>
      </c>
      <c r="F14" s="74">
        <v>9281949</v>
      </c>
      <c r="G14" s="74">
        <v>3848666</v>
      </c>
      <c r="H14" s="74">
        <v>265213</v>
      </c>
      <c r="I14" s="74">
        <f t="shared" si="1"/>
        <v>13395828</v>
      </c>
      <c r="J14" s="74">
        <v>21684548</v>
      </c>
      <c r="K14" s="74">
        <f t="shared" si="2"/>
        <v>8288720</v>
      </c>
      <c r="L14" s="74">
        <v>3449083</v>
      </c>
      <c r="M14" s="74">
        <v>0</v>
      </c>
      <c r="N14" s="74">
        <v>10376379</v>
      </c>
      <c r="O14" s="74">
        <f t="shared" si="3"/>
        <v>6927296</v>
      </c>
      <c r="P14" s="74">
        <f t="shared" si="4"/>
        <v>15216016</v>
      </c>
      <c r="Q14" s="74">
        <v>1620532</v>
      </c>
      <c r="R14" s="74">
        <v>0</v>
      </c>
      <c r="S14" s="64" t="s">
        <v>80</v>
      </c>
      <c r="T14" s="53" t="s">
        <v>81</v>
      </c>
      <c r="U14" s="74">
        <v>250955414</v>
      </c>
      <c r="V14" s="31" t="str">
        <f t="shared" si="5"/>
        <v/>
      </c>
    </row>
    <row r="15" spans="1:22">
      <c r="A15" s="1" t="s">
        <v>49</v>
      </c>
      <c r="B15" s="72">
        <f t="shared" si="0"/>
        <v>13587234.6</v>
      </c>
      <c r="C15" s="14">
        <v>0.30387881775606695</v>
      </c>
      <c r="D15" s="14">
        <v>0.1308</v>
      </c>
      <c r="E15" s="15" t="s">
        <v>180</v>
      </c>
      <c r="F15" s="72">
        <v>130535481</v>
      </c>
      <c r="G15" s="72">
        <v>24403928</v>
      </c>
      <c r="H15" s="72">
        <v>2554478</v>
      </c>
      <c r="I15" s="72">
        <f t="shared" si="1"/>
        <v>157493887</v>
      </c>
      <c r="J15" s="72">
        <v>179790902</v>
      </c>
      <c r="K15" s="72">
        <f t="shared" si="2"/>
        <v>22297015</v>
      </c>
      <c r="L15" s="72">
        <v>2350501</v>
      </c>
      <c r="M15" s="72">
        <v>0</v>
      </c>
      <c r="N15" s="72">
        <v>12444634</v>
      </c>
      <c r="O15" s="72">
        <f t="shared" si="3"/>
        <v>10094133</v>
      </c>
      <c r="P15" s="72">
        <f t="shared" si="4"/>
        <v>32391148</v>
      </c>
      <c r="Q15" s="72">
        <v>13587234.6</v>
      </c>
      <c r="R15" s="72">
        <v>0</v>
      </c>
      <c r="S15" s="34" t="s">
        <v>84</v>
      </c>
      <c r="T15" s="16" t="s">
        <v>85</v>
      </c>
      <c r="U15" s="72">
        <v>727124576</v>
      </c>
      <c r="V15" s="17" t="str">
        <f t="shared" si="5"/>
        <v/>
      </c>
    </row>
    <row r="16" spans="1:22" s="45" customFormat="1">
      <c r="A16" s="45" t="s">
        <v>134</v>
      </c>
      <c r="B16" s="73">
        <f t="shared" si="0"/>
        <v>5203620.1399999997</v>
      </c>
      <c r="C16" s="47">
        <v>0.29373750445898972</v>
      </c>
      <c r="D16" s="47">
        <v>0.10579999999999999</v>
      </c>
      <c r="E16" s="81" t="s">
        <v>180</v>
      </c>
      <c r="F16" s="73">
        <v>80540992</v>
      </c>
      <c r="G16" s="73">
        <v>6376453</v>
      </c>
      <c r="H16" s="73">
        <v>2328268</v>
      </c>
      <c r="I16" s="73">
        <f t="shared" si="1"/>
        <v>89245713</v>
      </c>
      <c r="J16" s="73">
        <v>98907958</v>
      </c>
      <c r="K16" s="73">
        <f t="shared" si="2"/>
        <v>9662245</v>
      </c>
      <c r="L16" s="73">
        <v>598123</v>
      </c>
      <c r="M16" s="73">
        <v>0</v>
      </c>
      <c r="N16" s="73">
        <v>4554825</v>
      </c>
      <c r="O16" s="73">
        <f t="shared" si="3"/>
        <v>3956702</v>
      </c>
      <c r="P16" s="73">
        <f t="shared" si="4"/>
        <v>13618947</v>
      </c>
      <c r="Q16" s="73">
        <v>5203620.1399999997</v>
      </c>
      <c r="R16" s="73">
        <v>0</v>
      </c>
      <c r="S16" s="63" t="s">
        <v>88</v>
      </c>
      <c r="T16" s="49" t="s">
        <v>89</v>
      </c>
      <c r="U16" s="73">
        <v>391836784</v>
      </c>
      <c r="V16" s="41" t="str">
        <f t="shared" si="5"/>
        <v/>
      </c>
    </row>
    <row r="17" spans="1:22" s="103" customFormat="1" ht="24">
      <c r="A17" s="96" t="s">
        <v>50</v>
      </c>
      <c r="B17" s="97">
        <f t="shared" si="0"/>
        <v>6253110</v>
      </c>
      <c r="C17" s="98">
        <v>0.35683154064536765</v>
      </c>
      <c r="D17" s="98">
        <v>0.16889999999999999</v>
      </c>
      <c r="E17" s="99" t="s">
        <v>181</v>
      </c>
      <c r="F17" s="97">
        <v>51762912</v>
      </c>
      <c r="G17" s="97">
        <v>13731825</v>
      </c>
      <c r="H17" s="97">
        <v>0</v>
      </c>
      <c r="I17" s="97">
        <f t="shared" si="1"/>
        <v>65494737</v>
      </c>
      <c r="J17" s="97">
        <v>79846475</v>
      </c>
      <c r="K17" s="97">
        <f t="shared" si="2"/>
        <v>14351738</v>
      </c>
      <c r="L17" s="97">
        <v>518009</v>
      </c>
      <c r="M17" s="97">
        <v>0</v>
      </c>
      <c r="N17" s="97">
        <v>1629282</v>
      </c>
      <c r="O17" s="97">
        <f t="shared" si="3"/>
        <v>1111273</v>
      </c>
      <c r="P17" s="97">
        <f t="shared" si="4"/>
        <v>15463011</v>
      </c>
      <c r="Q17" s="97">
        <v>6253110</v>
      </c>
      <c r="R17" s="97">
        <v>0</v>
      </c>
      <c r="S17" s="100" t="s">
        <v>90</v>
      </c>
      <c r="T17" s="101" t="s">
        <v>91</v>
      </c>
      <c r="U17" s="97">
        <v>282163210</v>
      </c>
      <c r="V17" s="102" t="str">
        <f t="shared" si="5"/>
        <v/>
      </c>
    </row>
    <row r="18" spans="1:22">
      <c r="A18" s="1" t="s">
        <v>51</v>
      </c>
      <c r="B18" s="72">
        <f t="shared" si="0"/>
        <v>441618</v>
      </c>
      <c r="C18" s="14">
        <v>0.46074036121429485</v>
      </c>
      <c r="D18" s="14">
        <v>0.1167</v>
      </c>
      <c r="E18" s="44" t="s">
        <v>180</v>
      </c>
      <c r="F18" s="72">
        <v>6921941</v>
      </c>
      <c r="G18" s="72">
        <v>2320293</v>
      </c>
      <c r="H18" s="72">
        <v>178032</v>
      </c>
      <c r="I18" s="72">
        <f t="shared" si="1"/>
        <v>9420266</v>
      </c>
      <c r="J18" s="72">
        <v>17255131</v>
      </c>
      <c r="K18" s="72">
        <f t="shared" si="2"/>
        <v>7834865</v>
      </c>
      <c r="L18" s="72">
        <v>394591</v>
      </c>
      <c r="M18" s="72">
        <v>0</v>
      </c>
      <c r="N18" s="72">
        <v>999614</v>
      </c>
      <c r="O18" s="72">
        <f t="shared" si="3"/>
        <v>605023</v>
      </c>
      <c r="P18" s="72">
        <f t="shared" si="4"/>
        <v>8439888</v>
      </c>
      <c r="Q18" s="72">
        <v>441618</v>
      </c>
      <c r="R18" s="72">
        <v>0</v>
      </c>
      <c r="S18" s="34" t="s">
        <v>92</v>
      </c>
      <c r="T18" s="16" t="s">
        <v>93</v>
      </c>
      <c r="U18" s="72">
        <v>58973436</v>
      </c>
      <c r="V18" s="17" t="str">
        <f t="shared" si="5"/>
        <v/>
      </c>
    </row>
    <row r="19" spans="1:22" s="50" customFormat="1" ht="24">
      <c r="A19" s="50" t="s">
        <v>52</v>
      </c>
      <c r="B19" s="74">
        <f t="shared" si="0"/>
        <v>3691192.57</v>
      </c>
      <c r="C19" s="51">
        <v>0.34147483202995926</v>
      </c>
      <c r="D19" s="51">
        <v>0.12570000000000001</v>
      </c>
      <c r="E19" s="44" t="s">
        <v>180</v>
      </c>
      <c r="F19" s="74">
        <v>46620024</v>
      </c>
      <c r="G19" s="74">
        <v>15309506</v>
      </c>
      <c r="H19" s="74">
        <v>1331547</v>
      </c>
      <c r="I19" s="74">
        <f t="shared" si="1"/>
        <v>63261077</v>
      </c>
      <c r="J19" s="74">
        <v>76443857</v>
      </c>
      <c r="K19" s="74">
        <f t="shared" si="2"/>
        <v>13182780</v>
      </c>
      <c r="L19" s="74">
        <v>813729</v>
      </c>
      <c r="M19" s="74">
        <v>0</v>
      </c>
      <c r="N19" s="74">
        <v>2631416</v>
      </c>
      <c r="O19" s="74">
        <f t="shared" si="3"/>
        <v>1817687</v>
      </c>
      <c r="P19" s="74">
        <f t="shared" si="4"/>
        <v>15000467</v>
      </c>
      <c r="Q19" s="74">
        <v>3691192.57</v>
      </c>
      <c r="R19" s="74">
        <v>0</v>
      </c>
      <c r="S19" s="64" t="s">
        <v>94</v>
      </c>
      <c r="T19" s="53" t="s">
        <v>95</v>
      </c>
      <c r="U19" s="74">
        <v>274916254</v>
      </c>
      <c r="V19" s="31" t="str">
        <f t="shared" si="5"/>
        <v/>
      </c>
    </row>
    <row r="20" spans="1:22" ht="24">
      <c r="A20" s="1" t="s">
        <v>53</v>
      </c>
      <c r="B20" s="72">
        <f t="shared" si="0"/>
        <v>1348202.91</v>
      </c>
      <c r="C20" s="14">
        <v>0.3276825761932145</v>
      </c>
      <c r="D20" s="14">
        <v>0.13950000000000001</v>
      </c>
      <c r="E20" s="15" t="s">
        <v>180</v>
      </c>
      <c r="F20" s="72">
        <v>23859583</v>
      </c>
      <c r="G20" s="72">
        <v>7580691</v>
      </c>
      <c r="H20" s="72">
        <v>663711</v>
      </c>
      <c r="I20" s="72">
        <f t="shared" si="1"/>
        <v>32103985</v>
      </c>
      <c r="J20" s="72">
        <v>37984158</v>
      </c>
      <c r="K20" s="72">
        <f t="shared" si="2"/>
        <v>5880173</v>
      </c>
      <c r="L20" s="72">
        <v>671988</v>
      </c>
      <c r="M20" s="72">
        <v>0</v>
      </c>
      <c r="N20" s="72">
        <v>3957954</v>
      </c>
      <c r="O20" s="72">
        <f t="shared" si="3"/>
        <v>3285966</v>
      </c>
      <c r="P20" s="72">
        <f t="shared" si="4"/>
        <v>9166139</v>
      </c>
      <c r="Q20" s="72">
        <v>1348202.91</v>
      </c>
      <c r="R20" s="72">
        <v>0</v>
      </c>
      <c r="S20" s="34" t="s">
        <v>96</v>
      </c>
      <c r="T20" s="16" t="s">
        <v>97</v>
      </c>
      <c r="U20" s="72">
        <v>160413090</v>
      </c>
      <c r="V20" s="17" t="str">
        <f t="shared" si="5"/>
        <v/>
      </c>
    </row>
    <row r="21" spans="1:22" s="45" customFormat="1" ht="24">
      <c r="A21" s="45" t="s">
        <v>171</v>
      </c>
      <c r="B21" s="73">
        <f t="shared" si="0"/>
        <v>3780615.15</v>
      </c>
      <c r="C21" s="47">
        <v>0.25910909856781805</v>
      </c>
      <c r="D21" s="47">
        <v>9.3300000000000008E-2</v>
      </c>
      <c r="E21" s="81" t="s">
        <v>180</v>
      </c>
      <c r="F21" s="73">
        <v>31081897</v>
      </c>
      <c r="G21" s="73">
        <v>10189933</v>
      </c>
      <c r="H21" s="73">
        <v>647315</v>
      </c>
      <c r="I21" s="73">
        <f t="shared" si="1"/>
        <v>41919145</v>
      </c>
      <c r="J21" s="73">
        <v>50453785</v>
      </c>
      <c r="K21" s="73">
        <f t="shared" si="2"/>
        <v>8534640</v>
      </c>
      <c r="L21" s="73">
        <v>466118</v>
      </c>
      <c r="M21" s="73">
        <v>0</v>
      </c>
      <c r="N21" s="73">
        <v>2609563</v>
      </c>
      <c r="O21" s="73">
        <f t="shared" si="3"/>
        <v>2143445</v>
      </c>
      <c r="P21" s="73">
        <f t="shared" si="4"/>
        <v>10678085</v>
      </c>
      <c r="Q21" s="73">
        <v>3780615.15</v>
      </c>
      <c r="R21" s="73">
        <v>0</v>
      </c>
      <c r="S21" s="63" t="s">
        <v>98</v>
      </c>
      <c r="T21" s="49" t="s">
        <v>99</v>
      </c>
      <c r="U21" s="73">
        <v>239824487</v>
      </c>
      <c r="V21" s="41" t="str">
        <f t="shared" si="5"/>
        <v/>
      </c>
    </row>
    <row r="22" spans="1:22" ht="24">
      <c r="A22" s="50" t="s">
        <v>54</v>
      </c>
      <c r="B22" s="74">
        <f t="shared" si="0"/>
        <v>1904947.52</v>
      </c>
      <c r="C22" s="51">
        <v>0.29198259231010815</v>
      </c>
      <c r="D22" s="51">
        <v>0.13059999999999999</v>
      </c>
      <c r="E22" s="44" t="s">
        <v>180</v>
      </c>
      <c r="F22" s="74">
        <v>24889263</v>
      </c>
      <c r="G22" s="74">
        <v>9542922</v>
      </c>
      <c r="H22" s="74">
        <v>855651</v>
      </c>
      <c r="I22" s="74">
        <f t="shared" si="1"/>
        <v>35287836</v>
      </c>
      <c r="J22" s="74">
        <v>46653138</v>
      </c>
      <c r="K22" s="74">
        <f t="shared" si="2"/>
        <v>11365302</v>
      </c>
      <c r="L22" s="74">
        <v>605520</v>
      </c>
      <c r="M22" s="74">
        <v>0</v>
      </c>
      <c r="N22" s="74">
        <v>3580906</v>
      </c>
      <c r="O22" s="74">
        <f t="shared" si="3"/>
        <v>2975386</v>
      </c>
      <c r="P22" s="74">
        <f t="shared" si="4"/>
        <v>14340688</v>
      </c>
      <c r="Q22" s="74">
        <v>1904947.52</v>
      </c>
      <c r="R22" s="74">
        <v>0</v>
      </c>
      <c r="S22" s="64" t="s">
        <v>100</v>
      </c>
      <c r="T22" s="53" t="s">
        <v>101</v>
      </c>
      <c r="U22" s="74">
        <v>172233325</v>
      </c>
      <c r="V22" s="17" t="str">
        <f t="shared" si="5"/>
        <v/>
      </c>
    </row>
    <row r="23" spans="1:22">
      <c r="A23" s="1" t="s">
        <v>135</v>
      </c>
      <c r="B23" s="72">
        <f t="shared" si="0"/>
        <v>1390783.02</v>
      </c>
      <c r="C23" s="14">
        <v>0.22856258384067693</v>
      </c>
      <c r="D23" s="14">
        <v>7.1200000000000013E-2</v>
      </c>
      <c r="E23" s="15" t="s">
        <v>177</v>
      </c>
      <c r="F23" s="72">
        <v>8899944</v>
      </c>
      <c r="G23" s="72">
        <v>2687524</v>
      </c>
      <c r="H23" s="72">
        <v>195990</v>
      </c>
      <c r="I23" s="72">
        <f t="shared" si="1"/>
        <v>11783458</v>
      </c>
      <c r="J23" s="72">
        <v>14983671</v>
      </c>
      <c r="K23" s="72">
        <f t="shared" si="2"/>
        <v>3200213</v>
      </c>
      <c r="L23" s="72">
        <v>633420</v>
      </c>
      <c r="M23" s="72">
        <v>0</v>
      </c>
      <c r="N23" s="72">
        <v>2291519</v>
      </c>
      <c r="O23" s="72">
        <f t="shared" si="3"/>
        <v>1658099</v>
      </c>
      <c r="P23" s="72">
        <f t="shared" si="4"/>
        <v>4858312</v>
      </c>
      <c r="Q23" s="72">
        <v>1390783.02</v>
      </c>
      <c r="R23" s="72">
        <v>0</v>
      </c>
      <c r="S23" s="34" t="s">
        <v>102</v>
      </c>
      <c r="T23" s="16" t="s">
        <v>103</v>
      </c>
      <c r="U23" s="72">
        <v>67565304</v>
      </c>
      <c r="V23" s="17" t="str">
        <f t="shared" si="5"/>
        <v/>
      </c>
    </row>
    <row r="24" spans="1:22" s="50" customFormat="1">
      <c r="A24" s="50" t="s">
        <v>172</v>
      </c>
      <c r="B24" s="74">
        <f t="shared" si="0"/>
        <v>588018.34</v>
      </c>
      <c r="C24" s="51">
        <v>0.24200278164116829</v>
      </c>
      <c r="D24" s="51">
        <v>7.1199999999999999E-2</v>
      </c>
      <c r="E24" s="44" t="s">
        <v>176</v>
      </c>
      <c r="F24" s="74">
        <v>8331745</v>
      </c>
      <c r="G24" s="74">
        <v>2162838</v>
      </c>
      <c r="H24" s="74">
        <v>103478</v>
      </c>
      <c r="I24" s="74">
        <f t="shared" si="1"/>
        <v>10598061</v>
      </c>
      <c r="J24" s="74">
        <v>14346475</v>
      </c>
      <c r="K24" s="74">
        <f t="shared" si="2"/>
        <v>3748414</v>
      </c>
      <c r="L24" s="74">
        <v>423619</v>
      </c>
      <c r="M24" s="74">
        <v>0</v>
      </c>
      <c r="N24" s="74">
        <v>1385241</v>
      </c>
      <c r="O24" s="74">
        <f t="shared" si="3"/>
        <v>961622</v>
      </c>
      <c r="P24" s="74">
        <f t="shared" si="4"/>
        <v>4710036</v>
      </c>
      <c r="Q24" s="74">
        <v>588018.34</v>
      </c>
      <c r="R24" s="74">
        <v>0</v>
      </c>
      <c r="S24" s="64" t="s">
        <v>104</v>
      </c>
      <c r="T24" s="53" t="s">
        <v>105</v>
      </c>
      <c r="U24" s="74">
        <v>80687210</v>
      </c>
      <c r="V24" s="31" t="str">
        <f t="shared" si="5"/>
        <v/>
      </c>
    </row>
    <row r="25" spans="1:22">
      <c r="A25" s="1" t="s">
        <v>55</v>
      </c>
      <c r="B25" s="72">
        <f t="shared" si="0"/>
        <v>5211230.08</v>
      </c>
      <c r="C25" s="14">
        <v>0.25403553594239925</v>
      </c>
      <c r="D25" s="14">
        <v>0.1081</v>
      </c>
      <c r="E25" s="15" t="s">
        <v>176</v>
      </c>
      <c r="F25" s="72">
        <v>35227758</v>
      </c>
      <c r="G25" s="72">
        <v>11768441</v>
      </c>
      <c r="H25" s="72">
        <v>1418417</v>
      </c>
      <c r="I25" s="72">
        <f t="shared" si="1"/>
        <v>48414616</v>
      </c>
      <c r="J25" s="72">
        <v>60677419</v>
      </c>
      <c r="K25" s="72">
        <f t="shared" si="2"/>
        <v>12262803</v>
      </c>
      <c r="L25" s="72">
        <v>1855249</v>
      </c>
      <c r="M25" s="72">
        <v>0</v>
      </c>
      <c r="N25" s="72">
        <v>7247393</v>
      </c>
      <c r="O25" s="72">
        <f t="shared" si="3"/>
        <v>5392144</v>
      </c>
      <c r="P25" s="72">
        <f t="shared" si="4"/>
        <v>17654947</v>
      </c>
      <c r="Q25" s="72">
        <v>5211230.08</v>
      </c>
      <c r="R25" s="72">
        <v>0</v>
      </c>
      <c r="S25" s="34" t="s">
        <v>106</v>
      </c>
      <c r="T25" s="16" t="s">
        <v>107</v>
      </c>
      <c r="U25" s="72">
        <v>279591775</v>
      </c>
      <c r="V25" s="17" t="str">
        <f t="shared" si="5"/>
        <v/>
      </c>
    </row>
    <row r="26" spans="1:22" s="45" customFormat="1">
      <c r="A26" s="45" t="s">
        <v>136</v>
      </c>
      <c r="B26" s="73">
        <f t="shared" si="0"/>
        <v>510345.71</v>
      </c>
      <c r="C26" s="47">
        <v>0.22192556634304206</v>
      </c>
      <c r="D26" s="47">
        <v>0.1022</v>
      </c>
      <c r="E26" s="81" t="s">
        <v>177</v>
      </c>
      <c r="F26" s="73">
        <v>7419818</v>
      </c>
      <c r="G26" s="73">
        <v>2719698</v>
      </c>
      <c r="H26" s="73">
        <v>231818</v>
      </c>
      <c r="I26" s="73">
        <f t="shared" si="1"/>
        <v>10371334</v>
      </c>
      <c r="J26" s="73">
        <v>12127677</v>
      </c>
      <c r="K26" s="73">
        <f t="shared" si="2"/>
        <v>1756343</v>
      </c>
      <c r="L26" s="73">
        <v>291357</v>
      </c>
      <c r="M26" s="73">
        <v>0</v>
      </c>
      <c r="N26" s="73">
        <v>1467423</v>
      </c>
      <c r="O26" s="73">
        <f t="shared" si="3"/>
        <v>1176066</v>
      </c>
      <c r="P26" s="73">
        <f t="shared" si="4"/>
        <v>2932409</v>
      </c>
      <c r="Q26" s="73">
        <v>510345.71</v>
      </c>
      <c r="R26" s="73">
        <v>0</v>
      </c>
      <c r="S26" s="63" t="s">
        <v>108</v>
      </c>
      <c r="T26" s="49" t="s">
        <v>109</v>
      </c>
      <c r="U26" s="73">
        <v>60181219</v>
      </c>
      <c r="V26" s="41" t="str">
        <f t="shared" si="5"/>
        <v/>
      </c>
    </row>
    <row r="27" spans="1:22" ht="24">
      <c r="A27" s="1" t="s">
        <v>138</v>
      </c>
      <c r="B27" s="72">
        <f t="shared" si="0"/>
        <v>10497571.210000001</v>
      </c>
      <c r="C27" s="14">
        <v>0.34339999999999998</v>
      </c>
      <c r="D27" s="14">
        <v>0.14929999999999999</v>
      </c>
      <c r="E27" s="15" t="s">
        <v>180</v>
      </c>
      <c r="F27" s="72">
        <v>100777508</v>
      </c>
      <c r="G27" s="72">
        <v>28641697</v>
      </c>
      <c r="H27" s="72">
        <v>2554478</v>
      </c>
      <c r="I27" s="72">
        <f t="shared" si="1"/>
        <v>131973683</v>
      </c>
      <c r="J27" s="72">
        <v>162703108</v>
      </c>
      <c r="K27" s="72">
        <f t="shared" si="2"/>
        <v>30729425</v>
      </c>
      <c r="L27" s="72">
        <v>1783983</v>
      </c>
      <c r="M27" s="72">
        <v>0</v>
      </c>
      <c r="N27" s="72">
        <v>7325272</v>
      </c>
      <c r="O27" s="72">
        <f>N27-M27-L27</f>
        <v>5541289</v>
      </c>
      <c r="P27" s="72">
        <f t="shared" si="4"/>
        <v>36270714</v>
      </c>
      <c r="Q27" s="72">
        <v>10497571.210000001</v>
      </c>
      <c r="R27" s="72">
        <v>0</v>
      </c>
      <c r="S27" s="34" t="s">
        <v>114</v>
      </c>
      <c r="T27" s="16" t="s">
        <v>115</v>
      </c>
      <c r="U27" s="72">
        <v>565944988</v>
      </c>
      <c r="V27" s="17" t="str">
        <f t="shared" si="5"/>
        <v/>
      </c>
    </row>
    <row r="28" spans="1:22">
      <c r="A28" s="50" t="s">
        <v>137</v>
      </c>
      <c r="B28" s="74">
        <f t="shared" si="0"/>
        <v>557304.97</v>
      </c>
      <c r="C28" s="51">
        <v>0.23635195889531149</v>
      </c>
      <c r="D28" s="51">
        <v>7.1400000000000005E-2</v>
      </c>
      <c r="E28" s="44" t="s">
        <v>177</v>
      </c>
      <c r="F28" s="74">
        <v>5994098</v>
      </c>
      <c r="G28" s="74">
        <v>1589697</v>
      </c>
      <c r="H28" s="74">
        <v>46350</v>
      </c>
      <c r="I28" s="74">
        <f t="shared" si="1"/>
        <v>7630145</v>
      </c>
      <c r="J28" s="74">
        <v>8574036</v>
      </c>
      <c r="K28" s="74">
        <f t="shared" si="2"/>
        <v>943891</v>
      </c>
      <c r="L28" s="74">
        <v>76690</v>
      </c>
      <c r="M28" s="74">
        <v>0</v>
      </c>
      <c r="N28" s="74">
        <v>1621217</v>
      </c>
      <c r="O28" s="74">
        <f t="shared" si="3"/>
        <v>1544527</v>
      </c>
      <c r="P28" s="74">
        <f t="shared" si="4"/>
        <v>2488418</v>
      </c>
      <c r="Q28" s="74">
        <v>557304.97</v>
      </c>
      <c r="R28" s="74">
        <v>0</v>
      </c>
      <c r="S28" s="64" t="s">
        <v>110</v>
      </c>
      <c r="T28" s="53" t="s">
        <v>111</v>
      </c>
      <c r="U28" s="74">
        <v>44181920</v>
      </c>
      <c r="V28" s="17" t="str">
        <f t="shared" si="5"/>
        <v/>
      </c>
    </row>
    <row r="29" spans="1:22" s="50" customFormat="1">
      <c r="A29" s="50" t="s">
        <v>56</v>
      </c>
      <c r="B29" s="74">
        <f t="shared" si="0"/>
        <v>3540816.84</v>
      </c>
      <c r="C29" s="51">
        <v>0.36598408298309937</v>
      </c>
      <c r="D29" s="51">
        <v>0.17730000000000001</v>
      </c>
      <c r="E29" s="44" t="s">
        <v>182</v>
      </c>
      <c r="F29" s="74">
        <v>42773257</v>
      </c>
      <c r="G29" s="74">
        <v>13564664</v>
      </c>
      <c r="H29" s="74">
        <v>1239295</v>
      </c>
      <c r="I29" s="74">
        <f t="shared" si="1"/>
        <v>57577216</v>
      </c>
      <c r="J29" s="74">
        <v>63449811</v>
      </c>
      <c r="K29" s="74">
        <f t="shared" si="2"/>
        <v>5872595</v>
      </c>
      <c r="L29" s="74">
        <v>576028</v>
      </c>
      <c r="M29" s="74">
        <v>0</v>
      </c>
      <c r="N29" s="74">
        <v>2241077</v>
      </c>
      <c r="O29" s="74">
        <f t="shared" si="3"/>
        <v>1665049</v>
      </c>
      <c r="P29" s="74">
        <f t="shared" si="4"/>
        <v>7537644</v>
      </c>
      <c r="Q29" s="74">
        <v>3540816.84</v>
      </c>
      <c r="R29" s="74">
        <v>0</v>
      </c>
      <c r="S29" s="64" t="s">
        <v>116</v>
      </c>
      <c r="T29" s="53" t="s">
        <v>117</v>
      </c>
      <c r="U29" s="74">
        <v>180881863</v>
      </c>
      <c r="V29" s="31" t="str">
        <f t="shared" si="5"/>
        <v/>
      </c>
    </row>
    <row r="30" spans="1:22" ht="24">
      <c r="A30" s="1" t="s">
        <v>57</v>
      </c>
      <c r="B30" s="72">
        <f t="shared" si="0"/>
        <v>7031915.1500000004</v>
      </c>
      <c r="C30" s="14">
        <v>0.33361371564285891</v>
      </c>
      <c r="D30" s="14">
        <v>0.15260000000000001</v>
      </c>
      <c r="E30" s="15" t="s">
        <v>175</v>
      </c>
      <c r="F30" s="72">
        <v>64161677</v>
      </c>
      <c r="G30" s="72">
        <v>11061997</v>
      </c>
      <c r="H30" s="72">
        <v>2552321</v>
      </c>
      <c r="I30" s="72">
        <f t="shared" si="1"/>
        <v>77775995</v>
      </c>
      <c r="J30" s="72">
        <v>88786172</v>
      </c>
      <c r="K30" s="72">
        <f t="shared" si="2"/>
        <v>11010177</v>
      </c>
      <c r="L30" s="72">
        <v>1123220</v>
      </c>
      <c r="M30" s="72">
        <v>0</v>
      </c>
      <c r="N30" s="72">
        <v>14259987</v>
      </c>
      <c r="O30" s="72">
        <f t="shared" si="3"/>
        <v>13136767</v>
      </c>
      <c r="P30" s="72">
        <f t="shared" si="4"/>
        <v>24146944</v>
      </c>
      <c r="Q30" s="72">
        <v>7031915.1500000004</v>
      </c>
      <c r="R30" s="72">
        <v>0</v>
      </c>
      <c r="S30" s="34" t="s">
        <v>118</v>
      </c>
      <c r="T30" s="16" t="s">
        <v>119</v>
      </c>
      <c r="U30" s="72">
        <v>316942387</v>
      </c>
      <c r="V30" s="17" t="str">
        <f t="shared" si="5"/>
        <v/>
      </c>
    </row>
    <row r="31" spans="1:22" s="45" customFormat="1">
      <c r="A31" s="45" t="s">
        <v>132</v>
      </c>
      <c r="B31" s="73">
        <f t="shared" si="0"/>
        <v>1092224.31</v>
      </c>
      <c r="C31" s="47">
        <v>0.31931575196008555</v>
      </c>
      <c r="D31" s="47">
        <v>0.115</v>
      </c>
      <c r="E31" s="81" t="s">
        <v>177</v>
      </c>
      <c r="F31" s="73">
        <v>21113377</v>
      </c>
      <c r="G31" s="73">
        <v>5105891</v>
      </c>
      <c r="H31" s="73">
        <v>599547</v>
      </c>
      <c r="I31" s="73">
        <f t="shared" si="1"/>
        <v>26818815</v>
      </c>
      <c r="J31" s="73">
        <v>28947297</v>
      </c>
      <c r="K31" s="73">
        <f t="shared" si="2"/>
        <v>2128482</v>
      </c>
      <c r="L31" s="73">
        <v>751777</v>
      </c>
      <c r="M31" s="73">
        <v>0</v>
      </c>
      <c r="N31" s="73">
        <v>1770298</v>
      </c>
      <c r="O31" s="73">
        <f t="shared" si="3"/>
        <v>1018521</v>
      </c>
      <c r="P31" s="73">
        <f t="shared" si="4"/>
        <v>3147003</v>
      </c>
      <c r="Q31" s="73">
        <v>1092224.31</v>
      </c>
      <c r="R31" s="73">
        <v>0</v>
      </c>
      <c r="S31" s="63" t="s">
        <v>82</v>
      </c>
      <c r="T31" s="49" t="s">
        <v>83</v>
      </c>
      <c r="U31" s="73">
        <v>117137647</v>
      </c>
      <c r="V31" s="41" t="str">
        <f t="shared" si="5"/>
        <v/>
      </c>
    </row>
    <row r="32" spans="1:22" ht="36">
      <c r="A32" s="1" t="s">
        <v>133</v>
      </c>
      <c r="B32" s="72">
        <f t="shared" si="0"/>
        <v>5154585.05</v>
      </c>
      <c r="C32" s="14">
        <v>0.38609179415855355</v>
      </c>
      <c r="D32" s="14">
        <v>0.161</v>
      </c>
      <c r="E32" s="15" t="s">
        <v>182</v>
      </c>
      <c r="F32" s="72">
        <v>67110338</v>
      </c>
      <c r="G32" s="72">
        <v>24808636</v>
      </c>
      <c r="H32" s="72">
        <v>2149350</v>
      </c>
      <c r="I32" s="72">
        <f t="shared" si="1"/>
        <v>94068324</v>
      </c>
      <c r="J32" s="72">
        <v>105470037</v>
      </c>
      <c r="K32" s="72">
        <f t="shared" si="2"/>
        <v>11401713</v>
      </c>
      <c r="L32" s="72">
        <v>27401</v>
      </c>
      <c r="M32" s="72">
        <v>0</v>
      </c>
      <c r="N32" s="72">
        <v>2952492</v>
      </c>
      <c r="O32" s="72">
        <f t="shared" si="3"/>
        <v>2925091</v>
      </c>
      <c r="P32" s="72">
        <f t="shared" si="4"/>
        <v>14326804</v>
      </c>
      <c r="Q32" s="72">
        <v>5154585.05</v>
      </c>
      <c r="R32" s="72">
        <v>0</v>
      </c>
      <c r="S32" s="34" t="s">
        <v>86</v>
      </c>
      <c r="T32" s="16" t="s">
        <v>87</v>
      </c>
      <c r="U32" s="72">
        <v>318076841</v>
      </c>
      <c r="V32" s="17" t="str">
        <f t="shared" si="5"/>
        <v/>
      </c>
    </row>
    <row r="33" spans="1:22" s="50" customFormat="1" ht="24">
      <c r="A33" s="50" t="s">
        <v>139</v>
      </c>
      <c r="B33" s="74">
        <f t="shared" si="0"/>
        <v>8115694.25</v>
      </c>
      <c r="C33" s="51">
        <v>0.26464953874162739</v>
      </c>
      <c r="D33" s="51">
        <v>9.64E-2</v>
      </c>
      <c r="E33" s="44" t="s">
        <v>182</v>
      </c>
      <c r="F33" s="74">
        <v>32788179</v>
      </c>
      <c r="G33" s="74">
        <v>13363579</v>
      </c>
      <c r="H33" s="74">
        <v>1771974</v>
      </c>
      <c r="I33" s="74">
        <f t="shared" si="1"/>
        <v>47923732</v>
      </c>
      <c r="J33" s="74">
        <v>66290759</v>
      </c>
      <c r="K33" s="74">
        <f t="shared" si="2"/>
        <v>18367027</v>
      </c>
      <c r="L33" s="74">
        <v>550874</v>
      </c>
      <c r="M33" s="74">
        <v>0</v>
      </c>
      <c r="N33" s="74">
        <v>11719802</v>
      </c>
      <c r="O33" s="74">
        <f t="shared" si="3"/>
        <v>11168928</v>
      </c>
      <c r="P33" s="74">
        <f t="shared" si="4"/>
        <v>29535955</v>
      </c>
      <c r="Q33" s="74">
        <v>8115694.25</v>
      </c>
      <c r="R33" s="74">
        <v>0</v>
      </c>
      <c r="S33" s="64" t="s">
        <v>120</v>
      </c>
      <c r="T33" s="53" t="s">
        <v>121</v>
      </c>
      <c r="U33" s="74">
        <v>351723831</v>
      </c>
      <c r="V33" s="31" t="str">
        <f t="shared" si="5"/>
        <v/>
      </c>
    </row>
    <row r="34" spans="1:22" ht="24">
      <c r="A34" s="1" t="s">
        <v>140</v>
      </c>
      <c r="B34" s="72">
        <f t="shared" si="0"/>
        <v>4218024.6100000003</v>
      </c>
      <c r="C34" s="14">
        <v>0.34142264470133321</v>
      </c>
      <c r="D34" s="14">
        <v>0.12230000000000001</v>
      </c>
      <c r="E34" s="15" t="s">
        <v>183</v>
      </c>
      <c r="F34" s="72">
        <v>37707769</v>
      </c>
      <c r="G34" s="72">
        <v>10240105</v>
      </c>
      <c r="H34" s="72">
        <v>789495</v>
      </c>
      <c r="I34" s="72">
        <f t="shared" si="1"/>
        <v>48737369</v>
      </c>
      <c r="J34" s="72">
        <v>61477585</v>
      </c>
      <c r="K34" s="72">
        <f t="shared" si="2"/>
        <v>12740216</v>
      </c>
      <c r="L34" s="72">
        <v>647367</v>
      </c>
      <c r="M34" s="72">
        <v>0</v>
      </c>
      <c r="N34" s="72">
        <v>2926369</v>
      </c>
      <c r="O34" s="72">
        <f t="shared" si="3"/>
        <v>2279002</v>
      </c>
      <c r="P34" s="72">
        <f t="shared" si="4"/>
        <v>15019218</v>
      </c>
      <c r="Q34" s="72">
        <v>4218024.6100000003</v>
      </c>
      <c r="R34" s="72">
        <v>0</v>
      </c>
      <c r="S34" s="34" t="s">
        <v>124</v>
      </c>
      <c r="T34" s="16" t="s">
        <v>125</v>
      </c>
      <c r="U34" s="72">
        <v>220860560</v>
      </c>
      <c r="V34" s="17" t="str">
        <f t="shared" si="5"/>
        <v/>
      </c>
    </row>
    <row r="35" spans="1:22">
      <c r="A35" s="1" t="s">
        <v>58</v>
      </c>
      <c r="B35" s="72">
        <f t="shared" si="0"/>
        <v>3147916.08</v>
      </c>
      <c r="C35" s="14">
        <v>0.38072473630486559</v>
      </c>
      <c r="D35" s="14">
        <v>0.17630000000000001</v>
      </c>
      <c r="E35" s="15" t="s">
        <v>175</v>
      </c>
      <c r="F35" s="72">
        <v>40393172</v>
      </c>
      <c r="G35" s="72">
        <v>11895230</v>
      </c>
      <c r="H35" s="72">
        <v>1545254</v>
      </c>
      <c r="I35" s="72">
        <f t="shared" si="1"/>
        <v>53833656</v>
      </c>
      <c r="J35" s="72">
        <v>69103500</v>
      </c>
      <c r="K35" s="72">
        <f t="shared" si="2"/>
        <v>15269844</v>
      </c>
      <c r="L35" s="72">
        <v>650144</v>
      </c>
      <c r="M35" s="72">
        <v>0</v>
      </c>
      <c r="N35" s="72">
        <v>2155961</v>
      </c>
      <c r="O35" s="72">
        <f t="shared" si="3"/>
        <v>1505817</v>
      </c>
      <c r="P35" s="72">
        <f t="shared" si="4"/>
        <v>16775661</v>
      </c>
      <c r="Q35" s="72">
        <v>3147916.08</v>
      </c>
      <c r="R35" s="72">
        <v>0</v>
      </c>
      <c r="S35" s="34" t="s">
        <v>122</v>
      </c>
      <c r="T35" s="16" t="s">
        <v>123</v>
      </c>
      <c r="U35" s="72">
        <v>208986419</v>
      </c>
      <c r="V35" s="17" t="str">
        <f t="shared" si="5"/>
        <v/>
      </c>
    </row>
    <row r="36" spans="1:22" s="45" customFormat="1">
      <c r="A36" s="45" t="s">
        <v>173</v>
      </c>
      <c r="B36" s="73">
        <f t="shared" si="0"/>
        <v>591042.1</v>
      </c>
      <c r="C36" s="47">
        <v>0.30393432776053658</v>
      </c>
      <c r="D36" s="47">
        <v>0.15990000000000001</v>
      </c>
      <c r="E36" s="81" t="s">
        <v>180</v>
      </c>
      <c r="F36" s="73">
        <v>13453175</v>
      </c>
      <c r="G36" s="73">
        <v>4813726</v>
      </c>
      <c r="H36" s="73">
        <v>577941</v>
      </c>
      <c r="I36" s="73">
        <f t="shared" si="1"/>
        <v>18844842</v>
      </c>
      <c r="J36" s="73">
        <v>24172998</v>
      </c>
      <c r="K36" s="73">
        <f t="shared" si="2"/>
        <v>5328156</v>
      </c>
      <c r="L36" s="73">
        <v>381702</v>
      </c>
      <c r="M36" s="73">
        <v>0</v>
      </c>
      <c r="N36" s="73">
        <v>1801985</v>
      </c>
      <c r="O36" s="73">
        <f t="shared" si="3"/>
        <v>1420283</v>
      </c>
      <c r="P36" s="73">
        <f t="shared" si="4"/>
        <v>6748439</v>
      </c>
      <c r="Q36" s="73">
        <v>591042.1</v>
      </c>
      <c r="R36" s="73">
        <v>0</v>
      </c>
      <c r="S36" s="63" t="s">
        <v>126</v>
      </c>
      <c r="T36" s="49" t="s">
        <v>127</v>
      </c>
      <c r="U36" s="73">
        <v>83498789</v>
      </c>
      <c r="V36" s="41" t="str">
        <f t="shared" si="5"/>
        <v/>
      </c>
    </row>
    <row r="37" spans="1:22" ht="24">
      <c r="A37" s="1" t="s">
        <v>174</v>
      </c>
      <c r="B37" s="72">
        <f t="shared" si="0"/>
        <v>30469096.920000002</v>
      </c>
      <c r="C37" s="14">
        <v>0.48741316127831913</v>
      </c>
      <c r="D37" s="14">
        <v>0.17559999999999998</v>
      </c>
      <c r="E37" s="15" t="s">
        <v>175</v>
      </c>
      <c r="F37" s="72">
        <v>289202910</v>
      </c>
      <c r="G37" s="72">
        <v>90627718</v>
      </c>
      <c r="H37" s="72">
        <v>2554478</v>
      </c>
      <c r="I37" s="72">
        <f t="shared" si="1"/>
        <v>382385106</v>
      </c>
      <c r="J37" s="72">
        <v>519451553</v>
      </c>
      <c r="K37" s="72">
        <f t="shared" si="2"/>
        <v>137066447</v>
      </c>
      <c r="L37" s="72">
        <v>3253455</v>
      </c>
      <c r="M37" s="72">
        <v>0</v>
      </c>
      <c r="N37" s="72">
        <v>18275433</v>
      </c>
      <c r="O37" s="72">
        <f t="shared" si="3"/>
        <v>15021978</v>
      </c>
      <c r="P37" s="72">
        <f t="shared" si="4"/>
        <v>152088425</v>
      </c>
      <c r="Q37" s="72">
        <v>30469096.920000002</v>
      </c>
      <c r="R37" s="72">
        <v>0</v>
      </c>
      <c r="S37" s="34" t="s">
        <v>128</v>
      </c>
      <c r="T37" s="16" t="s">
        <v>129</v>
      </c>
      <c r="U37" s="72">
        <v>1443664581</v>
      </c>
      <c r="V37" s="17" t="str">
        <f t="shared" si="5"/>
        <v/>
      </c>
    </row>
    <row r="38" spans="1:22" ht="12.6" thickBot="1">
      <c r="A38" s="19"/>
      <c r="B38" s="20"/>
      <c r="C38" s="21"/>
      <c r="D38" s="21"/>
      <c r="E38" s="22"/>
      <c r="F38" s="20"/>
      <c r="G38" s="20"/>
      <c r="H38" s="20"/>
      <c r="I38" s="20"/>
      <c r="J38" s="20"/>
      <c r="K38" s="20"/>
      <c r="L38" s="20"/>
      <c r="M38" s="20"/>
      <c r="N38" s="20"/>
      <c r="O38" s="20"/>
      <c r="P38" s="20"/>
      <c r="Q38" s="20"/>
      <c r="R38" s="20"/>
      <c r="S38" s="36"/>
      <c r="T38" s="23"/>
      <c r="U38" s="43"/>
      <c r="V38" s="17"/>
    </row>
    <row r="39" spans="1:22">
      <c r="B39" s="13"/>
      <c r="C39" s="24"/>
      <c r="D39" s="24"/>
      <c r="E39" s="15"/>
      <c r="F39" s="13"/>
      <c r="G39" s="13"/>
      <c r="H39" s="13"/>
      <c r="I39" s="13"/>
      <c r="J39" s="13"/>
      <c r="K39" s="13"/>
      <c r="L39" s="13"/>
      <c r="M39" s="13"/>
      <c r="N39" s="13"/>
      <c r="O39" s="13"/>
      <c r="P39" s="13"/>
      <c r="Q39" s="13"/>
      <c r="R39" s="13"/>
      <c r="S39" s="34"/>
      <c r="T39" s="16"/>
      <c r="U39" s="72"/>
      <c r="V39" s="17"/>
    </row>
    <row r="40" spans="1:22">
      <c r="B40" s="13"/>
      <c r="C40" s="24"/>
      <c r="D40" s="24"/>
      <c r="E40" s="15"/>
      <c r="F40" s="13"/>
      <c r="G40" s="13"/>
      <c r="H40" s="13"/>
      <c r="I40" s="13"/>
      <c r="J40" s="13"/>
      <c r="K40" s="13"/>
      <c r="L40" s="13"/>
      <c r="M40" s="13"/>
      <c r="N40" s="13"/>
      <c r="O40" s="13"/>
      <c r="P40" s="13"/>
      <c r="Q40" s="13"/>
      <c r="R40" s="13"/>
      <c r="S40" s="34"/>
      <c r="T40" s="16"/>
      <c r="U40" s="72"/>
      <c r="V40" s="17"/>
    </row>
    <row r="41" spans="1:22">
      <c r="B41" s="13"/>
      <c r="C41" s="24"/>
      <c r="D41" s="24"/>
      <c r="E41" s="15"/>
      <c r="F41" s="13"/>
      <c r="G41" s="13"/>
      <c r="H41" s="13"/>
      <c r="I41" s="13"/>
      <c r="J41" s="13"/>
      <c r="K41" s="13"/>
      <c r="L41" s="13"/>
      <c r="M41" s="13"/>
      <c r="N41" s="13"/>
      <c r="O41" s="13"/>
      <c r="P41" s="13"/>
      <c r="Q41" s="13"/>
      <c r="R41" s="13"/>
      <c r="S41" s="34"/>
      <c r="T41" s="16"/>
      <c r="U41" s="72"/>
      <c r="V41" s="17"/>
    </row>
    <row r="42" spans="1:22">
      <c r="A42" s="25" t="s">
        <v>59</v>
      </c>
      <c r="B42" s="26"/>
      <c r="C42" s="27"/>
      <c r="D42" s="27"/>
      <c r="E42" s="28"/>
      <c r="F42" s="26"/>
      <c r="G42" s="26"/>
      <c r="H42" s="26"/>
      <c r="I42" s="26"/>
      <c r="J42" s="26"/>
      <c r="K42" s="26"/>
      <c r="L42" s="26"/>
      <c r="M42" s="26"/>
      <c r="N42" s="26"/>
      <c r="O42" s="26"/>
      <c r="P42" s="26"/>
      <c r="Q42" s="26"/>
      <c r="R42" s="26"/>
      <c r="S42" s="37"/>
      <c r="T42" s="29"/>
      <c r="U42" s="42"/>
      <c r="V42" s="30"/>
    </row>
    <row r="43" spans="1:22">
      <c r="A43" s="8"/>
      <c r="B43" s="9"/>
      <c r="C43" s="10"/>
      <c r="D43" s="10"/>
      <c r="E43" s="11"/>
      <c r="F43" s="9"/>
      <c r="G43" s="9"/>
      <c r="H43" s="9"/>
      <c r="I43" s="9"/>
      <c r="J43" s="9"/>
      <c r="K43" s="9"/>
      <c r="L43" s="9"/>
      <c r="M43" s="9"/>
      <c r="N43" s="9"/>
      <c r="O43" s="9"/>
      <c r="P43" s="9"/>
      <c r="Q43" s="9"/>
      <c r="R43" s="9"/>
      <c r="S43" s="35"/>
      <c r="T43" s="18"/>
      <c r="U43" s="73"/>
      <c r="V43" s="31"/>
    </row>
    <row r="44" spans="1:22" s="50" customFormat="1" ht="24">
      <c r="A44" s="50" t="s">
        <v>205</v>
      </c>
      <c r="B44" s="74">
        <f>Q44</f>
        <v>4507959.26</v>
      </c>
      <c r="C44" s="51">
        <v>0.11265529585175826</v>
      </c>
      <c r="D44" s="51">
        <v>0</v>
      </c>
      <c r="E44" s="44" t="s">
        <v>184</v>
      </c>
      <c r="F44" s="74">
        <v>774520</v>
      </c>
      <c r="G44" s="74">
        <v>0</v>
      </c>
      <c r="H44" s="74">
        <v>0</v>
      </c>
      <c r="I44" s="74">
        <f>SUM(F44:H44)</f>
        <v>774520</v>
      </c>
      <c r="J44" s="74">
        <v>1899937</v>
      </c>
      <c r="K44" s="74">
        <f>J44-I44</f>
        <v>1125417</v>
      </c>
      <c r="L44" s="74">
        <v>347653</v>
      </c>
      <c r="M44" s="74">
        <v>0</v>
      </c>
      <c r="N44" s="74">
        <v>11138633</v>
      </c>
      <c r="O44" s="74">
        <f>N44-M44-L44</f>
        <v>10790980</v>
      </c>
      <c r="P44" s="74">
        <f>O44+K44</f>
        <v>11916397</v>
      </c>
      <c r="Q44" s="74">
        <v>4507959.26</v>
      </c>
      <c r="R44" s="74">
        <v>0</v>
      </c>
      <c r="S44" s="64" t="s">
        <v>70</v>
      </c>
      <c r="T44" s="53" t="s">
        <v>71</v>
      </c>
      <c r="U44" s="74">
        <v>17156412</v>
      </c>
      <c r="V44" s="31" t="str">
        <f>IF(Q44&gt;B44,"VERIFY - PMT HIGHER THAN ESTIMATE!","")</f>
        <v/>
      </c>
    </row>
    <row r="45" spans="1:22">
      <c r="A45" s="1" t="s">
        <v>206</v>
      </c>
      <c r="B45" s="72">
        <f>Q45</f>
        <v>88576737.409999996</v>
      </c>
      <c r="C45" s="14">
        <v>0.12144322153855042</v>
      </c>
      <c r="D45" s="14">
        <v>0.45190000000000002</v>
      </c>
      <c r="E45" s="15" t="s">
        <v>184</v>
      </c>
      <c r="F45" s="72">
        <v>12103902</v>
      </c>
      <c r="G45" s="72">
        <v>0</v>
      </c>
      <c r="H45" s="72">
        <v>0</v>
      </c>
      <c r="I45" s="72">
        <f>SUM(F45:H45)</f>
        <v>12103902</v>
      </c>
      <c r="J45" s="72">
        <v>29065697</v>
      </c>
      <c r="K45" s="72">
        <f>J45-I45</f>
        <v>16961795</v>
      </c>
      <c r="L45" s="72">
        <v>3986839</v>
      </c>
      <c r="M45" s="72">
        <v>0</v>
      </c>
      <c r="N45" s="72">
        <v>139034962</v>
      </c>
      <c r="O45" s="72">
        <f>N45-M45-L45</f>
        <v>135048123</v>
      </c>
      <c r="P45" s="72">
        <f>O45+K45</f>
        <v>152009918</v>
      </c>
      <c r="Q45" s="72">
        <v>88576737.409999996</v>
      </c>
      <c r="R45" s="72">
        <v>0</v>
      </c>
      <c r="S45" s="34" t="s">
        <v>72</v>
      </c>
      <c r="T45" s="16" t="s">
        <v>73</v>
      </c>
      <c r="U45" s="72">
        <v>239430551</v>
      </c>
      <c r="V45" s="17" t="str">
        <f>IF(Q45&gt;B45,"VERIFY - PMT HIGHER THAN ESTIMATE!","")</f>
        <v/>
      </c>
    </row>
    <row r="46" spans="1:22">
      <c r="A46" s="1" t="s">
        <v>207</v>
      </c>
      <c r="B46" s="72">
        <f>Q46</f>
        <v>10191241.33</v>
      </c>
      <c r="C46" s="14">
        <v>0.10620856477333811</v>
      </c>
      <c r="D46" s="14">
        <v>0.46279999999999999</v>
      </c>
      <c r="E46" s="15" t="s">
        <v>184</v>
      </c>
      <c r="F46" s="72">
        <v>1142892</v>
      </c>
      <c r="G46" s="72">
        <v>0</v>
      </c>
      <c r="H46" s="72">
        <v>0</v>
      </c>
      <c r="I46" s="72">
        <f>SUM(F46:H46)</f>
        <v>1142892</v>
      </c>
      <c r="J46" s="72">
        <v>2690140</v>
      </c>
      <c r="K46" s="72">
        <f>J46-I46</f>
        <v>1547248</v>
      </c>
      <c r="L46" s="72">
        <v>587685</v>
      </c>
      <c r="M46" s="72">
        <v>0</v>
      </c>
      <c r="N46" s="72">
        <v>22529282</v>
      </c>
      <c r="O46" s="72">
        <f>N46-M46-L46</f>
        <v>21941597</v>
      </c>
      <c r="P46" s="72">
        <f>O46+K46</f>
        <v>23488845</v>
      </c>
      <c r="Q46" s="72">
        <v>10191241.33</v>
      </c>
      <c r="R46" s="72">
        <v>0</v>
      </c>
      <c r="S46" s="34" t="s">
        <v>112</v>
      </c>
      <c r="T46" s="16" t="s">
        <v>113</v>
      </c>
      <c r="U46" s="72">
        <v>38933521</v>
      </c>
      <c r="V46" s="17" t="str">
        <f>IF(Q46&gt;B46,"VERIFY - PMT HIGHER THAN ESTIMATE!","")</f>
        <v/>
      </c>
    </row>
    <row r="47" spans="1:22" ht="12.6" thickBot="1">
      <c r="A47" s="19"/>
      <c r="B47" s="20"/>
      <c r="C47" s="21"/>
      <c r="D47" s="21"/>
      <c r="E47" s="22"/>
      <c r="F47" s="20"/>
      <c r="G47" s="20"/>
      <c r="H47" s="20"/>
      <c r="I47" s="20"/>
      <c r="J47" s="20"/>
      <c r="K47" s="20"/>
      <c r="L47" s="20"/>
      <c r="M47" s="20"/>
      <c r="N47" s="20"/>
      <c r="O47" s="20"/>
      <c r="P47" s="20"/>
      <c r="Q47" s="20"/>
      <c r="R47" s="20"/>
      <c r="S47" s="36"/>
      <c r="T47" s="23"/>
      <c r="U47" s="20"/>
      <c r="V47" s="17"/>
    </row>
    <row r="48" spans="1:22">
      <c r="B48" s="13"/>
      <c r="C48" s="14"/>
      <c r="D48" s="14"/>
      <c r="E48" s="13"/>
      <c r="F48" s="13"/>
      <c r="G48" s="13"/>
      <c r="H48" s="13"/>
      <c r="I48" s="13"/>
      <c r="J48" s="13"/>
      <c r="K48" s="13"/>
      <c r="L48" s="13"/>
      <c r="M48" s="13"/>
      <c r="N48" s="13"/>
      <c r="O48" s="13"/>
      <c r="P48" s="13"/>
      <c r="Q48" s="13"/>
      <c r="R48" s="13"/>
      <c r="S48" s="38"/>
      <c r="T48" s="13"/>
      <c r="U48" s="13"/>
      <c r="V48" s="13"/>
    </row>
    <row r="49" spans="1:22">
      <c r="B49" s="13"/>
      <c r="C49" s="14"/>
      <c r="D49" s="14"/>
      <c r="E49" s="13"/>
      <c r="F49" s="13"/>
      <c r="G49" s="13"/>
      <c r="H49" s="13"/>
      <c r="I49" s="13"/>
      <c r="J49" s="13"/>
      <c r="K49" s="13"/>
      <c r="L49" s="13"/>
      <c r="M49" s="13"/>
      <c r="N49" s="13"/>
      <c r="O49" s="13"/>
      <c r="P49" s="13"/>
      <c r="Q49" s="13"/>
      <c r="R49" s="13"/>
      <c r="S49" s="38"/>
      <c r="T49" s="13"/>
      <c r="U49" s="13"/>
      <c r="V49" s="13"/>
    </row>
    <row r="50" spans="1:22" s="89" customFormat="1">
      <c r="B50" s="90"/>
      <c r="C50" s="91"/>
      <c r="D50" s="91"/>
      <c r="E50" s="90"/>
      <c r="F50" s="90"/>
      <c r="G50" s="90"/>
      <c r="H50" s="90"/>
      <c r="I50" s="90"/>
      <c r="J50" s="90"/>
      <c r="K50" s="90"/>
      <c r="L50" s="90"/>
      <c r="M50" s="90"/>
      <c r="N50" s="90"/>
      <c r="O50" s="90"/>
      <c r="P50" s="90"/>
      <c r="Q50" s="90"/>
      <c r="R50" s="90"/>
      <c r="S50" s="38"/>
      <c r="T50" s="90"/>
      <c r="U50" s="90"/>
      <c r="V50" s="90"/>
    </row>
    <row r="51" spans="1:22" s="89" customFormat="1">
      <c r="B51" s="90"/>
      <c r="C51" s="91"/>
      <c r="D51" s="91"/>
      <c r="E51" s="90"/>
      <c r="F51" s="90"/>
      <c r="G51" s="90"/>
      <c r="H51" s="90"/>
      <c r="I51" s="90"/>
      <c r="J51" s="90"/>
      <c r="K51" s="90"/>
      <c r="L51" s="90"/>
      <c r="M51" s="90"/>
      <c r="N51" s="90"/>
      <c r="O51" s="90"/>
      <c r="P51" s="90"/>
      <c r="Q51" s="90"/>
      <c r="R51" s="90"/>
      <c r="S51" s="38"/>
      <c r="T51" s="90"/>
      <c r="U51" s="90"/>
      <c r="V51" s="90"/>
    </row>
    <row r="52" spans="1:22" s="89" customFormat="1">
      <c r="B52" s="90"/>
      <c r="C52" s="91"/>
      <c r="D52" s="91"/>
      <c r="E52" s="90"/>
      <c r="F52" s="90"/>
      <c r="G52" s="90"/>
      <c r="H52" s="90"/>
      <c r="I52" s="90"/>
      <c r="J52" s="90"/>
      <c r="K52" s="90"/>
      <c r="L52" s="90"/>
      <c r="M52" s="90"/>
      <c r="N52" s="90"/>
      <c r="O52" s="90"/>
      <c r="P52" s="90"/>
      <c r="Q52" s="90"/>
      <c r="R52" s="90"/>
      <c r="S52" s="38"/>
      <c r="T52" s="90"/>
      <c r="U52" s="90"/>
      <c r="V52" s="90"/>
    </row>
    <row r="53" spans="1:22">
      <c r="B53" s="13"/>
      <c r="C53" s="24"/>
      <c r="D53" s="24"/>
      <c r="E53" s="13"/>
      <c r="F53" s="13"/>
      <c r="G53" s="13"/>
      <c r="H53" s="13"/>
      <c r="I53" s="13"/>
      <c r="J53" s="13"/>
      <c r="K53" s="13"/>
      <c r="L53" s="13"/>
      <c r="M53" s="13"/>
      <c r="N53" s="13"/>
      <c r="O53" s="13"/>
      <c r="P53" s="13"/>
      <c r="Q53" s="13"/>
      <c r="R53" s="13"/>
      <c r="S53" s="38"/>
      <c r="T53" s="13"/>
      <c r="U53" s="13"/>
      <c r="V53" s="13"/>
    </row>
    <row r="54" spans="1:22">
      <c r="A54" s="25" t="s">
        <v>60</v>
      </c>
      <c r="B54" s="26"/>
      <c r="C54" s="27"/>
      <c r="D54" s="27"/>
      <c r="E54" s="26"/>
      <c r="F54" s="26"/>
      <c r="G54" s="26"/>
      <c r="H54" s="26"/>
      <c r="I54" s="26"/>
      <c r="J54" s="26"/>
      <c r="K54" s="26"/>
      <c r="L54" s="26"/>
      <c r="M54" s="26"/>
      <c r="N54" s="26"/>
      <c r="O54" s="26"/>
      <c r="P54" s="26"/>
      <c r="Q54" s="26"/>
      <c r="R54" s="26"/>
      <c r="S54" s="39"/>
      <c r="T54" s="26"/>
      <c r="U54" s="26"/>
      <c r="V54" s="26"/>
    </row>
    <row r="55" spans="1:22">
      <c r="A55" s="8"/>
      <c r="B55" s="9"/>
      <c r="C55" s="10"/>
      <c r="D55" s="10"/>
      <c r="E55" s="9"/>
      <c r="F55" s="9"/>
      <c r="G55" s="9"/>
      <c r="H55" s="9"/>
      <c r="I55" s="9"/>
      <c r="J55" s="9"/>
      <c r="K55" s="9"/>
      <c r="L55" s="9"/>
      <c r="M55" s="9"/>
      <c r="N55" s="9"/>
      <c r="O55" s="9"/>
      <c r="P55" s="9"/>
      <c r="Q55" s="9"/>
      <c r="R55" s="9"/>
      <c r="S55" s="40"/>
      <c r="T55" s="9"/>
      <c r="U55" s="9"/>
      <c r="V55" s="12"/>
    </row>
    <row r="56" spans="1:22" ht="24">
      <c r="A56" s="56" t="s">
        <v>141</v>
      </c>
      <c r="B56" s="92">
        <v>362.97</v>
      </c>
      <c r="C56" s="57" t="s">
        <v>61</v>
      </c>
      <c r="D56" s="57" t="s">
        <v>61</v>
      </c>
      <c r="E56" s="46" t="s">
        <v>142</v>
      </c>
      <c r="F56" s="74">
        <v>1027414</v>
      </c>
      <c r="G56" s="68"/>
      <c r="H56" s="67">
        <v>0</v>
      </c>
      <c r="I56" s="67">
        <f t="shared" ref="I56:I68" si="6">SUM(F56:H56)</f>
        <v>1027414</v>
      </c>
      <c r="J56" s="68"/>
      <c r="K56" s="68"/>
      <c r="L56" s="68"/>
      <c r="M56" s="68"/>
      <c r="N56" s="68"/>
      <c r="O56" s="68"/>
      <c r="P56" s="68"/>
      <c r="Q56" s="92">
        <v>362.97</v>
      </c>
      <c r="R56" s="68"/>
      <c r="S56" s="64" t="s">
        <v>143</v>
      </c>
      <c r="T56" s="53">
        <v>220077</v>
      </c>
      <c r="U56" s="86"/>
      <c r="V56" s="12"/>
    </row>
    <row r="57" spans="1:22">
      <c r="A57" s="56" t="s">
        <v>144</v>
      </c>
      <c r="B57" s="92">
        <v>112.81</v>
      </c>
      <c r="C57" s="57" t="s">
        <v>61</v>
      </c>
      <c r="D57" s="57" t="s">
        <v>61</v>
      </c>
      <c r="E57" s="46" t="s">
        <v>142</v>
      </c>
      <c r="F57" s="74">
        <v>283335</v>
      </c>
      <c r="G57" s="68"/>
      <c r="H57" s="67">
        <v>0</v>
      </c>
      <c r="I57" s="67">
        <f t="shared" si="6"/>
        <v>283335</v>
      </c>
      <c r="J57" s="68"/>
      <c r="K57" s="68"/>
      <c r="L57" s="68"/>
      <c r="M57" s="68"/>
      <c r="N57" s="68"/>
      <c r="O57" s="68"/>
      <c r="P57" s="68"/>
      <c r="Q57" s="92">
        <v>112.81</v>
      </c>
      <c r="R57" s="68"/>
      <c r="S57" s="64" t="s">
        <v>145</v>
      </c>
      <c r="T57" s="53">
        <v>220046</v>
      </c>
      <c r="U57" s="86"/>
      <c r="V57" s="13"/>
    </row>
    <row r="58" spans="1:22">
      <c r="A58" s="56" t="s">
        <v>146</v>
      </c>
      <c r="B58" s="92">
        <v>42.87</v>
      </c>
      <c r="C58" s="57" t="s">
        <v>61</v>
      </c>
      <c r="D58" s="57" t="s">
        <v>61</v>
      </c>
      <c r="E58" s="46" t="s">
        <v>142</v>
      </c>
      <c r="F58" s="74">
        <v>517098</v>
      </c>
      <c r="G58" s="68"/>
      <c r="H58" s="67">
        <v>0</v>
      </c>
      <c r="I58" s="67">
        <f t="shared" si="6"/>
        <v>517098</v>
      </c>
      <c r="J58" s="68"/>
      <c r="K58" s="68"/>
      <c r="L58" s="68"/>
      <c r="M58" s="68"/>
      <c r="N58" s="68"/>
      <c r="O58" s="68"/>
      <c r="P58" s="68"/>
      <c r="Q58" s="92">
        <v>42.87</v>
      </c>
      <c r="R58" s="68"/>
      <c r="S58" s="64" t="s">
        <v>147</v>
      </c>
      <c r="T58" s="53">
        <v>220162</v>
      </c>
      <c r="U58" s="86"/>
    </row>
    <row r="59" spans="1:22">
      <c r="A59" s="54" t="s">
        <v>148</v>
      </c>
      <c r="B59" s="92">
        <v>56.3</v>
      </c>
      <c r="C59" s="57" t="s">
        <v>61</v>
      </c>
      <c r="D59" s="57" t="s">
        <v>61</v>
      </c>
      <c r="E59" s="52" t="s">
        <v>142</v>
      </c>
      <c r="F59" s="74">
        <v>65811</v>
      </c>
      <c r="G59" s="68"/>
      <c r="H59" s="67">
        <v>0</v>
      </c>
      <c r="I59" s="67">
        <f t="shared" si="6"/>
        <v>65811</v>
      </c>
      <c r="J59" s="68"/>
      <c r="K59" s="68"/>
      <c r="L59" s="68"/>
      <c r="M59" s="68"/>
      <c r="N59" s="68"/>
      <c r="O59" s="68"/>
      <c r="P59" s="68"/>
      <c r="Q59" s="92">
        <v>56.3</v>
      </c>
      <c r="R59" s="68"/>
      <c r="S59" s="64" t="s">
        <v>149</v>
      </c>
      <c r="T59" s="53">
        <v>221302</v>
      </c>
      <c r="U59" s="86"/>
    </row>
    <row r="60" spans="1:22">
      <c r="A60" s="60" t="s">
        <v>150</v>
      </c>
      <c r="B60" s="93">
        <v>190.93</v>
      </c>
      <c r="C60" s="59" t="s">
        <v>61</v>
      </c>
      <c r="D60" s="59" t="s">
        <v>61</v>
      </c>
      <c r="E60" s="62" t="s">
        <v>142</v>
      </c>
      <c r="F60" s="75">
        <v>263646</v>
      </c>
      <c r="G60" s="69"/>
      <c r="H60" s="70">
        <v>0</v>
      </c>
      <c r="I60" s="70">
        <f t="shared" si="6"/>
        <v>263646</v>
      </c>
      <c r="J60" s="69"/>
      <c r="K60" s="69"/>
      <c r="L60" s="69"/>
      <c r="M60" s="69"/>
      <c r="N60" s="69"/>
      <c r="O60" s="69"/>
      <c r="P60" s="69"/>
      <c r="Q60" s="93">
        <v>190.93</v>
      </c>
      <c r="R60" s="69"/>
      <c r="S60" s="65" t="s">
        <v>151</v>
      </c>
      <c r="T60" s="61">
        <v>220019</v>
      </c>
      <c r="U60" s="87"/>
    </row>
    <row r="61" spans="1:22">
      <c r="A61" s="56" t="s">
        <v>152</v>
      </c>
      <c r="B61" s="92">
        <v>409.19</v>
      </c>
      <c r="C61" s="57" t="s">
        <v>61</v>
      </c>
      <c r="D61" s="57" t="s">
        <v>61</v>
      </c>
      <c r="E61" s="46" t="s">
        <v>142</v>
      </c>
      <c r="F61" s="74">
        <v>17208</v>
      </c>
      <c r="G61" s="68"/>
      <c r="H61" s="67">
        <v>0</v>
      </c>
      <c r="I61" s="67">
        <f t="shared" si="6"/>
        <v>17208</v>
      </c>
      <c r="J61" s="68"/>
      <c r="K61" s="68"/>
      <c r="L61" s="68"/>
      <c r="M61" s="68"/>
      <c r="N61" s="68"/>
      <c r="O61" s="68"/>
      <c r="P61" s="68"/>
      <c r="Q61" s="92">
        <v>409.19</v>
      </c>
      <c r="R61" s="68"/>
      <c r="S61" s="64" t="s">
        <v>153</v>
      </c>
      <c r="T61" s="53">
        <v>330014</v>
      </c>
      <c r="U61" s="86"/>
    </row>
    <row r="62" spans="1:22">
      <c r="A62" s="56" t="s">
        <v>154</v>
      </c>
      <c r="B62" s="92">
        <v>50.99</v>
      </c>
      <c r="C62" s="57" t="s">
        <v>61</v>
      </c>
      <c r="D62" s="57" t="s">
        <v>61</v>
      </c>
      <c r="E62" s="46" t="s">
        <v>142</v>
      </c>
      <c r="F62" s="74">
        <v>110041</v>
      </c>
      <c r="G62" s="68"/>
      <c r="H62" s="67">
        <v>0</v>
      </c>
      <c r="I62" s="67">
        <f t="shared" si="6"/>
        <v>110041</v>
      </c>
      <c r="J62" s="68"/>
      <c r="K62" s="68"/>
      <c r="L62" s="68"/>
      <c r="M62" s="68"/>
      <c r="N62" s="68"/>
      <c r="O62" s="68"/>
      <c r="P62" s="68"/>
      <c r="Q62" s="92">
        <v>50.99</v>
      </c>
      <c r="R62" s="68"/>
      <c r="S62" s="64" t="s">
        <v>155</v>
      </c>
      <c r="T62" s="53">
        <v>220066</v>
      </c>
      <c r="U62" s="86"/>
    </row>
    <row r="63" spans="1:22">
      <c r="A63" s="56" t="s">
        <v>156</v>
      </c>
      <c r="B63" s="92">
        <v>37.53</v>
      </c>
      <c r="C63" s="57" t="s">
        <v>61</v>
      </c>
      <c r="D63" s="57" t="s">
        <v>61</v>
      </c>
      <c r="E63" s="46" t="s">
        <v>142</v>
      </c>
      <c r="F63" s="74">
        <v>156055</v>
      </c>
      <c r="G63" s="68"/>
      <c r="H63" s="67">
        <v>0</v>
      </c>
      <c r="I63" s="67">
        <f t="shared" si="6"/>
        <v>156055</v>
      </c>
      <c r="J63" s="68"/>
      <c r="K63" s="68"/>
      <c r="L63" s="68"/>
      <c r="M63" s="68"/>
      <c r="N63" s="68"/>
      <c r="O63" s="68"/>
      <c r="P63" s="68"/>
      <c r="Q63" s="92">
        <v>37.53</v>
      </c>
      <c r="R63" s="68"/>
      <c r="S63" s="64" t="s">
        <v>157</v>
      </c>
      <c r="T63" s="53">
        <v>410012</v>
      </c>
      <c r="U63" s="86"/>
    </row>
    <row r="64" spans="1:22">
      <c r="A64" s="55" t="s">
        <v>158</v>
      </c>
      <c r="B64" s="94">
        <v>-50714.53</v>
      </c>
      <c r="C64" s="58" t="s">
        <v>61</v>
      </c>
      <c r="D64" s="58" t="s">
        <v>61</v>
      </c>
      <c r="E64" s="48" t="s">
        <v>142</v>
      </c>
      <c r="F64" s="73">
        <v>1363263</v>
      </c>
      <c r="G64" s="71"/>
      <c r="H64" s="66">
        <v>0</v>
      </c>
      <c r="I64" s="66">
        <f t="shared" si="6"/>
        <v>1363263</v>
      </c>
      <c r="J64" s="71"/>
      <c r="K64" s="71"/>
      <c r="L64" s="71"/>
      <c r="M64" s="71"/>
      <c r="N64" s="71"/>
      <c r="O64" s="71"/>
      <c r="P64" s="71"/>
      <c r="Q64" s="94">
        <v>-50714.53</v>
      </c>
      <c r="R64" s="71"/>
      <c r="S64" s="63" t="s">
        <v>159</v>
      </c>
      <c r="T64" s="49">
        <v>410007</v>
      </c>
      <c r="U64" s="88"/>
    </row>
    <row r="65" spans="1:21">
      <c r="A65" s="54" t="s">
        <v>160</v>
      </c>
      <c r="B65" s="92">
        <v>77.31</v>
      </c>
      <c r="C65" s="57" t="s">
        <v>61</v>
      </c>
      <c r="D65" s="57" t="s">
        <v>61</v>
      </c>
      <c r="E65" s="46" t="s">
        <v>142</v>
      </c>
      <c r="F65" s="74">
        <v>17793</v>
      </c>
      <c r="G65" s="68"/>
      <c r="H65" s="67">
        <v>0</v>
      </c>
      <c r="I65" s="67">
        <f t="shared" si="6"/>
        <v>17793</v>
      </c>
      <c r="J65" s="68"/>
      <c r="K65" s="68"/>
      <c r="L65" s="68"/>
      <c r="M65" s="68"/>
      <c r="N65" s="68"/>
      <c r="O65" s="68"/>
      <c r="P65" s="68"/>
      <c r="Q65" s="92">
        <v>77.31</v>
      </c>
      <c r="R65" s="68"/>
      <c r="S65" s="64" t="s">
        <v>161</v>
      </c>
      <c r="T65" s="53">
        <v>410008</v>
      </c>
      <c r="U65" s="86"/>
    </row>
    <row r="66" spans="1:21">
      <c r="A66" s="56" t="s">
        <v>162</v>
      </c>
      <c r="B66" s="92">
        <v>766.22</v>
      </c>
      <c r="C66" s="57" t="s">
        <v>61</v>
      </c>
      <c r="D66" s="57" t="s">
        <v>61</v>
      </c>
      <c r="E66" s="46" t="s">
        <v>142</v>
      </c>
      <c r="F66" s="74">
        <v>7174087</v>
      </c>
      <c r="G66" s="68"/>
      <c r="H66" s="67">
        <v>0</v>
      </c>
      <c r="I66" s="67">
        <f t="shared" si="6"/>
        <v>7174087</v>
      </c>
      <c r="J66" s="68"/>
      <c r="K66" s="68"/>
      <c r="L66" s="68"/>
      <c r="M66" s="68"/>
      <c r="N66" s="68"/>
      <c r="O66" s="68"/>
      <c r="P66" s="68"/>
      <c r="Q66" s="92">
        <v>766.22</v>
      </c>
      <c r="R66" s="68"/>
      <c r="S66" s="64" t="s">
        <v>163</v>
      </c>
      <c r="T66" s="53">
        <v>220163</v>
      </c>
      <c r="U66" s="86"/>
    </row>
    <row r="67" spans="1:21" ht="24">
      <c r="A67" s="56" t="s">
        <v>164</v>
      </c>
      <c r="B67" s="92">
        <v>597.94000000000005</v>
      </c>
      <c r="C67" s="57" t="s">
        <v>61</v>
      </c>
      <c r="D67" s="57" t="s">
        <v>61</v>
      </c>
      <c r="E67" s="46" t="s">
        <v>142</v>
      </c>
      <c r="F67" s="74">
        <v>1722913</v>
      </c>
      <c r="G67" s="68"/>
      <c r="H67" s="67">
        <v>0</v>
      </c>
      <c r="I67" s="67">
        <f t="shared" si="6"/>
        <v>1722913</v>
      </c>
      <c r="J67" s="68"/>
      <c r="K67" s="68"/>
      <c r="L67" s="68"/>
      <c r="M67" s="68"/>
      <c r="N67" s="68"/>
      <c r="O67" s="68"/>
      <c r="P67" s="68"/>
      <c r="Q67" s="92">
        <v>597.94000000000005</v>
      </c>
      <c r="R67" s="68"/>
      <c r="S67" s="64" t="s">
        <v>165</v>
      </c>
      <c r="T67" s="53">
        <v>410013</v>
      </c>
      <c r="U67" s="86"/>
    </row>
    <row r="68" spans="1:21" s="19" customFormat="1" ht="12.6" thickBot="1">
      <c r="A68" s="80" t="s">
        <v>166</v>
      </c>
      <c r="B68" s="95">
        <v>2925.56</v>
      </c>
      <c r="C68" s="79" t="s">
        <v>61</v>
      </c>
      <c r="D68" s="79" t="s">
        <v>61</v>
      </c>
      <c r="E68" s="78" t="s">
        <v>142</v>
      </c>
      <c r="F68" s="43">
        <v>430563</v>
      </c>
      <c r="G68" s="77"/>
      <c r="H68" s="76">
        <v>0</v>
      </c>
      <c r="I68" s="76">
        <f t="shared" si="6"/>
        <v>430563</v>
      </c>
      <c r="J68" s="77"/>
      <c r="K68" s="77"/>
      <c r="L68" s="77"/>
      <c r="M68" s="77"/>
      <c r="N68" s="77"/>
      <c r="O68" s="77"/>
      <c r="P68" s="77"/>
      <c r="Q68" s="95">
        <v>2925.56</v>
      </c>
      <c r="R68" s="77"/>
      <c r="S68" s="36" t="s">
        <v>167</v>
      </c>
      <c r="T68" s="23">
        <v>410010</v>
      </c>
      <c r="U68" s="88"/>
    </row>
    <row r="69" spans="1:21">
      <c r="B69" s="13"/>
      <c r="C69" s="24"/>
      <c r="D69" s="24"/>
      <c r="E69" s="13"/>
      <c r="F69" s="13"/>
      <c r="G69" s="13"/>
      <c r="H69" s="13"/>
      <c r="I69" s="13"/>
      <c r="J69" s="13"/>
      <c r="K69" s="13"/>
      <c r="L69" s="13"/>
      <c r="M69" s="13"/>
      <c r="N69" s="13"/>
      <c r="O69" s="13"/>
      <c r="P69" s="13"/>
      <c r="Q69" s="13"/>
    </row>
    <row r="70" spans="1:21">
      <c r="B70" s="83" t="s">
        <v>185</v>
      </c>
      <c r="C70" s="84" t="s">
        <v>186</v>
      </c>
      <c r="D70" s="24"/>
      <c r="E70" s="13"/>
      <c r="F70" s="13"/>
      <c r="G70" s="13"/>
      <c r="H70" s="13"/>
      <c r="I70" s="13"/>
      <c r="J70" s="13"/>
      <c r="K70" s="13"/>
      <c r="L70" s="13"/>
      <c r="M70" s="13"/>
      <c r="N70" s="13"/>
      <c r="O70" s="13"/>
      <c r="P70" s="13"/>
      <c r="Q70" s="13"/>
    </row>
    <row r="71" spans="1:21">
      <c r="B71" s="83" t="s">
        <v>187</v>
      </c>
      <c r="C71" s="84" t="s">
        <v>188</v>
      </c>
      <c r="D71" s="24"/>
      <c r="E71" s="13"/>
      <c r="F71" s="13"/>
      <c r="G71" s="13"/>
      <c r="H71" s="13"/>
      <c r="I71" s="13"/>
      <c r="J71" s="13"/>
      <c r="K71" s="13"/>
      <c r="L71" s="13"/>
      <c r="M71" s="13"/>
      <c r="N71" s="13"/>
      <c r="O71" s="13"/>
      <c r="P71" s="13"/>
      <c r="Q71" s="13"/>
    </row>
    <row r="72" spans="1:21">
      <c r="B72" s="83" t="s">
        <v>189</v>
      </c>
      <c r="C72" s="84" t="s">
        <v>190</v>
      </c>
      <c r="D72" s="24"/>
      <c r="E72" s="13"/>
      <c r="F72" s="13"/>
      <c r="G72" s="13"/>
      <c r="H72" s="13"/>
      <c r="I72" s="13"/>
      <c r="J72" s="13"/>
      <c r="K72" s="13"/>
      <c r="L72" s="13"/>
      <c r="M72" s="13"/>
      <c r="N72" s="13"/>
      <c r="O72" s="13"/>
      <c r="P72" s="13"/>
      <c r="Q72" s="13"/>
    </row>
    <row r="73" spans="1:21">
      <c r="B73" s="83" t="s">
        <v>191</v>
      </c>
      <c r="C73" s="84" t="s">
        <v>192</v>
      </c>
      <c r="D73" s="24"/>
      <c r="E73" s="13"/>
      <c r="F73" s="13"/>
      <c r="G73" s="13"/>
      <c r="H73" s="13"/>
      <c r="I73" s="13"/>
      <c r="J73" s="13"/>
      <c r="K73" s="13"/>
      <c r="L73" s="13"/>
      <c r="M73" s="13"/>
      <c r="N73" s="13"/>
      <c r="O73" s="13"/>
      <c r="P73" s="13"/>
      <c r="Q73" s="13"/>
    </row>
    <row r="74" spans="1:21">
      <c r="B74" s="83" t="s">
        <v>193</v>
      </c>
      <c r="C74" s="84" t="s">
        <v>194</v>
      </c>
      <c r="D74" s="24"/>
      <c r="E74" s="13"/>
      <c r="F74" s="13"/>
      <c r="G74" s="13"/>
      <c r="H74" s="13"/>
      <c r="I74" s="13"/>
      <c r="J74" s="13"/>
      <c r="K74" s="13"/>
      <c r="L74" s="13"/>
      <c r="M74" s="13"/>
      <c r="N74" s="13"/>
      <c r="O74" s="13"/>
      <c r="P74" s="13"/>
      <c r="Q74" s="13"/>
    </row>
    <row r="75" spans="1:21">
      <c r="B75" s="83" t="s">
        <v>195</v>
      </c>
      <c r="C75" s="84" t="s">
        <v>196</v>
      </c>
      <c r="D75" s="24"/>
      <c r="E75" s="13"/>
      <c r="F75" s="13"/>
      <c r="G75" s="13"/>
      <c r="H75" s="13"/>
      <c r="I75" s="13"/>
      <c r="J75" s="13"/>
      <c r="K75" s="13"/>
      <c r="L75" s="13"/>
      <c r="M75" s="13"/>
      <c r="N75" s="13"/>
      <c r="O75" s="13"/>
      <c r="P75" s="13"/>
      <c r="Q75" s="13"/>
    </row>
    <row r="76" spans="1:21">
      <c r="B76" s="83" t="s">
        <v>197</v>
      </c>
      <c r="C76" s="84" t="s">
        <v>198</v>
      </c>
      <c r="D76" s="24"/>
      <c r="E76" s="13"/>
      <c r="F76" s="13"/>
      <c r="G76" s="13"/>
      <c r="H76" s="13"/>
      <c r="I76" s="13"/>
      <c r="J76" s="13"/>
      <c r="K76" s="13"/>
      <c r="L76" s="13"/>
      <c r="M76" s="13"/>
      <c r="N76" s="13"/>
      <c r="O76" s="13"/>
      <c r="P76" s="13"/>
      <c r="Q76" s="13"/>
    </row>
    <row r="77" spans="1:21">
      <c r="B77" s="83" t="s">
        <v>199</v>
      </c>
      <c r="C77" s="84" t="s">
        <v>200</v>
      </c>
      <c r="D77" s="24"/>
      <c r="E77" s="13"/>
      <c r="F77" s="13"/>
      <c r="G77" s="13"/>
      <c r="H77" s="13"/>
      <c r="I77" s="13"/>
      <c r="J77" s="13"/>
      <c r="K77" s="13"/>
      <c r="L77" s="13"/>
      <c r="M77" s="13"/>
      <c r="N77" s="13"/>
      <c r="O77" s="13"/>
      <c r="P77" s="13"/>
      <c r="Q77" s="13"/>
    </row>
    <row r="78" spans="1:21">
      <c r="B78" s="83" t="s">
        <v>201</v>
      </c>
      <c r="C78" s="84" t="s">
        <v>202</v>
      </c>
      <c r="D78" s="24"/>
      <c r="E78" s="13"/>
      <c r="F78" s="13"/>
      <c r="G78" s="13"/>
      <c r="H78" s="13"/>
      <c r="I78" s="13"/>
      <c r="J78" s="13"/>
      <c r="K78" s="13"/>
      <c r="L78" s="13"/>
      <c r="M78" s="13"/>
      <c r="N78" s="13"/>
      <c r="O78" s="13"/>
      <c r="P78" s="13"/>
      <c r="Q78" s="13"/>
    </row>
    <row r="79" spans="1:21">
      <c r="B79" s="85" t="s">
        <v>203</v>
      </c>
      <c r="C79" s="82" t="s">
        <v>204</v>
      </c>
      <c r="D79" s="24"/>
      <c r="E79" s="13"/>
      <c r="F79" s="13"/>
      <c r="G79" s="13"/>
      <c r="H79" s="13"/>
      <c r="I79" s="13"/>
      <c r="J79" s="13"/>
      <c r="K79" s="13"/>
      <c r="L79" s="13"/>
      <c r="M79" s="13"/>
      <c r="N79" s="13"/>
      <c r="O79" s="13"/>
      <c r="P79" s="13"/>
      <c r="Q79" s="13"/>
    </row>
    <row r="80" spans="1:21">
      <c r="B80" s="13"/>
      <c r="C80" s="24"/>
      <c r="D80" s="24"/>
      <c r="E80" s="13"/>
      <c r="F80" s="13"/>
      <c r="G80" s="13"/>
      <c r="H80" s="13"/>
      <c r="I80" s="13"/>
      <c r="J80" s="13"/>
      <c r="K80" s="13"/>
      <c r="L80" s="13"/>
      <c r="M80" s="13"/>
      <c r="N80" s="13"/>
      <c r="O80" s="13"/>
      <c r="P80" s="13"/>
      <c r="Q80" s="13"/>
    </row>
    <row r="81" spans="2:17">
      <c r="B81" s="13"/>
      <c r="C81" s="24"/>
      <c r="D81" s="24"/>
      <c r="E81" s="13"/>
      <c r="F81" s="13"/>
      <c r="G81" s="13"/>
      <c r="H81" s="13"/>
      <c r="I81" s="13"/>
      <c r="J81" s="13"/>
      <c r="K81" s="13"/>
      <c r="L81" s="13"/>
      <c r="M81" s="13"/>
      <c r="N81" s="13"/>
      <c r="O81" s="13"/>
      <c r="P81" s="13"/>
      <c r="Q81" s="13"/>
    </row>
    <row r="82" spans="2:17">
      <c r="B82" s="13"/>
      <c r="C82" s="24"/>
      <c r="D82" s="24"/>
      <c r="E82" s="13"/>
      <c r="F82" s="13"/>
      <c r="G82" s="13"/>
      <c r="H82" s="13"/>
      <c r="I82" s="13"/>
      <c r="J82" s="13"/>
      <c r="K82" s="13"/>
      <c r="L82" s="13"/>
      <c r="M82" s="13"/>
      <c r="N82" s="13"/>
      <c r="O82" s="13"/>
      <c r="P82" s="13"/>
      <c r="Q82" s="13"/>
    </row>
    <row r="83" spans="2:17">
      <c r="B83" s="13"/>
      <c r="C83" s="24"/>
      <c r="D83" s="24"/>
      <c r="E83" s="13"/>
      <c r="F83" s="13"/>
      <c r="G83" s="13"/>
      <c r="H83" s="13"/>
      <c r="I83" s="13"/>
      <c r="J83" s="13"/>
      <c r="K83" s="13"/>
      <c r="L83" s="13"/>
      <c r="M83" s="13"/>
      <c r="N83" s="13"/>
      <c r="O83" s="13"/>
      <c r="P83" s="13"/>
      <c r="Q83" s="13"/>
    </row>
    <row r="84" spans="2:17">
      <c r="B84" s="13"/>
      <c r="C84" s="24"/>
      <c r="D84" s="24"/>
      <c r="E84" s="13"/>
      <c r="F84" s="13"/>
      <c r="G84" s="13"/>
      <c r="H84" s="13"/>
      <c r="I84" s="13"/>
      <c r="J84" s="13"/>
      <c r="K84" s="13"/>
      <c r="L84" s="13"/>
      <c r="M84" s="13"/>
      <c r="N84" s="13"/>
      <c r="O84" s="13"/>
      <c r="P84" s="13"/>
      <c r="Q84" s="13"/>
    </row>
    <row r="85" spans="2:17">
      <c r="B85" s="13"/>
      <c r="C85" s="24"/>
      <c r="D85" s="24"/>
      <c r="E85" s="13"/>
      <c r="F85" s="13"/>
      <c r="G85" s="13"/>
      <c r="H85" s="13"/>
      <c r="I85" s="13"/>
      <c r="J85" s="13"/>
      <c r="K85" s="13"/>
      <c r="L85" s="13"/>
      <c r="M85" s="13"/>
      <c r="N85" s="13"/>
      <c r="O85" s="13"/>
      <c r="P85" s="13"/>
      <c r="Q85" s="13"/>
    </row>
    <row r="86" spans="2:17">
      <c r="B86" s="13"/>
      <c r="C86" s="24"/>
      <c r="D86" s="24"/>
      <c r="E86" s="13"/>
      <c r="F86" s="13"/>
      <c r="G86" s="13"/>
      <c r="H86" s="13"/>
      <c r="I86" s="13"/>
      <c r="J86" s="13"/>
      <c r="K86" s="13"/>
      <c r="L86" s="13"/>
      <c r="M86" s="13"/>
      <c r="N86" s="13"/>
      <c r="O86" s="13"/>
      <c r="P86" s="13"/>
      <c r="Q86" s="13"/>
    </row>
    <row r="87" spans="2:17">
      <c r="B87" s="13"/>
      <c r="C87" s="24"/>
      <c r="D87" s="24"/>
      <c r="E87" s="13"/>
      <c r="F87" s="13"/>
      <c r="G87" s="13"/>
      <c r="H87" s="13"/>
      <c r="I87" s="13"/>
      <c r="J87" s="13"/>
      <c r="K87" s="13"/>
      <c r="L87" s="13"/>
      <c r="M87" s="13"/>
      <c r="N87" s="13"/>
      <c r="O87" s="13"/>
      <c r="P87" s="13"/>
      <c r="Q87" s="13"/>
    </row>
    <row r="88" spans="2:17">
      <c r="B88" s="13"/>
      <c r="C88" s="24"/>
      <c r="D88" s="24"/>
      <c r="E88" s="13"/>
      <c r="F88" s="13"/>
      <c r="G88" s="13"/>
      <c r="H88" s="13"/>
      <c r="I88" s="13"/>
      <c r="J88" s="13"/>
      <c r="K88" s="13"/>
      <c r="L88" s="13"/>
      <c r="M88" s="13"/>
      <c r="N88" s="13"/>
      <c r="O88" s="13"/>
      <c r="P88" s="13"/>
      <c r="Q88" s="13"/>
    </row>
    <row r="89" spans="2:17">
      <c r="B89" s="13"/>
      <c r="C89" s="24"/>
      <c r="D89" s="24"/>
      <c r="E89" s="13"/>
      <c r="F89" s="13"/>
      <c r="G89" s="13"/>
      <c r="H89" s="13"/>
      <c r="I89" s="13"/>
      <c r="J89" s="13"/>
      <c r="K89" s="13"/>
      <c r="L89" s="13"/>
      <c r="M89" s="13"/>
      <c r="N89" s="13"/>
      <c r="O89" s="13"/>
      <c r="P89" s="13"/>
      <c r="Q89" s="13"/>
    </row>
    <row r="90" spans="2:17">
      <c r="B90" s="13"/>
      <c r="C90" s="24"/>
      <c r="D90" s="24"/>
      <c r="E90" s="13"/>
      <c r="F90" s="13"/>
      <c r="G90" s="13"/>
      <c r="H90" s="13"/>
      <c r="I90" s="13"/>
      <c r="J90" s="13"/>
      <c r="K90" s="13"/>
      <c r="L90" s="13"/>
      <c r="M90" s="13"/>
      <c r="N90" s="13"/>
      <c r="O90" s="13"/>
      <c r="P90" s="13"/>
      <c r="Q90" s="13"/>
    </row>
    <row r="91" spans="2:17">
      <c r="B91" s="13"/>
      <c r="C91" s="24"/>
      <c r="D91" s="24"/>
      <c r="E91" s="13"/>
      <c r="F91" s="13"/>
      <c r="G91" s="13"/>
      <c r="H91" s="13"/>
      <c r="I91" s="13"/>
      <c r="J91" s="13"/>
      <c r="K91" s="13"/>
      <c r="L91" s="13"/>
      <c r="M91" s="13"/>
      <c r="N91" s="13"/>
      <c r="O91" s="13"/>
      <c r="P91" s="13"/>
      <c r="Q91" s="13"/>
    </row>
    <row r="92" spans="2:17">
      <c r="B92" s="13"/>
      <c r="C92" s="24"/>
      <c r="D92" s="24"/>
      <c r="E92" s="13"/>
      <c r="F92" s="13"/>
      <c r="G92" s="13"/>
      <c r="H92" s="13"/>
      <c r="I92" s="13"/>
      <c r="J92" s="13"/>
      <c r="K92" s="13"/>
      <c r="L92" s="13"/>
      <c r="M92" s="13"/>
      <c r="N92" s="13"/>
      <c r="O92" s="13"/>
      <c r="P92" s="13"/>
      <c r="Q92" s="13"/>
    </row>
    <row r="93" spans="2:17">
      <c r="B93" s="13"/>
      <c r="C93" s="24"/>
      <c r="D93" s="24"/>
      <c r="E93" s="13"/>
      <c r="F93" s="13"/>
      <c r="G93" s="13"/>
      <c r="H93" s="13"/>
      <c r="I93" s="13"/>
      <c r="J93" s="13"/>
      <c r="K93" s="13"/>
      <c r="L93" s="13"/>
      <c r="M93" s="13"/>
      <c r="N93" s="13"/>
      <c r="O93" s="13"/>
      <c r="P93" s="13"/>
      <c r="Q93" s="13"/>
    </row>
    <row r="94" spans="2:17">
      <c r="B94" s="13"/>
      <c r="C94" s="24"/>
      <c r="D94" s="24"/>
      <c r="E94" s="13"/>
      <c r="F94" s="13"/>
      <c r="G94" s="13"/>
      <c r="H94" s="13"/>
      <c r="I94" s="13"/>
      <c r="J94" s="13"/>
      <c r="K94" s="13"/>
      <c r="L94" s="13"/>
      <c r="M94" s="13"/>
      <c r="N94" s="13"/>
      <c r="O94" s="13"/>
      <c r="P94" s="13"/>
      <c r="Q94" s="13"/>
    </row>
    <row r="95" spans="2:17">
      <c r="B95" s="13"/>
      <c r="C95" s="24"/>
      <c r="D95" s="24"/>
      <c r="E95" s="13"/>
      <c r="F95" s="13"/>
      <c r="G95" s="13"/>
      <c r="H95" s="13"/>
      <c r="I95" s="13"/>
      <c r="J95" s="13"/>
      <c r="K95" s="13"/>
      <c r="L95" s="13"/>
      <c r="M95" s="13"/>
      <c r="N95" s="13"/>
      <c r="O95" s="13"/>
      <c r="P95" s="13"/>
      <c r="Q95" s="13"/>
    </row>
    <row r="96" spans="2:17">
      <c r="B96" s="13"/>
      <c r="C96" s="24"/>
      <c r="D96" s="24"/>
      <c r="E96" s="13"/>
      <c r="F96" s="13"/>
      <c r="G96" s="13"/>
      <c r="H96" s="13"/>
      <c r="I96" s="13"/>
      <c r="J96" s="13"/>
      <c r="K96" s="13"/>
      <c r="L96" s="13"/>
      <c r="M96" s="13"/>
      <c r="N96" s="13"/>
      <c r="O96" s="13"/>
      <c r="P96" s="13"/>
      <c r="Q96" s="13"/>
    </row>
    <row r="97" spans="2:17">
      <c r="B97" s="13"/>
      <c r="C97" s="24"/>
      <c r="D97" s="24"/>
      <c r="E97" s="13"/>
      <c r="F97" s="13"/>
      <c r="G97" s="13"/>
      <c r="H97" s="13"/>
      <c r="I97" s="13"/>
      <c r="J97" s="13"/>
      <c r="K97" s="13"/>
      <c r="L97" s="13"/>
      <c r="M97" s="13"/>
      <c r="N97" s="13"/>
      <c r="O97" s="13"/>
      <c r="P97" s="13"/>
      <c r="Q97" s="13"/>
    </row>
    <row r="98" spans="2:17">
      <c r="B98" s="13"/>
      <c r="C98" s="24"/>
      <c r="D98" s="24"/>
      <c r="E98" s="13"/>
      <c r="F98" s="13"/>
      <c r="G98" s="13"/>
      <c r="H98" s="13"/>
      <c r="I98" s="13"/>
      <c r="J98" s="13"/>
      <c r="K98" s="13"/>
      <c r="L98" s="13"/>
      <c r="M98" s="13"/>
      <c r="N98" s="13"/>
      <c r="O98" s="13"/>
      <c r="P98" s="13"/>
      <c r="Q98" s="13"/>
    </row>
    <row r="99" spans="2:17">
      <c r="B99" s="13"/>
      <c r="C99" s="24"/>
      <c r="D99" s="24"/>
      <c r="E99" s="13"/>
      <c r="F99" s="13"/>
      <c r="G99" s="13"/>
      <c r="H99" s="13"/>
      <c r="I99" s="13"/>
      <c r="J99" s="13"/>
      <c r="K99" s="13"/>
      <c r="L99" s="13"/>
      <c r="M99" s="13"/>
      <c r="N99" s="13"/>
      <c r="O99" s="13"/>
      <c r="P99" s="13"/>
      <c r="Q99" s="13"/>
    </row>
    <row r="100" spans="2:17">
      <c r="B100" s="13"/>
      <c r="C100" s="24"/>
      <c r="D100" s="24"/>
      <c r="E100" s="13"/>
      <c r="F100" s="13"/>
      <c r="G100" s="13"/>
      <c r="H100" s="13"/>
      <c r="I100" s="13"/>
      <c r="J100" s="13"/>
      <c r="K100" s="13"/>
      <c r="L100" s="13"/>
      <c r="M100" s="13"/>
      <c r="N100" s="13"/>
      <c r="O100" s="13"/>
      <c r="P100" s="13"/>
      <c r="Q100" s="13"/>
    </row>
    <row r="101" spans="2:17">
      <c r="B101" s="13"/>
      <c r="C101" s="24"/>
      <c r="D101" s="24"/>
      <c r="E101" s="13"/>
      <c r="F101" s="13"/>
      <c r="G101" s="13"/>
      <c r="H101" s="13"/>
      <c r="I101" s="13"/>
      <c r="J101" s="13"/>
      <c r="K101" s="13"/>
      <c r="L101" s="13"/>
      <c r="M101" s="13"/>
      <c r="N101" s="13"/>
      <c r="O101" s="13"/>
      <c r="P101" s="13"/>
      <c r="Q101" s="13"/>
    </row>
    <row r="102" spans="2:17">
      <c r="B102" s="13"/>
      <c r="C102" s="24"/>
      <c r="D102" s="24"/>
      <c r="E102" s="13"/>
      <c r="F102" s="13"/>
      <c r="G102" s="13"/>
      <c r="H102" s="13"/>
      <c r="I102" s="13"/>
      <c r="J102" s="13"/>
      <c r="K102" s="13"/>
      <c r="L102" s="13"/>
      <c r="M102" s="13"/>
      <c r="N102" s="13"/>
      <c r="O102" s="13"/>
      <c r="P102" s="13"/>
      <c r="Q102" s="13"/>
    </row>
    <row r="103" spans="2:17">
      <c r="B103" s="13"/>
      <c r="C103" s="24"/>
      <c r="D103" s="24"/>
      <c r="E103" s="13"/>
      <c r="F103" s="13"/>
      <c r="G103" s="13"/>
      <c r="H103" s="13"/>
      <c r="I103" s="13"/>
      <c r="J103" s="13"/>
      <c r="K103" s="13"/>
      <c r="L103" s="13"/>
      <c r="M103" s="13"/>
      <c r="N103" s="13"/>
      <c r="O103" s="13"/>
      <c r="P103" s="13"/>
      <c r="Q103" s="13"/>
    </row>
    <row r="104" spans="2:17">
      <c r="B104" s="13"/>
      <c r="C104" s="24"/>
      <c r="D104" s="24"/>
      <c r="E104" s="13"/>
      <c r="F104" s="13"/>
      <c r="G104" s="13"/>
      <c r="H104" s="13"/>
      <c r="I104" s="13"/>
      <c r="J104" s="13"/>
      <c r="K104" s="13"/>
      <c r="L104" s="13"/>
      <c r="M104" s="13"/>
      <c r="N104" s="13"/>
      <c r="O104" s="13"/>
      <c r="P104" s="13"/>
      <c r="Q104" s="13"/>
    </row>
    <row r="105" spans="2:17">
      <c r="B105" s="13"/>
      <c r="C105" s="24"/>
      <c r="D105" s="24"/>
      <c r="E105" s="13"/>
      <c r="F105" s="13"/>
      <c r="G105" s="13"/>
      <c r="H105" s="13"/>
      <c r="I105" s="13"/>
      <c r="J105" s="13"/>
      <c r="K105" s="13"/>
      <c r="L105" s="13"/>
      <c r="M105" s="13"/>
      <c r="N105" s="13"/>
      <c r="O105" s="13"/>
      <c r="P105" s="13"/>
      <c r="Q105" s="13"/>
    </row>
    <row r="106" spans="2:17">
      <c r="B106" s="13"/>
      <c r="C106" s="24"/>
      <c r="D106" s="24"/>
      <c r="E106" s="13"/>
      <c r="F106" s="13"/>
      <c r="G106" s="13"/>
      <c r="H106" s="13"/>
      <c r="I106" s="13"/>
      <c r="J106" s="13"/>
      <c r="K106" s="13"/>
      <c r="L106" s="13"/>
      <c r="M106" s="13"/>
      <c r="N106" s="13"/>
      <c r="O106" s="13"/>
      <c r="P106" s="13"/>
      <c r="Q106" s="13"/>
    </row>
    <row r="107" spans="2:17">
      <c r="B107" s="13"/>
      <c r="C107" s="24"/>
      <c r="D107" s="24"/>
      <c r="E107" s="13"/>
      <c r="F107" s="13"/>
      <c r="G107" s="13"/>
      <c r="H107" s="13"/>
      <c r="I107" s="13"/>
      <c r="J107" s="13"/>
      <c r="K107" s="13"/>
      <c r="L107" s="13"/>
      <c r="M107" s="13"/>
      <c r="N107" s="13"/>
      <c r="O107" s="13"/>
      <c r="P107" s="13"/>
      <c r="Q107" s="13"/>
    </row>
    <row r="108" spans="2:17">
      <c r="B108" s="13"/>
      <c r="C108" s="24"/>
      <c r="D108" s="24"/>
      <c r="E108" s="13"/>
      <c r="F108" s="13"/>
      <c r="G108" s="13"/>
      <c r="H108" s="13"/>
      <c r="I108" s="13"/>
      <c r="J108" s="13"/>
      <c r="K108" s="13"/>
      <c r="L108" s="13"/>
      <c r="M108" s="13"/>
      <c r="N108" s="13"/>
      <c r="O108" s="13"/>
      <c r="P108" s="13"/>
      <c r="Q108" s="13"/>
    </row>
    <row r="109" spans="2:17">
      <c r="B109" s="13"/>
      <c r="C109" s="24"/>
      <c r="D109" s="24"/>
      <c r="E109" s="13"/>
      <c r="F109" s="13"/>
      <c r="G109" s="13"/>
      <c r="H109" s="13"/>
      <c r="I109" s="13"/>
      <c r="J109" s="13"/>
      <c r="K109" s="13"/>
      <c r="L109" s="13"/>
      <c r="M109" s="13"/>
      <c r="N109" s="13"/>
      <c r="O109" s="13"/>
      <c r="P109" s="13"/>
      <c r="Q109" s="13"/>
    </row>
    <row r="110" spans="2:17">
      <c r="B110" s="13"/>
      <c r="C110" s="24"/>
      <c r="D110" s="24"/>
      <c r="E110" s="13"/>
      <c r="F110" s="13"/>
      <c r="G110" s="13"/>
      <c r="H110" s="13"/>
      <c r="I110" s="13"/>
      <c r="J110" s="13"/>
      <c r="K110" s="13"/>
      <c r="L110" s="13"/>
      <c r="M110" s="13"/>
      <c r="N110" s="13"/>
      <c r="O110" s="13"/>
      <c r="P110" s="13"/>
      <c r="Q110" s="13"/>
    </row>
    <row r="111" spans="2:17">
      <c r="B111" s="13"/>
      <c r="C111" s="24"/>
      <c r="D111" s="24"/>
      <c r="E111" s="13"/>
      <c r="F111" s="13"/>
      <c r="G111" s="13"/>
      <c r="H111" s="13"/>
      <c r="I111" s="13"/>
      <c r="J111" s="13"/>
      <c r="K111" s="13"/>
      <c r="L111" s="13"/>
      <c r="M111" s="13"/>
      <c r="N111" s="13"/>
      <c r="O111" s="13"/>
      <c r="P111" s="13"/>
      <c r="Q111" s="13"/>
    </row>
    <row r="112" spans="2:17">
      <c r="B112" s="13"/>
      <c r="C112" s="24"/>
      <c r="D112" s="24"/>
      <c r="E112" s="13"/>
      <c r="F112" s="13"/>
      <c r="G112" s="13"/>
      <c r="H112" s="13"/>
      <c r="I112" s="13"/>
      <c r="J112" s="13"/>
      <c r="K112" s="13"/>
      <c r="L112" s="13"/>
      <c r="M112" s="13"/>
      <c r="N112" s="13"/>
      <c r="O112" s="13"/>
      <c r="P112" s="13"/>
      <c r="Q112" s="13"/>
    </row>
    <row r="113" spans="2:17">
      <c r="B113" s="13"/>
      <c r="C113" s="24"/>
      <c r="D113" s="24"/>
      <c r="E113" s="13"/>
      <c r="F113" s="13"/>
      <c r="G113" s="13"/>
      <c r="H113" s="13"/>
      <c r="I113" s="13"/>
      <c r="J113" s="13"/>
      <c r="K113" s="13"/>
      <c r="L113" s="13"/>
      <c r="M113" s="13"/>
      <c r="N113" s="13"/>
      <c r="O113" s="13"/>
      <c r="P113" s="13"/>
      <c r="Q113" s="13"/>
    </row>
    <row r="114" spans="2:17">
      <c r="B114" s="13"/>
      <c r="C114" s="24"/>
      <c r="D114" s="24"/>
      <c r="E114" s="13"/>
      <c r="F114" s="13"/>
      <c r="G114" s="13"/>
      <c r="H114" s="13"/>
      <c r="I114" s="13"/>
      <c r="J114" s="13"/>
      <c r="K114" s="13"/>
      <c r="L114" s="13"/>
      <c r="M114" s="13"/>
      <c r="N114" s="13"/>
      <c r="O114" s="13"/>
      <c r="P114" s="13"/>
      <c r="Q114" s="13"/>
    </row>
    <row r="115" spans="2:17">
      <c r="B115" s="13"/>
      <c r="C115" s="24"/>
      <c r="D115" s="24"/>
      <c r="E115" s="13"/>
      <c r="F115" s="13"/>
      <c r="G115" s="13"/>
      <c r="H115" s="13"/>
      <c r="I115" s="13"/>
      <c r="J115" s="13"/>
      <c r="K115" s="13"/>
      <c r="L115" s="13"/>
      <c r="M115" s="13"/>
      <c r="N115" s="13"/>
      <c r="O115" s="13"/>
      <c r="P115" s="13"/>
      <c r="Q115" s="13"/>
    </row>
    <row r="116" spans="2:17">
      <c r="B116" s="13"/>
      <c r="C116" s="24"/>
      <c r="D116" s="24"/>
      <c r="E116" s="13"/>
      <c r="F116" s="13"/>
      <c r="G116" s="13"/>
      <c r="H116" s="13"/>
      <c r="I116" s="13"/>
      <c r="J116" s="13"/>
      <c r="K116" s="13"/>
      <c r="L116" s="13"/>
      <c r="M116" s="13"/>
      <c r="N116" s="13"/>
      <c r="O116" s="13"/>
      <c r="P116" s="13"/>
      <c r="Q116" s="13"/>
    </row>
    <row r="117" spans="2:17">
      <c r="B117" s="13"/>
      <c r="C117" s="24"/>
      <c r="D117" s="24"/>
      <c r="E117" s="13"/>
      <c r="F117" s="13"/>
      <c r="G117" s="13"/>
      <c r="H117" s="13"/>
      <c r="I117" s="13"/>
      <c r="J117" s="13"/>
      <c r="K117" s="13"/>
      <c r="L117" s="13"/>
      <c r="M117" s="13"/>
      <c r="N117" s="13"/>
      <c r="O117" s="13"/>
      <c r="P117" s="13"/>
      <c r="Q117" s="13"/>
    </row>
    <row r="118" spans="2:17">
      <c r="B118" s="13"/>
      <c r="C118" s="24"/>
      <c r="D118" s="24"/>
      <c r="E118" s="13"/>
      <c r="F118" s="13"/>
      <c r="G118" s="13"/>
      <c r="H118" s="13"/>
      <c r="I118" s="13"/>
      <c r="J118" s="13"/>
      <c r="K118" s="13"/>
      <c r="L118" s="13"/>
      <c r="M118" s="13"/>
      <c r="N118" s="13"/>
      <c r="O118" s="13"/>
      <c r="P118" s="13"/>
      <c r="Q118" s="13"/>
    </row>
    <row r="119" spans="2:17">
      <c r="B119" s="13"/>
      <c r="C119" s="24"/>
      <c r="D119" s="24"/>
      <c r="E119" s="13"/>
      <c r="F119" s="13"/>
      <c r="G119" s="13"/>
      <c r="H119" s="13"/>
      <c r="I119" s="13"/>
      <c r="J119" s="13"/>
      <c r="K119" s="13"/>
      <c r="L119" s="13"/>
      <c r="M119" s="13"/>
      <c r="N119" s="13"/>
      <c r="O119" s="13"/>
      <c r="P119" s="13"/>
      <c r="Q119" s="13"/>
    </row>
    <row r="120" spans="2:17">
      <c r="B120" s="13"/>
      <c r="C120" s="24"/>
      <c r="D120" s="24"/>
      <c r="E120" s="13"/>
      <c r="F120" s="13"/>
      <c r="G120" s="13"/>
      <c r="H120" s="13"/>
      <c r="I120" s="13"/>
      <c r="J120" s="13"/>
      <c r="K120" s="13"/>
      <c r="L120" s="13"/>
      <c r="M120" s="13"/>
      <c r="N120" s="13"/>
      <c r="O120" s="13"/>
      <c r="P120" s="13"/>
      <c r="Q120" s="13"/>
    </row>
    <row r="121" spans="2:17">
      <c r="B121" s="13"/>
      <c r="C121" s="24"/>
      <c r="D121" s="24"/>
      <c r="E121" s="13"/>
      <c r="F121" s="13"/>
      <c r="G121" s="13"/>
      <c r="H121" s="13"/>
      <c r="I121" s="13"/>
      <c r="J121" s="13"/>
      <c r="K121" s="13"/>
      <c r="L121" s="13"/>
      <c r="M121" s="13"/>
      <c r="N121" s="13"/>
      <c r="O121" s="13"/>
      <c r="P121" s="13"/>
      <c r="Q121" s="13"/>
    </row>
    <row r="122" spans="2:17">
      <c r="B122" s="13"/>
      <c r="C122" s="24"/>
      <c r="D122" s="24"/>
      <c r="E122" s="13"/>
      <c r="F122" s="13"/>
      <c r="G122" s="13"/>
      <c r="H122" s="13"/>
      <c r="I122" s="13"/>
      <c r="J122" s="13"/>
      <c r="K122" s="13"/>
      <c r="L122" s="13"/>
      <c r="M122" s="13"/>
      <c r="N122" s="13"/>
      <c r="O122" s="13"/>
      <c r="P122" s="13"/>
      <c r="Q122" s="13"/>
    </row>
    <row r="123" spans="2:17">
      <c r="B123" s="13"/>
      <c r="C123" s="24"/>
      <c r="D123" s="24"/>
      <c r="E123" s="13"/>
      <c r="F123" s="13"/>
      <c r="G123" s="13"/>
      <c r="H123" s="13"/>
      <c r="I123" s="13"/>
      <c r="J123" s="13"/>
      <c r="K123" s="13"/>
      <c r="L123" s="13"/>
      <c r="M123" s="13"/>
      <c r="N123" s="13"/>
      <c r="O123" s="13"/>
      <c r="P123" s="13"/>
      <c r="Q123" s="13"/>
    </row>
    <row r="124" spans="2:17">
      <c r="B124" s="13"/>
      <c r="C124" s="24"/>
      <c r="D124" s="24"/>
      <c r="E124" s="13"/>
      <c r="F124" s="13"/>
      <c r="G124" s="13"/>
      <c r="H124" s="13"/>
      <c r="I124" s="13"/>
      <c r="J124" s="13"/>
      <c r="K124" s="13"/>
      <c r="L124" s="13"/>
      <c r="M124" s="13"/>
      <c r="N124" s="13"/>
      <c r="O124" s="13"/>
      <c r="P124" s="13"/>
      <c r="Q124" s="13"/>
    </row>
    <row r="125" spans="2:17">
      <c r="B125" s="13"/>
      <c r="C125" s="24"/>
      <c r="D125" s="24"/>
      <c r="E125" s="13"/>
      <c r="F125" s="13"/>
      <c r="G125" s="13"/>
      <c r="H125" s="13"/>
      <c r="I125" s="13"/>
      <c r="J125" s="13"/>
      <c r="K125" s="13"/>
      <c r="L125" s="13"/>
      <c r="M125" s="13"/>
      <c r="N125" s="13"/>
      <c r="O125" s="13"/>
      <c r="P125" s="13"/>
      <c r="Q125" s="13"/>
    </row>
    <row r="126" spans="2:17">
      <c r="B126" s="13"/>
      <c r="C126" s="24"/>
      <c r="D126" s="24"/>
      <c r="E126" s="13"/>
      <c r="F126" s="13"/>
      <c r="G126" s="13"/>
      <c r="H126" s="13"/>
      <c r="I126" s="13"/>
      <c r="J126" s="13"/>
      <c r="K126" s="13"/>
      <c r="L126" s="13"/>
      <c r="M126" s="13"/>
      <c r="N126" s="13"/>
      <c r="O126" s="13"/>
      <c r="P126" s="13"/>
      <c r="Q126" s="13"/>
    </row>
    <row r="127" spans="2:17">
      <c r="B127" s="13"/>
      <c r="C127" s="24"/>
      <c r="D127" s="24"/>
      <c r="E127" s="13"/>
      <c r="F127" s="13"/>
      <c r="G127" s="13"/>
      <c r="H127" s="13"/>
      <c r="I127" s="13"/>
      <c r="J127" s="13"/>
      <c r="K127" s="13"/>
      <c r="L127" s="13"/>
      <c r="M127" s="13"/>
      <c r="N127" s="13"/>
      <c r="O127" s="13"/>
      <c r="P127" s="13"/>
      <c r="Q127" s="13"/>
    </row>
    <row r="128" spans="2:17">
      <c r="B128" s="13"/>
      <c r="C128" s="24"/>
      <c r="D128" s="24"/>
      <c r="E128" s="13"/>
      <c r="F128" s="13"/>
      <c r="G128" s="13"/>
      <c r="H128" s="13"/>
      <c r="I128" s="13"/>
      <c r="J128" s="13"/>
      <c r="K128" s="13"/>
      <c r="L128" s="13"/>
      <c r="M128" s="13"/>
      <c r="N128" s="13"/>
      <c r="O128" s="13"/>
      <c r="P128" s="13"/>
      <c r="Q128" s="13"/>
    </row>
    <row r="129" spans="2:17">
      <c r="B129" s="13"/>
      <c r="C129" s="24"/>
      <c r="D129" s="24"/>
      <c r="E129" s="13"/>
      <c r="F129" s="13"/>
      <c r="G129" s="13"/>
      <c r="H129" s="13"/>
      <c r="I129" s="13"/>
      <c r="J129" s="13"/>
      <c r="K129" s="13"/>
      <c r="L129" s="13"/>
      <c r="M129" s="13"/>
      <c r="N129" s="13"/>
      <c r="O129" s="13"/>
      <c r="P129" s="13"/>
      <c r="Q129" s="13"/>
    </row>
    <row r="130" spans="2:17">
      <c r="B130" s="13"/>
      <c r="C130" s="24"/>
      <c r="D130" s="24"/>
      <c r="E130" s="13"/>
      <c r="F130" s="13"/>
      <c r="G130" s="13"/>
      <c r="H130" s="13"/>
      <c r="I130" s="13"/>
      <c r="J130" s="13"/>
      <c r="K130" s="13"/>
      <c r="L130" s="13"/>
      <c r="M130" s="13"/>
      <c r="N130" s="13"/>
      <c r="O130" s="13"/>
      <c r="P130" s="13"/>
      <c r="Q130" s="13"/>
    </row>
    <row r="131" spans="2:17">
      <c r="B131" s="13"/>
      <c r="C131" s="24"/>
      <c r="D131" s="24"/>
      <c r="E131" s="13"/>
      <c r="F131" s="13"/>
      <c r="G131" s="13"/>
      <c r="H131" s="13"/>
      <c r="I131" s="13"/>
      <c r="J131" s="13"/>
      <c r="K131" s="13"/>
      <c r="L131" s="13"/>
      <c r="M131" s="13"/>
      <c r="N131" s="13"/>
      <c r="O131" s="13"/>
      <c r="P131" s="13"/>
      <c r="Q131" s="13"/>
    </row>
    <row r="132" spans="2:17">
      <c r="B132" s="13"/>
      <c r="C132" s="24"/>
      <c r="D132" s="24"/>
      <c r="E132" s="13"/>
      <c r="F132" s="13"/>
      <c r="G132" s="13"/>
      <c r="H132" s="13"/>
      <c r="I132" s="13"/>
      <c r="J132" s="13"/>
      <c r="K132" s="13"/>
      <c r="L132" s="13"/>
      <c r="M132" s="13"/>
      <c r="N132" s="13"/>
      <c r="O132" s="13"/>
      <c r="P132" s="13"/>
      <c r="Q132" s="13"/>
    </row>
    <row r="133" spans="2:17">
      <c r="B133" s="13"/>
      <c r="C133" s="24"/>
      <c r="D133" s="24"/>
      <c r="E133" s="13"/>
      <c r="F133" s="13"/>
      <c r="G133" s="13"/>
      <c r="H133" s="13"/>
      <c r="I133" s="13"/>
      <c r="J133" s="13"/>
      <c r="K133" s="13"/>
      <c r="L133" s="13"/>
      <c r="M133" s="13"/>
      <c r="N133" s="13"/>
      <c r="O133" s="13"/>
      <c r="P133" s="13"/>
      <c r="Q133" s="13"/>
    </row>
    <row r="134" spans="2:17">
      <c r="B134" s="13"/>
      <c r="C134" s="24"/>
      <c r="D134" s="24"/>
      <c r="E134" s="13"/>
      <c r="F134" s="13"/>
      <c r="G134" s="13"/>
      <c r="H134" s="13"/>
      <c r="I134" s="13"/>
      <c r="J134" s="13"/>
      <c r="K134" s="13"/>
      <c r="L134" s="13"/>
      <c r="M134" s="13"/>
      <c r="N134" s="13"/>
      <c r="O134" s="13"/>
      <c r="P134" s="13"/>
      <c r="Q134" s="13"/>
    </row>
    <row r="135" spans="2:17">
      <c r="B135" s="13"/>
      <c r="C135" s="24"/>
      <c r="D135" s="24"/>
      <c r="E135" s="13"/>
      <c r="F135" s="13"/>
      <c r="G135" s="13"/>
      <c r="H135" s="13"/>
      <c r="I135" s="13"/>
      <c r="J135" s="13"/>
      <c r="K135" s="13"/>
      <c r="L135" s="13"/>
      <c r="M135" s="13"/>
      <c r="N135" s="13"/>
      <c r="O135" s="13"/>
      <c r="P135" s="13"/>
      <c r="Q135" s="13"/>
    </row>
    <row r="136" spans="2:17">
      <c r="B136" s="13"/>
      <c r="C136" s="24"/>
      <c r="D136" s="24"/>
      <c r="E136" s="13"/>
      <c r="F136" s="13"/>
      <c r="G136" s="13"/>
      <c r="H136" s="13"/>
      <c r="I136" s="13"/>
      <c r="J136" s="13"/>
      <c r="K136" s="13"/>
      <c r="L136" s="13"/>
      <c r="M136" s="13"/>
      <c r="N136" s="13"/>
      <c r="O136" s="13"/>
      <c r="P136" s="13"/>
      <c r="Q136" s="13"/>
    </row>
    <row r="137" spans="2:17">
      <c r="B137" s="13"/>
      <c r="C137" s="24"/>
      <c r="D137" s="24"/>
      <c r="E137" s="13"/>
      <c r="F137" s="13"/>
      <c r="G137" s="13"/>
      <c r="H137" s="13"/>
      <c r="I137" s="13"/>
      <c r="J137" s="13"/>
      <c r="K137" s="13"/>
      <c r="L137" s="13"/>
      <c r="M137" s="13"/>
      <c r="N137" s="13"/>
      <c r="O137" s="13"/>
      <c r="P137" s="13"/>
      <c r="Q137" s="13"/>
    </row>
    <row r="138" spans="2:17">
      <c r="B138" s="13"/>
      <c r="C138" s="24"/>
      <c r="D138" s="24"/>
      <c r="E138" s="13"/>
      <c r="F138" s="13"/>
      <c r="G138" s="13"/>
      <c r="H138" s="13"/>
      <c r="I138" s="13"/>
      <c r="J138" s="13"/>
      <c r="K138" s="13"/>
      <c r="L138" s="13"/>
      <c r="M138" s="13"/>
      <c r="N138" s="13"/>
      <c r="O138" s="13"/>
      <c r="P138" s="13"/>
      <c r="Q138" s="13"/>
    </row>
    <row r="139" spans="2:17">
      <c r="B139" s="13"/>
      <c r="C139" s="24"/>
      <c r="D139" s="24"/>
      <c r="E139" s="13"/>
      <c r="F139" s="13"/>
      <c r="G139" s="13"/>
      <c r="H139" s="13"/>
      <c r="I139" s="13"/>
      <c r="J139" s="13"/>
      <c r="K139" s="13"/>
      <c r="L139" s="13"/>
      <c r="M139" s="13"/>
      <c r="N139" s="13"/>
      <c r="O139" s="13"/>
      <c r="P139" s="13"/>
      <c r="Q139" s="13"/>
    </row>
    <row r="140" spans="2:17">
      <c r="B140" s="13"/>
      <c r="C140" s="24"/>
      <c r="D140" s="24"/>
      <c r="E140" s="13"/>
      <c r="F140" s="13"/>
      <c r="G140" s="13"/>
      <c r="H140" s="13"/>
      <c r="I140" s="13"/>
      <c r="J140" s="13"/>
      <c r="K140" s="13"/>
      <c r="L140" s="13"/>
      <c r="M140" s="13"/>
      <c r="N140" s="13"/>
      <c r="O140" s="13"/>
      <c r="P140" s="13"/>
      <c r="Q140" s="13"/>
    </row>
    <row r="141" spans="2:17">
      <c r="B141" s="13"/>
      <c r="C141" s="24"/>
      <c r="D141" s="24"/>
      <c r="E141" s="13"/>
      <c r="F141" s="13"/>
      <c r="G141" s="13"/>
      <c r="H141" s="13"/>
      <c r="I141" s="13"/>
      <c r="J141" s="13"/>
      <c r="K141" s="13"/>
      <c r="L141" s="13"/>
      <c r="M141" s="13"/>
      <c r="N141" s="13"/>
      <c r="O141" s="13"/>
      <c r="P141" s="13"/>
      <c r="Q141" s="13"/>
    </row>
    <row r="142" spans="2:17">
      <c r="B142" s="13"/>
      <c r="C142" s="24"/>
      <c r="D142" s="24"/>
      <c r="E142" s="13"/>
      <c r="F142" s="13"/>
      <c r="G142" s="13"/>
      <c r="H142" s="13"/>
      <c r="I142" s="13"/>
      <c r="J142" s="13"/>
      <c r="K142" s="13"/>
      <c r="L142" s="13"/>
      <c r="M142" s="13"/>
      <c r="N142" s="13"/>
      <c r="O142" s="13"/>
      <c r="P142" s="13"/>
      <c r="Q142" s="13"/>
    </row>
    <row r="143" spans="2:17">
      <c r="B143" s="13"/>
      <c r="C143" s="24"/>
      <c r="D143" s="24"/>
      <c r="E143" s="13"/>
      <c r="F143" s="13"/>
      <c r="G143" s="13"/>
      <c r="H143" s="13"/>
      <c r="I143" s="13"/>
      <c r="J143" s="13"/>
      <c r="K143" s="13"/>
      <c r="L143" s="13"/>
      <c r="M143" s="13"/>
      <c r="N143" s="13"/>
      <c r="O143" s="13"/>
      <c r="P143" s="13"/>
      <c r="Q143" s="13"/>
    </row>
    <row r="144" spans="2:17">
      <c r="B144" s="13"/>
      <c r="C144" s="24"/>
      <c r="D144" s="24"/>
      <c r="E144" s="13"/>
      <c r="F144" s="13"/>
      <c r="G144" s="13"/>
      <c r="H144" s="13"/>
      <c r="I144" s="13"/>
      <c r="J144" s="13"/>
      <c r="K144" s="13"/>
      <c r="L144" s="13"/>
      <c r="M144" s="13"/>
      <c r="N144" s="13"/>
      <c r="O144" s="13"/>
      <c r="P144" s="13"/>
      <c r="Q144" s="13"/>
    </row>
    <row r="145" spans="2:17">
      <c r="B145" s="13"/>
      <c r="C145" s="24"/>
      <c r="D145" s="24"/>
      <c r="E145" s="13"/>
      <c r="F145" s="13"/>
      <c r="G145" s="13"/>
      <c r="H145" s="13"/>
      <c r="I145" s="13"/>
      <c r="J145" s="13"/>
      <c r="K145" s="13"/>
      <c r="L145" s="13"/>
      <c r="M145" s="13"/>
      <c r="N145" s="13"/>
      <c r="O145" s="13"/>
      <c r="P145" s="13"/>
      <c r="Q145" s="13"/>
    </row>
    <row r="146" spans="2:17">
      <c r="B146" s="13"/>
      <c r="C146" s="24"/>
      <c r="D146" s="24"/>
      <c r="E146" s="13"/>
      <c r="F146" s="13"/>
      <c r="G146" s="13"/>
      <c r="H146" s="13"/>
      <c r="I146" s="13"/>
      <c r="J146" s="13"/>
      <c r="K146" s="13"/>
      <c r="L146" s="13"/>
      <c r="M146" s="13"/>
      <c r="N146" s="13"/>
      <c r="O146" s="13"/>
      <c r="P146" s="13"/>
      <c r="Q146" s="13"/>
    </row>
    <row r="147" spans="2:17">
      <c r="B147" s="13"/>
      <c r="C147" s="24"/>
      <c r="D147" s="24"/>
      <c r="E147" s="13"/>
      <c r="F147" s="13"/>
      <c r="G147" s="13"/>
      <c r="H147" s="13"/>
      <c r="I147" s="13"/>
      <c r="J147" s="13"/>
      <c r="K147" s="13"/>
      <c r="L147" s="13"/>
      <c r="M147" s="13"/>
      <c r="N147" s="13"/>
      <c r="O147" s="13"/>
      <c r="P147" s="13"/>
      <c r="Q147" s="13"/>
    </row>
    <row r="148" spans="2:17">
      <c r="B148" s="13"/>
      <c r="C148" s="24"/>
      <c r="D148" s="24"/>
      <c r="E148" s="13"/>
      <c r="F148" s="13"/>
      <c r="G148" s="13"/>
      <c r="H148" s="13"/>
      <c r="I148" s="13"/>
      <c r="J148" s="13"/>
      <c r="K148" s="13"/>
      <c r="L148" s="13"/>
      <c r="M148" s="13"/>
      <c r="N148" s="13"/>
      <c r="O148" s="13"/>
      <c r="P148" s="13"/>
      <c r="Q148" s="13"/>
    </row>
    <row r="149" spans="2:17">
      <c r="B149" s="13"/>
      <c r="C149" s="24"/>
      <c r="D149" s="24"/>
      <c r="E149" s="13"/>
      <c r="F149" s="13"/>
      <c r="G149" s="13"/>
      <c r="H149" s="13"/>
      <c r="I149" s="13"/>
      <c r="J149" s="13"/>
      <c r="K149" s="13"/>
      <c r="L149" s="13"/>
      <c r="M149" s="13"/>
      <c r="N149" s="13"/>
      <c r="O149" s="13"/>
      <c r="P149" s="13"/>
      <c r="Q149" s="13"/>
    </row>
    <row r="150" spans="2:17">
      <c r="B150" s="13"/>
      <c r="C150" s="24"/>
      <c r="D150" s="24"/>
      <c r="E150" s="13"/>
      <c r="F150" s="13"/>
      <c r="G150" s="13"/>
      <c r="H150" s="13"/>
      <c r="I150" s="13"/>
      <c r="J150" s="13"/>
      <c r="K150" s="13"/>
      <c r="L150" s="13"/>
      <c r="M150" s="13"/>
      <c r="N150" s="13"/>
      <c r="O150" s="13"/>
      <c r="P150" s="13"/>
      <c r="Q150" s="13"/>
    </row>
    <row r="151" spans="2:17">
      <c r="B151" s="13"/>
      <c r="C151" s="24"/>
      <c r="D151" s="24"/>
      <c r="E151" s="13"/>
      <c r="F151" s="13"/>
      <c r="G151" s="13"/>
      <c r="H151" s="13"/>
      <c r="I151" s="13"/>
      <c r="J151" s="13"/>
      <c r="K151" s="13"/>
      <c r="L151" s="13"/>
      <c r="M151" s="13"/>
      <c r="N151" s="13"/>
      <c r="O151" s="13"/>
      <c r="P151" s="13"/>
      <c r="Q151" s="13"/>
    </row>
    <row r="152" spans="2:17">
      <c r="B152" s="13"/>
      <c r="C152" s="24"/>
      <c r="D152" s="24"/>
      <c r="E152" s="13"/>
      <c r="F152" s="13"/>
      <c r="G152" s="13"/>
      <c r="H152" s="13"/>
      <c r="I152" s="13"/>
      <c r="J152" s="13"/>
      <c r="K152" s="13"/>
      <c r="L152" s="13"/>
      <c r="M152" s="13"/>
      <c r="N152" s="13"/>
      <c r="O152" s="13"/>
      <c r="P152" s="13"/>
      <c r="Q152" s="13"/>
    </row>
    <row r="153" spans="2:17">
      <c r="B153" s="13"/>
      <c r="C153" s="24"/>
      <c r="D153" s="24"/>
      <c r="E153" s="13"/>
      <c r="F153" s="13"/>
      <c r="G153" s="13"/>
      <c r="H153" s="13"/>
      <c r="I153" s="13"/>
      <c r="J153" s="13"/>
      <c r="K153" s="13"/>
      <c r="L153" s="13"/>
      <c r="M153" s="13"/>
      <c r="N153" s="13"/>
      <c r="O153" s="13"/>
      <c r="P153" s="13"/>
      <c r="Q153" s="13"/>
    </row>
    <row r="154" spans="2:17">
      <c r="B154" s="13"/>
      <c r="C154" s="24"/>
      <c r="D154" s="24"/>
      <c r="E154" s="13"/>
      <c r="F154" s="13"/>
      <c r="G154" s="13"/>
      <c r="H154" s="13"/>
      <c r="I154" s="13"/>
      <c r="J154" s="13"/>
      <c r="K154" s="13"/>
      <c r="L154" s="13"/>
      <c r="M154" s="13"/>
      <c r="N154" s="13"/>
      <c r="O154" s="13"/>
      <c r="P154" s="13"/>
      <c r="Q154" s="13"/>
    </row>
    <row r="155" spans="2:17">
      <c r="B155" s="13"/>
      <c r="C155" s="24"/>
      <c r="D155" s="24"/>
      <c r="E155" s="13"/>
      <c r="F155" s="13"/>
      <c r="G155" s="13"/>
      <c r="H155" s="13"/>
      <c r="I155" s="13"/>
      <c r="J155" s="13"/>
      <c r="K155" s="13"/>
      <c r="L155" s="13"/>
      <c r="M155" s="13"/>
      <c r="N155" s="13"/>
      <c r="O155" s="13"/>
      <c r="P155" s="13"/>
      <c r="Q155" s="13"/>
    </row>
    <row r="156" spans="2:17">
      <c r="B156" s="13"/>
      <c r="C156" s="24"/>
      <c r="D156" s="24"/>
      <c r="E156" s="13"/>
      <c r="F156" s="13"/>
      <c r="G156" s="13"/>
      <c r="H156" s="13"/>
      <c r="I156" s="13"/>
      <c r="J156" s="13"/>
      <c r="K156" s="13"/>
      <c r="L156" s="13"/>
      <c r="M156" s="13"/>
      <c r="N156" s="13"/>
      <c r="O156" s="13"/>
      <c r="P156" s="13"/>
      <c r="Q156" s="13"/>
    </row>
    <row r="157" spans="2:17">
      <c r="B157" s="13"/>
      <c r="C157" s="24"/>
      <c r="D157" s="24"/>
      <c r="E157" s="13"/>
      <c r="F157" s="13"/>
      <c r="G157" s="13"/>
      <c r="H157" s="13"/>
      <c r="I157" s="13"/>
      <c r="J157" s="13"/>
      <c r="K157" s="13"/>
      <c r="L157" s="13"/>
      <c r="M157" s="13"/>
      <c r="N157" s="13"/>
      <c r="O157" s="13"/>
      <c r="P157" s="13"/>
      <c r="Q157" s="13"/>
    </row>
    <row r="158" spans="2:17">
      <c r="B158" s="13"/>
      <c r="C158" s="24"/>
      <c r="D158" s="24"/>
      <c r="E158" s="13"/>
      <c r="F158" s="13"/>
      <c r="G158" s="13"/>
      <c r="H158" s="13"/>
      <c r="I158" s="13"/>
      <c r="J158" s="13"/>
      <c r="K158" s="13"/>
      <c r="L158" s="13"/>
      <c r="M158" s="13"/>
      <c r="N158" s="13"/>
      <c r="O158" s="13"/>
      <c r="P158" s="13"/>
      <c r="Q158" s="13"/>
    </row>
    <row r="159" spans="2:17">
      <c r="B159" s="13"/>
      <c r="C159" s="24"/>
      <c r="D159" s="24"/>
      <c r="E159" s="13"/>
      <c r="F159" s="13"/>
      <c r="G159" s="13"/>
      <c r="H159" s="13"/>
      <c r="I159" s="13"/>
      <c r="J159" s="13"/>
      <c r="K159" s="13"/>
      <c r="L159" s="13"/>
      <c r="M159" s="13"/>
      <c r="N159" s="13"/>
      <c r="O159" s="13"/>
      <c r="P159" s="13"/>
      <c r="Q159" s="13"/>
    </row>
    <row r="160" spans="2:17">
      <c r="B160" s="13"/>
      <c r="C160" s="24"/>
      <c r="D160" s="24"/>
      <c r="E160" s="13"/>
      <c r="F160" s="13"/>
      <c r="G160" s="13"/>
      <c r="H160" s="13"/>
      <c r="I160" s="13"/>
      <c r="J160" s="13"/>
      <c r="K160" s="13"/>
      <c r="L160" s="13"/>
      <c r="M160" s="13"/>
      <c r="N160" s="13"/>
      <c r="O160" s="13"/>
      <c r="P160" s="13"/>
      <c r="Q160" s="13"/>
    </row>
    <row r="161" spans="2:17">
      <c r="B161" s="13"/>
      <c r="C161" s="24"/>
      <c r="D161" s="24"/>
      <c r="E161" s="13"/>
      <c r="F161" s="13"/>
      <c r="G161" s="13"/>
      <c r="H161" s="13"/>
      <c r="I161" s="13"/>
      <c r="J161" s="13"/>
      <c r="K161" s="13"/>
      <c r="L161" s="13"/>
      <c r="M161" s="13"/>
      <c r="N161" s="13"/>
      <c r="O161" s="13"/>
      <c r="P161" s="13"/>
      <c r="Q161" s="13"/>
    </row>
    <row r="162" spans="2:17">
      <c r="B162" s="13"/>
      <c r="C162" s="24"/>
      <c r="D162" s="24"/>
      <c r="E162" s="13"/>
      <c r="F162" s="13"/>
      <c r="G162" s="13"/>
      <c r="H162" s="13"/>
      <c r="I162" s="13"/>
      <c r="J162" s="13"/>
      <c r="K162" s="13"/>
      <c r="L162" s="13"/>
      <c r="M162" s="13"/>
      <c r="N162" s="13"/>
      <c r="O162" s="13"/>
      <c r="P162" s="13"/>
      <c r="Q162" s="13"/>
    </row>
    <row r="163" spans="2:17">
      <c r="B163" s="13"/>
      <c r="C163" s="24"/>
      <c r="D163" s="24"/>
      <c r="E163" s="13"/>
      <c r="F163" s="13"/>
      <c r="G163" s="13"/>
      <c r="H163" s="13"/>
      <c r="I163" s="13"/>
      <c r="J163" s="13"/>
      <c r="K163" s="13"/>
      <c r="L163" s="13"/>
      <c r="M163" s="13"/>
      <c r="N163" s="13"/>
      <c r="O163" s="13"/>
      <c r="P163" s="13"/>
      <c r="Q163" s="13"/>
    </row>
    <row r="164" spans="2:17">
      <c r="B164" s="13"/>
      <c r="C164" s="24"/>
      <c r="D164" s="24"/>
      <c r="E164" s="13"/>
      <c r="F164" s="13"/>
      <c r="G164" s="13"/>
      <c r="H164" s="13"/>
      <c r="I164" s="13"/>
      <c r="J164" s="13"/>
      <c r="K164" s="13"/>
      <c r="L164" s="13"/>
      <c r="M164" s="13"/>
      <c r="N164" s="13"/>
      <c r="O164" s="13"/>
      <c r="P164" s="13"/>
      <c r="Q164" s="13"/>
    </row>
    <row r="165" spans="2:17">
      <c r="B165" s="13"/>
      <c r="C165" s="24"/>
      <c r="D165" s="24"/>
      <c r="E165" s="13"/>
      <c r="F165" s="13"/>
      <c r="G165" s="13"/>
      <c r="H165" s="13"/>
      <c r="I165" s="13"/>
      <c r="J165" s="13"/>
      <c r="K165" s="13"/>
      <c r="L165" s="13"/>
      <c r="M165" s="13"/>
      <c r="N165" s="13"/>
      <c r="O165" s="13"/>
      <c r="P165" s="13"/>
      <c r="Q165" s="13"/>
    </row>
    <row r="166" spans="2:17">
      <c r="B166" s="13"/>
      <c r="C166" s="24"/>
      <c r="D166" s="24"/>
      <c r="E166" s="13"/>
      <c r="F166" s="13"/>
      <c r="G166" s="13"/>
      <c r="H166" s="13"/>
      <c r="I166" s="13"/>
      <c r="J166" s="13"/>
      <c r="K166" s="13"/>
      <c r="L166" s="13"/>
      <c r="M166" s="13"/>
      <c r="N166" s="13"/>
      <c r="O166" s="13"/>
      <c r="P166" s="13"/>
      <c r="Q166" s="13"/>
    </row>
    <row r="167" spans="2:17">
      <c r="B167" s="13"/>
      <c r="C167" s="24"/>
      <c r="D167" s="24"/>
      <c r="E167" s="13"/>
      <c r="F167" s="13"/>
      <c r="G167" s="13"/>
      <c r="H167" s="13"/>
      <c r="I167" s="13"/>
      <c r="J167" s="13"/>
      <c r="K167" s="13"/>
      <c r="L167" s="13"/>
      <c r="M167" s="13"/>
      <c r="N167" s="13"/>
      <c r="O167" s="13"/>
      <c r="P167" s="13"/>
      <c r="Q167" s="13"/>
    </row>
    <row r="168" spans="2:17">
      <c r="B168" s="13"/>
      <c r="C168" s="24"/>
      <c r="D168" s="24"/>
      <c r="E168" s="13"/>
      <c r="F168" s="13"/>
      <c r="G168" s="13"/>
      <c r="H168" s="13"/>
      <c r="I168" s="13"/>
      <c r="J168" s="13"/>
      <c r="K168" s="13"/>
      <c r="L168" s="13"/>
      <c r="M168" s="13"/>
      <c r="N168" s="13"/>
      <c r="O168" s="13"/>
      <c r="P168" s="13"/>
      <c r="Q168" s="13"/>
    </row>
    <row r="169" spans="2:17">
      <c r="B169" s="13"/>
      <c r="C169" s="24"/>
      <c r="D169" s="24"/>
      <c r="E169" s="13"/>
      <c r="F169" s="13"/>
      <c r="G169" s="13"/>
      <c r="H169" s="13"/>
      <c r="I169" s="13"/>
      <c r="J169" s="13"/>
      <c r="K169" s="13"/>
      <c r="L169" s="13"/>
      <c r="M169" s="13"/>
      <c r="N169" s="13"/>
      <c r="O169" s="13"/>
      <c r="P169" s="13"/>
      <c r="Q169" s="13"/>
    </row>
    <row r="170" spans="2:17">
      <c r="B170" s="13"/>
      <c r="C170" s="24"/>
      <c r="D170" s="24"/>
      <c r="E170" s="13"/>
      <c r="F170" s="13"/>
      <c r="G170" s="13"/>
      <c r="H170" s="13"/>
      <c r="I170" s="13"/>
      <c r="J170" s="13"/>
      <c r="K170" s="13"/>
      <c r="L170" s="13"/>
      <c r="M170" s="13"/>
      <c r="N170" s="13"/>
      <c r="O170" s="13"/>
      <c r="P170" s="13"/>
      <c r="Q170" s="13"/>
    </row>
    <row r="171" spans="2:17">
      <c r="B171" s="13"/>
      <c r="C171" s="24"/>
      <c r="D171" s="24"/>
      <c r="E171" s="13"/>
      <c r="F171" s="13"/>
      <c r="G171" s="13"/>
      <c r="H171" s="13"/>
      <c r="I171" s="13"/>
      <c r="J171" s="13"/>
      <c r="K171" s="13"/>
      <c r="L171" s="13"/>
      <c r="M171" s="13"/>
      <c r="N171" s="13"/>
      <c r="O171" s="13"/>
      <c r="P171" s="13"/>
      <c r="Q171" s="13"/>
    </row>
    <row r="172" spans="2:17">
      <c r="B172" s="13"/>
      <c r="C172" s="24"/>
      <c r="D172" s="24"/>
      <c r="E172" s="13"/>
      <c r="F172" s="13"/>
      <c r="G172" s="13"/>
      <c r="H172" s="13"/>
      <c r="I172" s="13"/>
      <c r="J172" s="13"/>
      <c r="K172" s="13"/>
      <c r="L172" s="13"/>
      <c r="M172" s="13"/>
      <c r="N172" s="13"/>
      <c r="O172" s="13"/>
      <c r="P172" s="13"/>
      <c r="Q172" s="13"/>
    </row>
    <row r="173" spans="2:17">
      <c r="B173" s="13"/>
      <c r="C173" s="24"/>
      <c r="D173" s="24"/>
      <c r="E173" s="13"/>
      <c r="F173" s="13"/>
      <c r="G173" s="13"/>
      <c r="H173" s="13"/>
      <c r="I173" s="13"/>
      <c r="J173" s="13"/>
      <c r="K173" s="13"/>
      <c r="L173" s="13"/>
      <c r="M173" s="13"/>
      <c r="N173" s="13"/>
      <c r="O173" s="13"/>
      <c r="P173" s="13"/>
      <c r="Q173" s="13"/>
    </row>
    <row r="174" spans="2:17">
      <c r="B174" s="13"/>
      <c r="C174" s="24"/>
      <c r="D174" s="24"/>
      <c r="E174" s="13"/>
      <c r="F174" s="13"/>
      <c r="G174" s="13"/>
      <c r="H174" s="13"/>
      <c r="I174" s="13"/>
      <c r="J174" s="13"/>
      <c r="K174" s="13"/>
      <c r="L174" s="13"/>
      <c r="M174" s="13"/>
      <c r="N174" s="13"/>
      <c r="O174" s="13"/>
      <c r="P174" s="13"/>
      <c r="Q174" s="13"/>
    </row>
    <row r="175" spans="2:17">
      <c r="B175" s="13"/>
      <c r="C175" s="24"/>
      <c r="D175" s="24"/>
      <c r="E175" s="13"/>
      <c r="F175" s="13"/>
      <c r="G175" s="13"/>
      <c r="H175" s="13"/>
      <c r="I175" s="13"/>
      <c r="J175" s="13"/>
      <c r="K175" s="13"/>
      <c r="L175" s="13"/>
      <c r="M175" s="13"/>
      <c r="N175" s="13"/>
      <c r="O175" s="13"/>
      <c r="P175" s="13"/>
      <c r="Q175" s="13"/>
    </row>
    <row r="176" spans="2:17">
      <c r="B176" s="13"/>
      <c r="C176" s="24"/>
      <c r="D176" s="24"/>
      <c r="E176" s="13"/>
      <c r="F176" s="13"/>
      <c r="G176" s="13"/>
      <c r="H176" s="13"/>
      <c r="I176" s="13"/>
      <c r="J176" s="13"/>
      <c r="K176" s="13"/>
      <c r="L176" s="13"/>
      <c r="M176" s="13"/>
      <c r="N176" s="13"/>
      <c r="O176" s="13"/>
      <c r="P176" s="13"/>
      <c r="Q176" s="13"/>
    </row>
    <row r="177" spans="2:17">
      <c r="B177" s="13"/>
      <c r="C177" s="24"/>
      <c r="D177" s="24"/>
      <c r="E177" s="13"/>
      <c r="F177" s="13"/>
      <c r="G177" s="13"/>
      <c r="H177" s="13"/>
      <c r="I177" s="13"/>
      <c r="J177" s="13"/>
      <c r="K177" s="13"/>
      <c r="L177" s="13"/>
      <c r="M177" s="13"/>
      <c r="N177" s="13"/>
      <c r="O177" s="13"/>
      <c r="P177" s="13"/>
      <c r="Q177" s="13"/>
    </row>
    <row r="178" spans="2:17">
      <c r="B178" s="13"/>
      <c r="C178" s="24"/>
      <c r="D178" s="24"/>
      <c r="E178" s="13"/>
      <c r="F178" s="13"/>
      <c r="G178" s="13"/>
      <c r="H178" s="13"/>
      <c r="I178" s="13"/>
      <c r="J178" s="13"/>
      <c r="K178" s="13"/>
      <c r="L178" s="13"/>
      <c r="M178" s="13"/>
      <c r="N178" s="13"/>
      <c r="O178" s="13"/>
      <c r="P178" s="13"/>
      <c r="Q178" s="13"/>
    </row>
    <row r="179" spans="2:17">
      <c r="B179" s="13"/>
      <c r="C179" s="24"/>
      <c r="D179" s="24"/>
      <c r="E179" s="13"/>
      <c r="F179" s="13"/>
      <c r="G179" s="13"/>
      <c r="H179" s="13"/>
      <c r="I179" s="13"/>
      <c r="J179" s="13"/>
      <c r="K179" s="13"/>
      <c r="L179" s="13"/>
      <c r="M179" s="13"/>
      <c r="N179" s="13"/>
      <c r="O179" s="13"/>
      <c r="P179" s="13"/>
      <c r="Q179" s="13"/>
    </row>
    <row r="180" spans="2:17">
      <c r="B180" s="13"/>
      <c r="C180" s="24"/>
      <c r="D180" s="24"/>
      <c r="E180" s="13"/>
      <c r="F180" s="13"/>
      <c r="G180" s="13"/>
      <c r="H180" s="13"/>
      <c r="I180" s="13"/>
      <c r="J180" s="13"/>
      <c r="K180" s="13"/>
      <c r="L180" s="13"/>
      <c r="M180" s="13"/>
      <c r="N180" s="13"/>
      <c r="O180" s="13"/>
      <c r="P180" s="13"/>
      <c r="Q180" s="13"/>
    </row>
    <row r="181" spans="2:17">
      <c r="B181" s="13"/>
      <c r="C181" s="24"/>
      <c r="D181" s="24"/>
      <c r="E181" s="13"/>
      <c r="F181" s="13"/>
      <c r="G181" s="13"/>
      <c r="H181" s="13"/>
      <c r="I181" s="13"/>
      <c r="J181" s="13"/>
      <c r="K181" s="13"/>
      <c r="L181" s="13"/>
      <c r="M181" s="13"/>
      <c r="N181" s="13"/>
      <c r="O181" s="13"/>
      <c r="P181" s="13"/>
      <c r="Q181" s="13"/>
    </row>
    <row r="182" spans="2:17">
      <c r="B182" s="13"/>
      <c r="C182" s="24"/>
      <c r="D182" s="24"/>
      <c r="E182" s="13"/>
      <c r="F182" s="13"/>
      <c r="G182" s="13"/>
      <c r="H182" s="13"/>
      <c r="I182" s="13"/>
      <c r="J182" s="13"/>
      <c r="K182" s="13"/>
      <c r="L182" s="13"/>
      <c r="M182" s="13"/>
      <c r="N182" s="13"/>
      <c r="O182" s="13"/>
      <c r="P182" s="13"/>
      <c r="Q182" s="13"/>
    </row>
    <row r="183" spans="2:17">
      <c r="B183" s="13"/>
      <c r="C183" s="24"/>
      <c r="D183" s="24"/>
      <c r="E183" s="13"/>
      <c r="F183" s="13"/>
      <c r="G183" s="13"/>
      <c r="H183" s="13"/>
      <c r="I183" s="13"/>
      <c r="J183" s="13"/>
      <c r="K183" s="13"/>
      <c r="L183" s="13"/>
      <c r="M183" s="13"/>
      <c r="N183" s="13"/>
      <c r="O183" s="13"/>
      <c r="P183" s="13"/>
      <c r="Q183" s="13"/>
    </row>
    <row r="184" spans="2:17">
      <c r="B184" s="13"/>
      <c r="C184" s="24"/>
      <c r="D184" s="24"/>
      <c r="E184" s="13"/>
      <c r="F184" s="13"/>
      <c r="G184" s="13"/>
      <c r="H184" s="13"/>
      <c r="I184" s="13"/>
      <c r="J184" s="13"/>
      <c r="K184" s="13"/>
      <c r="L184" s="13"/>
      <c r="M184" s="13"/>
      <c r="N184" s="13"/>
      <c r="O184" s="13"/>
      <c r="P184" s="13"/>
      <c r="Q184" s="13"/>
    </row>
    <row r="185" spans="2:17">
      <c r="B185" s="13"/>
      <c r="C185" s="24"/>
      <c r="D185" s="24"/>
      <c r="E185" s="13"/>
      <c r="F185" s="13"/>
      <c r="G185" s="13"/>
      <c r="H185" s="13"/>
      <c r="I185" s="13"/>
      <c r="J185" s="13"/>
      <c r="K185" s="13"/>
      <c r="L185" s="13"/>
      <c r="M185" s="13"/>
      <c r="N185" s="13"/>
      <c r="O185" s="13"/>
      <c r="P185" s="13"/>
      <c r="Q185" s="13"/>
    </row>
    <row r="186" spans="2:17">
      <c r="B186" s="13"/>
      <c r="C186" s="24"/>
      <c r="D186" s="24"/>
      <c r="E186" s="13"/>
      <c r="F186" s="13"/>
      <c r="G186" s="13"/>
      <c r="H186" s="13"/>
      <c r="I186" s="13"/>
      <c r="J186" s="13"/>
      <c r="K186" s="13"/>
      <c r="L186" s="13"/>
      <c r="M186" s="13"/>
      <c r="N186" s="13"/>
      <c r="O186" s="13"/>
      <c r="P186" s="13"/>
      <c r="Q186" s="13"/>
    </row>
    <row r="187" spans="2:17">
      <c r="B187" s="13"/>
      <c r="C187" s="24"/>
      <c r="D187" s="24"/>
      <c r="E187" s="13"/>
      <c r="F187" s="13"/>
      <c r="G187" s="13"/>
      <c r="H187" s="13"/>
      <c r="I187" s="13"/>
      <c r="J187" s="13"/>
      <c r="K187" s="13"/>
      <c r="L187" s="13"/>
      <c r="M187" s="13"/>
      <c r="N187" s="13"/>
      <c r="O187" s="13"/>
      <c r="P187" s="13"/>
      <c r="Q187" s="13"/>
    </row>
    <row r="188" spans="2:17">
      <c r="B188" s="13"/>
      <c r="C188" s="24"/>
      <c r="D188" s="24"/>
      <c r="E188" s="13"/>
      <c r="F188" s="13"/>
      <c r="G188" s="13"/>
      <c r="H188" s="13"/>
      <c r="I188" s="13"/>
      <c r="J188" s="13"/>
      <c r="K188" s="13"/>
      <c r="L188" s="13"/>
      <c r="M188" s="13"/>
      <c r="N188" s="13"/>
      <c r="O188" s="13"/>
      <c r="P188" s="13"/>
      <c r="Q188" s="13"/>
    </row>
    <row r="189" spans="2:17">
      <c r="B189" s="13"/>
      <c r="C189" s="24"/>
      <c r="D189" s="24"/>
      <c r="E189" s="13"/>
      <c r="F189" s="13"/>
      <c r="G189" s="13"/>
      <c r="H189" s="13"/>
      <c r="I189" s="13"/>
      <c r="J189" s="13"/>
      <c r="K189" s="13"/>
      <c r="L189" s="13"/>
      <c r="M189" s="13"/>
      <c r="N189" s="13"/>
      <c r="O189" s="13"/>
      <c r="P189" s="13"/>
      <c r="Q189" s="13"/>
    </row>
    <row r="190" spans="2:17">
      <c r="B190" s="13"/>
      <c r="C190" s="24"/>
      <c r="D190" s="24"/>
      <c r="E190" s="13"/>
      <c r="F190" s="13"/>
      <c r="G190" s="13"/>
      <c r="H190" s="13"/>
      <c r="I190" s="13"/>
      <c r="J190" s="13"/>
      <c r="K190" s="13"/>
      <c r="L190" s="13"/>
      <c r="M190" s="13"/>
      <c r="N190" s="13"/>
      <c r="O190" s="13"/>
      <c r="P190" s="13"/>
      <c r="Q190" s="13"/>
    </row>
    <row r="191" spans="2:17">
      <c r="B191" s="13"/>
      <c r="C191" s="24"/>
      <c r="D191" s="24"/>
      <c r="E191" s="13"/>
      <c r="F191" s="13"/>
      <c r="G191" s="13"/>
      <c r="H191" s="13"/>
      <c r="I191" s="13"/>
      <c r="J191" s="13"/>
      <c r="K191" s="13"/>
      <c r="L191" s="13"/>
      <c r="M191" s="13"/>
      <c r="N191" s="13"/>
      <c r="O191" s="13"/>
      <c r="P191" s="13"/>
      <c r="Q191" s="13"/>
    </row>
    <row r="192" spans="2:17">
      <c r="B192" s="13"/>
      <c r="C192" s="24"/>
      <c r="D192" s="24"/>
      <c r="E192" s="13"/>
      <c r="F192" s="13"/>
      <c r="G192" s="13"/>
      <c r="H192" s="13"/>
      <c r="I192" s="13"/>
      <c r="J192" s="13"/>
      <c r="K192" s="13"/>
      <c r="L192" s="13"/>
      <c r="M192" s="13"/>
      <c r="N192" s="13"/>
      <c r="O192" s="13"/>
      <c r="P192" s="13"/>
      <c r="Q192" s="13"/>
    </row>
    <row r="193" spans="2:17">
      <c r="B193" s="13"/>
      <c r="C193" s="24"/>
      <c r="D193" s="24"/>
      <c r="E193" s="13"/>
      <c r="F193" s="13"/>
      <c r="G193" s="13"/>
      <c r="H193" s="13"/>
      <c r="I193" s="13"/>
      <c r="J193" s="13"/>
      <c r="K193" s="13"/>
      <c r="L193" s="13"/>
      <c r="M193" s="13"/>
      <c r="N193" s="13"/>
      <c r="O193" s="13"/>
      <c r="P193" s="13"/>
      <c r="Q193" s="13"/>
    </row>
    <row r="194" spans="2:17">
      <c r="B194" s="13"/>
      <c r="C194" s="24"/>
      <c r="D194" s="24"/>
      <c r="E194" s="13"/>
      <c r="F194" s="13"/>
      <c r="G194" s="13"/>
      <c r="H194" s="13"/>
      <c r="I194" s="13"/>
      <c r="J194" s="13"/>
      <c r="K194" s="13"/>
      <c r="L194" s="13"/>
      <c r="M194" s="13"/>
      <c r="N194" s="13"/>
      <c r="O194" s="13"/>
      <c r="P194" s="13"/>
      <c r="Q194" s="13"/>
    </row>
    <row r="195" spans="2:17">
      <c r="B195" s="13"/>
      <c r="C195" s="24"/>
      <c r="D195" s="24"/>
      <c r="E195" s="13"/>
      <c r="F195" s="13"/>
      <c r="G195" s="13"/>
      <c r="H195" s="13"/>
      <c r="I195" s="13"/>
      <c r="J195" s="13"/>
      <c r="K195" s="13"/>
      <c r="L195" s="13"/>
      <c r="M195" s="13"/>
      <c r="N195" s="13"/>
      <c r="O195" s="13"/>
      <c r="P195" s="13"/>
      <c r="Q195" s="13"/>
    </row>
    <row r="196" spans="2:17">
      <c r="B196" s="13"/>
      <c r="C196" s="24"/>
      <c r="D196" s="24"/>
      <c r="E196" s="13"/>
      <c r="F196" s="13"/>
      <c r="G196" s="13"/>
      <c r="H196" s="13"/>
      <c r="I196" s="13"/>
      <c r="J196" s="13"/>
      <c r="K196" s="13"/>
      <c r="L196" s="13"/>
      <c r="M196" s="13"/>
      <c r="N196" s="13"/>
      <c r="O196" s="13"/>
      <c r="P196" s="13"/>
      <c r="Q196" s="13"/>
    </row>
    <row r="197" spans="2:17">
      <c r="B197" s="13"/>
      <c r="C197" s="24"/>
      <c r="D197" s="24"/>
      <c r="E197" s="13"/>
      <c r="F197" s="13"/>
      <c r="G197" s="13"/>
      <c r="H197" s="13"/>
      <c r="I197" s="13"/>
      <c r="J197" s="13"/>
      <c r="K197" s="13"/>
      <c r="L197" s="13"/>
      <c r="M197" s="13"/>
      <c r="N197" s="13"/>
      <c r="O197" s="13"/>
      <c r="P197" s="13"/>
      <c r="Q197" s="13"/>
    </row>
    <row r="198" spans="2:17">
      <c r="B198" s="13"/>
      <c r="C198" s="24"/>
      <c r="D198" s="24"/>
      <c r="E198" s="13"/>
      <c r="F198" s="13"/>
      <c r="G198" s="13"/>
      <c r="H198" s="13"/>
      <c r="I198" s="13"/>
      <c r="J198" s="13"/>
      <c r="K198" s="13"/>
      <c r="L198" s="13"/>
      <c r="M198" s="13"/>
      <c r="N198" s="13"/>
      <c r="O198" s="13"/>
      <c r="P198" s="13"/>
      <c r="Q198" s="13"/>
    </row>
    <row r="199" spans="2:17">
      <c r="B199" s="13"/>
      <c r="C199" s="24"/>
      <c r="D199" s="24"/>
      <c r="E199" s="13"/>
      <c r="F199" s="13"/>
      <c r="G199" s="13"/>
      <c r="H199" s="13"/>
      <c r="I199" s="13"/>
      <c r="J199" s="13"/>
      <c r="K199" s="13"/>
      <c r="L199" s="13"/>
      <c r="M199" s="13"/>
      <c r="N199" s="13"/>
      <c r="O199" s="13"/>
      <c r="P199" s="13"/>
      <c r="Q199" s="13"/>
    </row>
    <row r="200" spans="2:17">
      <c r="B200" s="13"/>
      <c r="C200" s="24"/>
      <c r="D200" s="24"/>
      <c r="E200" s="13"/>
      <c r="F200" s="13"/>
      <c r="G200" s="13"/>
      <c r="H200" s="13"/>
      <c r="I200" s="13"/>
      <c r="J200" s="13"/>
      <c r="K200" s="13"/>
      <c r="L200" s="13"/>
      <c r="M200" s="13"/>
      <c r="N200" s="13"/>
      <c r="O200" s="13"/>
      <c r="P200" s="13"/>
      <c r="Q200" s="13"/>
    </row>
    <row r="201" spans="2:17">
      <c r="B201" s="13"/>
      <c r="C201" s="24"/>
      <c r="D201" s="24"/>
      <c r="E201" s="13"/>
      <c r="F201" s="13"/>
      <c r="G201" s="13"/>
      <c r="H201" s="13"/>
      <c r="I201" s="13"/>
      <c r="J201" s="13"/>
      <c r="K201" s="13"/>
      <c r="L201" s="13"/>
      <c r="M201" s="13"/>
      <c r="N201" s="13"/>
      <c r="O201" s="13"/>
      <c r="P201" s="13"/>
      <c r="Q201" s="13"/>
    </row>
    <row r="202" spans="2:17">
      <c r="B202" s="13"/>
      <c r="C202" s="24"/>
      <c r="D202" s="24"/>
      <c r="E202" s="13"/>
      <c r="F202" s="13"/>
      <c r="G202" s="13"/>
      <c r="H202" s="13"/>
      <c r="I202" s="13"/>
      <c r="J202" s="13"/>
      <c r="K202" s="13"/>
      <c r="L202" s="13"/>
      <c r="M202" s="13"/>
      <c r="N202" s="13"/>
      <c r="O202" s="13"/>
      <c r="P202" s="13"/>
      <c r="Q202" s="13"/>
    </row>
    <row r="203" spans="2:17">
      <c r="B203" s="13"/>
      <c r="C203" s="24"/>
      <c r="D203" s="24"/>
      <c r="E203" s="13"/>
      <c r="F203" s="13"/>
      <c r="G203" s="13"/>
      <c r="H203" s="13"/>
      <c r="I203" s="13"/>
      <c r="J203" s="13"/>
      <c r="K203" s="13"/>
      <c r="L203" s="13"/>
      <c r="M203" s="13"/>
      <c r="N203" s="13"/>
      <c r="O203" s="13"/>
      <c r="P203" s="13"/>
      <c r="Q203" s="13"/>
    </row>
    <row r="204" spans="2:17">
      <c r="B204" s="13"/>
      <c r="C204" s="24"/>
      <c r="D204" s="24"/>
      <c r="E204" s="13"/>
      <c r="F204" s="13"/>
      <c r="G204" s="13"/>
      <c r="H204" s="13"/>
      <c r="I204" s="13"/>
      <c r="J204" s="13"/>
      <c r="K204" s="13"/>
      <c r="L204" s="13"/>
      <c r="M204" s="13"/>
      <c r="N204" s="13"/>
      <c r="O204" s="13"/>
      <c r="P204" s="13"/>
      <c r="Q204" s="13"/>
    </row>
    <row r="205" spans="2:17">
      <c r="B205" s="13"/>
      <c r="C205" s="24"/>
      <c r="D205" s="24"/>
      <c r="E205" s="13"/>
      <c r="F205" s="13"/>
      <c r="G205" s="13"/>
      <c r="H205" s="13"/>
      <c r="I205" s="13"/>
      <c r="J205" s="13"/>
      <c r="K205" s="13"/>
      <c r="L205" s="13"/>
      <c r="M205" s="13"/>
      <c r="N205" s="13"/>
      <c r="O205" s="13"/>
      <c r="P205" s="13"/>
      <c r="Q205" s="13"/>
    </row>
    <row r="206" spans="2:17">
      <c r="B206" s="13"/>
      <c r="C206" s="24"/>
      <c r="D206" s="24"/>
      <c r="E206" s="13"/>
      <c r="F206" s="13"/>
      <c r="G206" s="13"/>
      <c r="H206" s="13"/>
      <c r="I206" s="13"/>
      <c r="J206" s="13"/>
      <c r="K206" s="13"/>
      <c r="L206" s="13"/>
      <c r="M206" s="13"/>
      <c r="N206" s="13"/>
      <c r="O206" s="13"/>
      <c r="P206" s="13"/>
      <c r="Q206" s="13"/>
    </row>
    <row r="207" spans="2:17">
      <c r="B207" s="13"/>
      <c r="C207" s="24"/>
      <c r="D207" s="24"/>
      <c r="E207" s="13"/>
      <c r="F207" s="13"/>
      <c r="G207" s="13"/>
      <c r="H207" s="13"/>
      <c r="I207" s="13"/>
      <c r="J207" s="13"/>
      <c r="K207" s="13"/>
      <c r="L207" s="13"/>
      <c r="M207" s="13"/>
      <c r="N207" s="13"/>
      <c r="O207" s="13"/>
      <c r="P207" s="13"/>
      <c r="Q207" s="13"/>
    </row>
    <row r="208" spans="2:17">
      <c r="B208" s="13"/>
      <c r="C208" s="24"/>
      <c r="D208" s="24"/>
      <c r="E208" s="13"/>
      <c r="F208" s="13"/>
      <c r="G208" s="13"/>
      <c r="H208" s="13"/>
      <c r="I208" s="13"/>
      <c r="J208" s="13"/>
      <c r="K208" s="13"/>
      <c r="L208" s="13"/>
      <c r="M208" s="13"/>
      <c r="N208" s="13"/>
      <c r="O208" s="13"/>
      <c r="P208" s="13"/>
      <c r="Q208" s="13"/>
    </row>
    <row r="209" spans="2:17">
      <c r="B209" s="13"/>
      <c r="C209" s="24"/>
      <c r="D209" s="24"/>
      <c r="E209" s="13"/>
      <c r="F209" s="13"/>
      <c r="G209" s="13"/>
      <c r="H209" s="13"/>
      <c r="I209" s="13"/>
      <c r="J209" s="13"/>
      <c r="K209" s="13"/>
      <c r="L209" s="13"/>
      <c r="M209" s="13"/>
      <c r="N209" s="13"/>
      <c r="O209" s="13"/>
      <c r="P209" s="13"/>
      <c r="Q209" s="13"/>
    </row>
    <row r="210" spans="2:17">
      <c r="B210" s="13"/>
      <c r="C210" s="24"/>
      <c r="D210" s="24"/>
      <c r="E210" s="13"/>
      <c r="F210" s="13"/>
      <c r="G210" s="13"/>
      <c r="H210" s="13"/>
      <c r="I210" s="13"/>
      <c r="J210" s="13"/>
      <c r="K210" s="13"/>
      <c r="L210" s="13"/>
      <c r="M210" s="13"/>
      <c r="N210" s="13"/>
      <c r="O210" s="13"/>
      <c r="P210" s="13"/>
      <c r="Q210" s="13"/>
    </row>
    <row r="211" spans="2:17">
      <c r="B211" s="13"/>
      <c r="C211" s="24"/>
      <c r="D211" s="24"/>
      <c r="E211" s="13"/>
      <c r="F211" s="13"/>
      <c r="G211" s="13"/>
      <c r="H211" s="13"/>
      <c r="I211" s="13"/>
      <c r="J211" s="13"/>
      <c r="K211" s="13"/>
      <c r="L211" s="13"/>
      <c r="M211" s="13"/>
      <c r="N211" s="13"/>
      <c r="O211" s="13"/>
      <c r="P211" s="13"/>
      <c r="Q211" s="13"/>
    </row>
    <row r="212" spans="2:17">
      <c r="B212" s="13"/>
      <c r="C212" s="24"/>
      <c r="D212" s="24"/>
      <c r="E212" s="13"/>
      <c r="F212" s="13"/>
      <c r="G212" s="13"/>
      <c r="H212" s="13"/>
      <c r="I212" s="13"/>
      <c r="J212" s="13"/>
      <c r="K212" s="13"/>
      <c r="L212" s="13"/>
      <c r="M212" s="13"/>
      <c r="N212" s="13"/>
      <c r="O212" s="13"/>
      <c r="P212" s="13"/>
      <c r="Q212" s="13"/>
    </row>
    <row r="213" spans="2:17">
      <c r="B213" s="13"/>
      <c r="C213" s="24"/>
      <c r="D213" s="24"/>
      <c r="E213" s="13"/>
      <c r="F213" s="13"/>
      <c r="G213" s="13"/>
      <c r="H213" s="13"/>
      <c r="I213" s="13"/>
      <c r="J213" s="13"/>
      <c r="K213" s="13"/>
      <c r="L213" s="13"/>
      <c r="M213" s="13"/>
      <c r="N213" s="13"/>
      <c r="O213" s="13"/>
      <c r="P213" s="13"/>
      <c r="Q213" s="13"/>
    </row>
    <row r="214" spans="2:17">
      <c r="B214" s="13"/>
      <c r="C214" s="24"/>
      <c r="D214" s="24"/>
      <c r="E214" s="13"/>
      <c r="F214" s="13"/>
      <c r="G214" s="13"/>
      <c r="H214" s="13"/>
      <c r="I214" s="13"/>
      <c r="J214" s="13"/>
      <c r="K214" s="13"/>
      <c r="L214" s="13"/>
      <c r="M214" s="13"/>
      <c r="N214" s="13"/>
      <c r="O214" s="13"/>
      <c r="P214" s="13"/>
      <c r="Q214" s="13"/>
    </row>
    <row r="215" spans="2:17">
      <c r="B215" s="13"/>
      <c r="C215" s="24"/>
      <c r="D215" s="24"/>
      <c r="E215" s="13"/>
      <c r="F215" s="13"/>
      <c r="G215" s="13"/>
      <c r="H215" s="13"/>
      <c r="I215" s="13"/>
      <c r="J215" s="13"/>
      <c r="K215" s="13"/>
      <c r="L215" s="13"/>
      <c r="M215" s="13"/>
      <c r="N215" s="13"/>
      <c r="O215" s="13"/>
      <c r="P215" s="13"/>
      <c r="Q215" s="13"/>
    </row>
    <row r="216" spans="2:17">
      <c r="B216" s="13"/>
      <c r="C216" s="24"/>
      <c r="D216" s="24"/>
      <c r="E216" s="13"/>
      <c r="F216" s="13"/>
      <c r="G216" s="13"/>
      <c r="H216" s="13"/>
      <c r="I216" s="13"/>
      <c r="J216" s="13"/>
      <c r="K216" s="13"/>
      <c r="L216" s="13"/>
      <c r="M216" s="13"/>
      <c r="N216" s="13"/>
      <c r="O216" s="13"/>
      <c r="P216" s="13"/>
      <c r="Q216" s="13"/>
    </row>
    <row r="217" spans="2:17">
      <c r="B217" s="13"/>
      <c r="C217" s="24"/>
      <c r="D217" s="24"/>
      <c r="E217" s="13"/>
      <c r="F217" s="13"/>
      <c r="G217" s="13"/>
      <c r="H217" s="13"/>
      <c r="I217" s="13"/>
      <c r="J217" s="13"/>
      <c r="K217" s="13"/>
      <c r="L217" s="13"/>
      <c r="M217" s="13"/>
      <c r="N217" s="13"/>
      <c r="O217" s="13"/>
      <c r="P217" s="13"/>
      <c r="Q217" s="13"/>
    </row>
    <row r="218" spans="2:17">
      <c r="B218" s="13"/>
      <c r="C218" s="24"/>
      <c r="D218" s="24"/>
      <c r="E218" s="13"/>
      <c r="F218" s="13"/>
      <c r="G218" s="13"/>
      <c r="H218" s="13"/>
      <c r="I218" s="13"/>
      <c r="J218" s="13"/>
      <c r="K218" s="13"/>
      <c r="L218" s="13"/>
      <c r="M218" s="13"/>
      <c r="N218" s="13"/>
      <c r="O218" s="13"/>
      <c r="P218" s="13"/>
      <c r="Q218" s="13"/>
    </row>
    <row r="219" spans="2:17">
      <c r="B219" s="13"/>
      <c r="C219" s="24"/>
      <c r="D219" s="24"/>
      <c r="E219" s="13"/>
      <c r="F219" s="13"/>
      <c r="G219" s="13"/>
      <c r="H219" s="13"/>
      <c r="I219" s="13"/>
      <c r="J219" s="13"/>
      <c r="K219" s="13"/>
      <c r="L219" s="13"/>
      <c r="M219" s="13"/>
      <c r="N219" s="13"/>
      <c r="O219" s="13"/>
      <c r="P219" s="13"/>
      <c r="Q219" s="13"/>
    </row>
    <row r="220" spans="2:17">
      <c r="B220" s="13"/>
      <c r="C220" s="24"/>
      <c r="D220" s="24"/>
      <c r="E220" s="13"/>
      <c r="F220" s="13"/>
      <c r="G220" s="13"/>
      <c r="H220" s="13"/>
      <c r="I220" s="13"/>
      <c r="J220" s="13"/>
      <c r="K220" s="13"/>
      <c r="L220" s="13"/>
      <c r="M220" s="13"/>
      <c r="N220" s="13"/>
      <c r="O220" s="13"/>
      <c r="P220" s="13"/>
      <c r="Q220" s="13"/>
    </row>
    <row r="221" spans="2:17">
      <c r="B221" s="13"/>
      <c r="C221" s="24"/>
      <c r="D221" s="24"/>
      <c r="E221" s="13"/>
      <c r="F221" s="13"/>
      <c r="G221" s="13"/>
      <c r="H221" s="13"/>
      <c r="I221" s="13"/>
      <c r="J221" s="13"/>
      <c r="K221" s="13"/>
      <c r="L221" s="13"/>
      <c r="M221" s="13"/>
      <c r="N221" s="13"/>
      <c r="O221" s="13"/>
      <c r="P221" s="13"/>
      <c r="Q221" s="13"/>
    </row>
    <row r="222" spans="2:17">
      <c r="B222" s="13"/>
      <c r="C222" s="24"/>
      <c r="D222" s="24"/>
      <c r="E222" s="13"/>
      <c r="F222" s="13"/>
      <c r="G222" s="13"/>
      <c r="H222" s="13"/>
      <c r="I222" s="13"/>
      <c r="J222" s="13"/>
      <c r="K222" s="13"/>
      <c r="L222" s="13"/>
      <c r="M222" s="13"/>
      <c r="N222" s="13"/>
      <c r="O222" s="13"/>
      <c r="P222" s="13"/>
      <c r="Q222" s="13"/>
    </row>
    <row r="223" spans="2:17">
      <c r="B223" s="13"/>
      <c r="C223" s="24"/>
      <c r="D223" s="24"/>
      <c r="E223" s="13"/>
      <c r="F223" s="13"/>
      <c r="G223" s="13"/>
      <c r="H223" s="13"/>
      <c r="I223" s="13"/>
      <c r="J223" s="13"/>
      <c r="K223" s="13"/>
      <c r="L223" s="13"/>
      <c r="M223" s="13"/>
      <c r="N223" s="13"/>
      <c r="O223" s="13"/>
      <c r="P223" s="13"/>
      <c r="Q223" s="13"/>
    </row>
    <row r="224" spans="2:17">
      <c r="B224" s="13"/>
      <c r="C224" s="24"/>
      <c r="D224" s="24"/>
      <c r="E224" s="13"/>
      <c r="F224" s="13"/>
      <c r="G224" s="13"/>
      <c r="H224" s="13"/>
      <c r="I224" s="13"/>
      <c r="J224" s="13"/>
      <c r="K224" s="13"/>
      <c r="L224" s="13"/>
      <c r="M224" s="13"/>
      <c r="N224" s="13"/>
      <c r="O224" s="13"/>
      <c r="P224" s="13"/>
      <c r="Q224" s="13"/>
    </row>
    <row r="225" spans="2:17">
      <c r="B225" s="13"/>
      <c r="C225" s="24"/>
      <c r="D225" s="24"/>
      <c r="E225" s="13"/>
      <c r="F225" s="13"/>
      <c r="G225" s="13"/>
      <c r="H225" s="13"/>
      <c r="I225" s="13"/>
      <c r="J225" s="13"/>
      <c r="K225" s="13"/>
      <c r="L225" s="13"/>
      <c r="M225" s="13"/>
      <c r="N225" s="13"/>
      <c r="O225" s="13"/>
      <c r="P225" s="13"/>
      <c r="Q225" s="13"/>
    </row>
    <row r="226" spans="2:17">
      <c r="B226" s="13"/>
      <c r="C226" s="24"/>
      <c r="D226" s="24"/>
      <c r="E226" s="13"/>
      <c r="F226" s="13"/>
      <c r="G226" s="13"/>
      <c r="H226" s="13"/>
      <c r="I226" s="13"/>
      <c r="J226" s="13"/>
      <c r="K226" s="13"/>
      <c r="L226" s="13"/>
      <c r="M226" s="13"/>
      <c r="N226" s="13"/>
      <c r="O226" s="13"/>
      <c r="P226" s="13"/>
      <c r="Q226" s="13"/>
    </row>
    <row r="227" spans="2:17">
      <c r="B227" s="13"/>
      <c r="C227" s="24"/>
      <c r="D227" s="24"/>
      <c r="E227" s="13"/>
      <c r="F227" s="13"/>
      <c r="G227" s="13"/>
      <c r="H227" s="13"/>
      <c r="I227" s="13"/>
      <c r="J227" s="13"/>
      <c r="K227" s="13"/>
      <c r="L227" s="13"/>
      <c r="M227" s="13"/>
      <c r="N227" s="13"/>
      <c r="O227" s="13"/>
      <c r="P227" s="13"/>
      <c r="Q227" s="13"/>
    </row>
    <row r="228" spans="2:17">
      <c r="B228" s="13"/>
      <c r="C228" s="24"/>
      <c r="D228" s="24"/>
      <c r="E228" s="13"/>
      <c r="F228" s="13"/>
      <c r="G228" s="13"/>
      <c r="H228" s="13"/>
      <c r="I228" s="13"/>
      <c r="J228" s="13"/>
      <c r="K228" s="13"/>
      <c r="L228" s="13"/>
      <c r="M228" s="13"/>
      <c r="N228" s="13"/>
      <c r="O228" s="13"/>
      <c r="P228" s="13"/>
      <c r="Q228" s="13"/>
    </row>
    <row r="229" spans="2:17">
      <c r="B229" s="13"/>
      <c r="C229" s="24"/>
      <c r="D229" s="24"/>
      <c r="E229" s="13"/>
      <c r="F229" s="13"/>
      <c r="G229" s="13"/>
      <c r="H229" s="13"/>
      <c r="I229" s="13"/>
      <c r="J229" s="13"/>
      <c r="K229" s="13"/>
      <c r="L229" s="13"/>
      <c r="M229" s="13"/>
      <c r="N229" s="13"/>
      <c r="O229" s="13"/>
      <c r="P229" s="13"/>
      <c r="Q229" s="13"/>
    </row>
    <row r="230" spans="2:17">
      <c r="B230" s="13"/>
      <c r="C230" s="24"/>
      <c r="D230" s="24"/>
      <c r="E230" s="13"/>
      <c r="F230" s="13"/>
      <c r="G230" s="13"/>
      <c r="H230" s="13"/>
      <c r="I230" s="13"/>
      <c r="J230" s="13"/>
      <c r="K230" s="13"/>
      <c r="L230" s="13"/>
      <c r="M230" s="13"/>
      <c r="N230" s="13"/>
      <c r="O230" s="13"/>
      <c r="P230" s="13"/>
      <c r="Q230" s="13"/>
    </row>
    <row r="231" spans="2:17">
      <c r="B231" s="13"/>
      <c r="C231" s="24"/>
      <c r="D231" s="24"/>
      <c r="E231" s="13"/>
      <c r="F231" s="13"/>
      <c r="G231" s="13"/>
      <c r="H231" s="13"/>
      <c r="I231" s="13"/>
      <c r="J231" s="13"/>
      <c r="K231" s="13"/>
      <c r="L231" s="13"/>
      <c r="M231" s="13"/>
      <c r="N231" s="13"/>
      <c r="O231" s="13"/>
      <c r="P231" s="13"/>
      <c r="Q231" s="13"/>
    </row>
    <row r="232" spans="2:17">
      <c r="B232" s="13"/>
      <c r="C232" s="24"/>
      <c r="D232" s="24"/>
      <c r="E232" s="13"/>
      <c r="F232" s="13"/>
      <c r="G232" s="13"/>
      <c r="H232" s="13"/>
      <c r="I232" s="13"/>
      <c r="J232" s="13"/>
      <c r="K232" s="13"/>
      <c r="L232" s="13"/>
      <c r="M232" s="13"/>
      <c r="N232" s="13"/>
      <c r="O232" s="13"/>
      <c r="P232" s="13"/>
      <c r="Q232" s="13"/>
    </row>
    <row r="233" spans="2:17">
      <c r="B233" s="13"/>
      <c r="C233" s="24"/>
      <c r="D233" s="24"/>
      <c r="E233" s="13"/>
      <c r="F233" s="13"/>
      <c r="G233" s="13"/>
      <c r="H233" s="13"/>
      <c r="I233" s="13"/>
      <c r="J233" s="13"/>
      <c r="K233" s="13"/>
      <c r="L233" s="13"/>
      <c r="M233" s="13"/>
      <c r="N233" s="13"/>
      <c r="O233" s="13"/>
      <c r="P233" s="13"/>
      <c r="Q233" s="13"/>
    </row>
    <row r="234" spans="2:17">
      <c r="B234" s="13"/>
      <c r="C234" s="24"/>
      <c r="D234" s="24"/>
      <c r="E234" s="13"/>
      <c r="F234" s="13"/>
      <c r="G234" s="13"/>
      <c r="H234" s="13"/>
      <c r="I234" s="13"/>
      <c r="J234" s="13"/>
      <c r="K234" s="13"/>
      <c r="L234" s="13"/>
      <c r="M234" s="13"/>
      <c r="N234" s="13"/>
      <c r="O234" s="13"/>
      <c r="P234" s="13"/>
      <c r="Q234" s="13"/>
    </row>
    <row r="235" spans="2:17">
      <c r="B235" s="13"/>
      <c r="C235" s="24"/>
      <c r="D235" s="24"/>
      <c r="E235" s="13"/>
      <c r="F235" s="13"/>
      <c r="G235" s="13"/>
      <c r="H235" s="13"/>
      <c r="I235" s="13"/>
      <c r="J235" s="13"/>
      <c r="K235" s="13"/>
      <c r="L235" s="13"/>
      <c r="M235" s="13"/>
      <c r="N235" s="13"/>
      <c r="O235" s="13"/>
      <c r="P235" s="13"/>
      <c r="Q235" s="13"/>
    </row>
    <row r="236" spans="2:17">
      <c r="B236" s="13"/>
      <c r="C236" s="24"/>
      <c r="D236" s="24"/>
      <c r="E236" s="13"/>
      <c r="F236" s="13"/>
      <c r="G236" s="13"/>
      <c r="H236" s="13"/>
      <c r="I236" s="13"/>
      <c r="J236" s="13"/>
      <c r="K236" s="13"/>
      <c r="L236" s="13"/>
      <c r="M236" s="13"/>
      <c r="N236" s="13"/>
      <c r="O236" s="13"/>
      <c r="P236" s="13"/>
      <c r="Q236" s="13"/>
    </row>
    <row r="237" spans="2:17">
      <c r="B237" s="13"/>
      <c r="C237" s="24"/>
      <c r="D237" s="24"/>
      <c r="E237" s="13"/>
      <c r="F237" s="13"/>
      <c r="G237" s="13"/>
      <c r="H237" s="13"/>
      <c r="I237" s="13"/>
      <c r="J237" s="13"/>
      <c r="K237" s="13"/>
      <c r="L237" s="13"/>
      <c r="M237" s="13"/>
      <c r="N237" s="13"/>
      <c r="O237" s="13"/>
      <c r="P237" s="13"/>
      <c r="Q237" s="13"/>
    </row>
    <row r="238" spans="2:17">
      <c r="B238" s="13"/>
      <c r="C238" s="24"/>
      <c r="D238" s="24"/>
      <c r="E238" s="13"/>
      <c r="F238" s="13"/>
      <c r="G238" s="13"/>
      <c r="H238" s="13"/>
      <c r="I238" s="13"/>
      <c r="J238" s="13"/>
      <c r="K238" s="13"/>
      <c r="L238" s="13"/>
      <c r="M238" s="13"/>
      <c r="N238" s="13"/>
      <c r="O238" s="13"/>
      <c r="P238" s="13"/>
      <c r="Q238" s="13"/>
    </row>
    <row r="239" spans="2:17">
      <c r="B239" s="13"/>
      <c r="C239" s="24"/>
      <c r="D239" s="24"/>
      <c r="E239" s="13"/>
      <c r="F239" s="13"/>
      <c r="G239" s="13"/>
      <c r="H239" s="13"/>
      <c r="I239" s="13"/>
      <c r="J239" s="13"/>
      <c r="K239" s="13"/>
      <c r="L239" s="13"/>
      <c r="M239" s="13"/>
      <c r="N239" s="13"/>
      <c r="O239" s="13"/>
      <c r="P239" s="13"/>
      <c r="Q239" s="13"/>
    </row>
    <row r="240" spans="2:17">
      <c r="B240" s="13"/>
      <c r="C240" s="24"/>
      <c r="D240" s="24"/>
      <c r="E240" s="13"/>
      <c r="F240" s="13"/>
      <c r="G240" s="13"/>
      <c r="H240" s="13"/>
      <c r="I240" s="13"/>
      <c r="J240" s="13"/>
      <c r="K240" s="13"/>
      <c r="L240" s="13"/>
      <c r="M240" s="13"/>
      <c r="N240" s="13"/>
      <c r="O240" s="13"/>
      <c r="P240" s="13"/>
      <c r="Q240" s="13"/>
    </row>
    <row r="241" spans="2:17">
      <c r="B241" s="13"/>
      <c r="C241" s="24"/>
      <c r="D241" s="24"/>
      <c r="E241" s="13"/>
      <c r="F241" s="13"/>
      <c r="G241" s="13"/>
      <c r="H241" s="13"/>
      <c r="I241" s="13"/>
      <c r="J241" s="13"/>
      <c r="K241" s="13"/>
      <c r="L241" s="13"/>
      <c r="M241" s="13"/>
      <c r="N241" s="13"/>
      <c r="O241" s="13"/>
      <c r="P241" s="13"/>
      <c r="Q241" s="13"/>
    </row>
    <row r="242" spans="2:17">
      <c r="B242" s="13"/>
      <c r="C242" s="24"/>
      <c r="D242" s="24"/>
      <c r="E242" s="13"/>
      <c r="F242" s="13"/>
      <c r="G242" s="13"/>
      <c r="H242" s="13"/>
      <c r="I242" s="13"/>
      <c r="J242" s="13"/>
      <c r="K242" s="13"/>
      <c r="L242" s="13"/>
      <c r="M242" s="13"/>
      <c r="N242" s="13"/>
      <c r="O242" s="13"/>
      <c r="P242" s="13"/>
      <c r="Q242" s="13"/>
    </row>
    <row r="243" spans="2:17">
      <c r="B243" s="13"/>
      <c r="C243" s="24"/>
      <c r="D243" s="24"/>
      <c r="E243" s="13"/>
      <c r="F243" s="13"/>
      <c r="G243" s="13"/>
      <c r="H243" s="13"/>
      <c r="I243" s="13"/>
      <c r="J243" s="13"/>
      <c r="K243" s="13"/>
      <c r="L243" s="13"/>
      <c r="M243" s="13"/>
      <c r="N243" s="13"/>
      <c r="O243" s="13"/>
      <c r="P243" s="13"/>
      <c r="Q243" s="13"/>
    </row>
    <row r="244" spans="2:17">
      <c r="B244" s="13"/>
      <c r="C244" s="24"/>
      <c r="D244" s="24"/>
      <c r="E244" s="13"/>
      <c r="F244" s="13"/>
      <c r="G244" s="13"/>
      <c r="H244" s="13"/>
      <c r="I244" s="13"/>
      <c r="J244" s="13"/>
      <c r="K244" s="13"/>
      <c r="L244" s="13"/>
      <c r="M244" s="13"/>
      <c r="N244" s="13"/>
      <c r="O244" s="13"/>
      <c r="P244" s="13"/>
      <c r="Q244" s="13"/>
    </row>
    <row r="245" spans="2:17">
      <c r="B245" s="13"/>
      <c r="C245" s="24"/>
      <c r="D245" s="24"/>
      <c r="E245" s="13"/>
      <c r="F245" s="13"/>
      <c r="G245" s="13"/>
      <c r="H245" s="13"/>
      <c r="I245" s="13"/>
      <c r="J245" s="13"/>
      <c r="K245" s="13"/>
      <c r="L245" s="13"/>
      <c r="M245" s="13"/>
      <c r="N245" s="13"/>
      <c r="O245" s="13"/>
      <c r="P245" s="13"/>
      <c r="Q245" s="13"/>
    </row>
    <row r="246" spans="2:17">
      <c r="B246" s="13"/>
      <c r="C246" s="24"/>
      <c r="D246" s="24"/>
      <c r="E246" s="13"/>
      <c r="F246" s="13"/>
      <c r="G246" s="13"/>
      <c r="H246" s="13"/>
      <c r="I246" s="13"/>
      <c r="J246" s="13"/>
      <c r="K246" s="13"/>
      <c r="L246" s="13"/>
      <c r="M246" s="13"/>
      <c r="N246" s="13"/>
      <c r="O246" s="13"/>
      <c r="P246" s="13"/>
      <c r="Q246" s="13"/>
    </row>
    <row r="247" spans="2:17">
      <c r="B247" s="13"/>
      <c r="C247" s="24"/>
      <c r="D247" s="24"/>
      <c r="E247" s="13"/>
      <c r="F247" s="13"/>
      <c r="G247" s="13"/>
      <c r="H247" s="13"/>
      <c r="I247" s="13"/>
      <c r="J247" s="13"/>
      <c r="K247" s="13"/>
      <c r="L247" s="13"/>
      <c r="M247" s="13"/>
      <c r="N247" s="13"/>
      <c r="O247" s="13"/>
      <c r="P247" s="13"/>
      <c r="Q247" s="13"/>
    </row>
    <row r="248" spans="2:17">
      <c r="B248" s="13"/>
      <c r="C248" s="24"/>
      <c r="D248" s="24"/>
      <c r="E248" s="13"/>
      <c r="F248" s="13"/>
      <c r="G248" s="13"/>
      <c r="H248" s="13"/>
      <c r="I248" s="13"/>
      <c r="J248" s="13"/>
      <c r="K248" s="13"/>
      <c r="L248" s="13"/>
      <c r="M248" s="13"/>
      <c r="N248" s="13"/>
      <c r="O248" s="13"/>
      <c r="P248" s="13"/>
      <c r="Q248" s="13"/>
    </row>
    <row r="249" spans="2:17">
      <c r="B249" s="13"/>
      <c r="C249" s="24"/>
      <c r="D249" s="24"/>
      <c r="E249" s="13"/>
      <c r="F249" s="13"/>
      <c r="G249" s="13"/>
      <c r="H249" s="13"/>
      <c r="I249" s="13"/>
      <c r="J249" s="13"/>
      <c r="K249" s="13"/>
      <c r="L249" s="13"/>
      <c r="M249" s="13"/>
      <c r="N249" s="13"/>
      <c r="O249" s="13"/>
      <c r="P249" s="13"/>
      <c r="Q249" s="13"/>
    </row>
    <row r="250" spans="2:17">
      <c r="B250" s="13"/>
      <c r="C250" s="24"/>
      <c r="D250" s="24"/>
      <c r="E250" s="13"/>
      <c r="F250" s="13"/>
      <c r="G250" s="13"/>
      <c r="H250" s="13"/>
      <c r="I250" s="13"/>
      <c r="J250" s="13"/>
      <c r="K250" s="13"/>
      <c r="L250" s="13"/>
      <c r="M250" s="13"/>
      <c r="N250" s="13"/>
      <c r="O250" s="13"/>
      <c r="P250" s="13"/>
      <c r="Q250" s="13"/>
    </row>
    <row r="251" spans="2:17">
      <c r="B251" s="13"/>
      <c r="C251" s="24"/>
      <c r="D251" s="24"/>
      <c r="E251" s="13"/>
      <c r="F251" s="13"/>
      <c r="G251" s="13"/>
      <c r="H251" s="13"/>
      <c r="I251" s="13"/>
      <c r="J251" s="13"/>
      <c r="K251" s="13"/>
      <c r="L251" s="13"/>
      <c r="M251" s="13"/>
      <c r="N251" s="13"/>
      <c r="O251" s="13"/>
      <c r="P251" s="13"/>
      <c r="Q251" s="13"/>
    </row>
    <row r="252" spans="2:17">
      <c r="B252" s="13"/>
      <c r="C252" s="24"/>
      <c r="D252" s="24"/>
      <c r="E252" s="13"/>
      <c r="F252" s="13"/>
      <c r="G252" s="13"/>
      <c r="H252" s="13"/>
      <c r="I252" s="13"/>
      <c r="J252" s="13"/>
      <c r="K252" s="13"/>
      <c r="L252" s="13"/>
      <c r="M252" s="13"/>
      <c r="N252" s="13"/>
      <c r="O252" s="13"/>
      <c r="P252" s="13"/>
      <c r="Q252" s="13"/>
    </row>
    <row r="253" spans="2:17">
      <c r="B253" s="13"/>
      <c r="C253" s="24"/>
      <c r="D253" s="24"/>
      <c r="E253" s="13"/>
      <c r="F253" s="13"/>
      <c r="G253" s="13"/>
      <c r="H253" s="13"/>
      <c r="I253" s="13"/>
      <c r="J253" s="13"/>
      <c r="K253" s="13"/>
      <c r="L253" s="13"/>
      <c r="M253" s="13"/>
      <c r="N253" s="13"/>
      <c r="O253" s="13"/>
      <c r="P253" s="13"/>
      <c r="Q253" s="13"/>
    </row>
    <row r="254" spans="2:17">
      <c r="B254" s="13"/>
      <c r="C254" s="24"/>
      <c r="D254" s="24"/>
      <c r="E254" s="13"/>
      <c r="F254" s="13"/>
      <c r="G254" s="13"/>
      <c r="H254" s="13"/>
      <c r="I254" s="13"/>
      <c r="J254" s="13"/>
      <c r="K254" s="13"/>
      <c r="L254" s="13"/>
      <c r="M254" s="13"/>
      <c r="N254" s="13"/>
      <c r="O254" s="13"/>
      <c r="P254" s="13"/>
      <c r="Q254" s="13"/>
    </row>
    <row r="255" spans="2:17">
      <c r="B255" s="13"/>
      <c r="C255" s="24"/>
      <c r="D255" s="24"/>
      <c r="E255" s="13"/>
      <c r="F255" s="13"/>
      <c r="G255" s="13"/>
      <c r="H255" s="13"/>
      <c r="I255" s="13"/>
      <c r="J255" s="13"/>
      <c r="K255" s="13"/>
      <c r="L255" s="13"/>
      <c r="M255" s="13"/>
      <c r="N255" s="13"/>
      <c r="O255" s="13"/>
      <c r="P255" s="13"/>
      <c r="Q255" s="13"/>
    </row>
    <row r="256" spans="2:17">
      <c r="B256" s="13"/>
      <c r="C256" s="24"/>
      <c r="D256" s="24"/>
      <c r="E256" s="13"/>
      <c r="F256" s="13"/>
      <c r="G256" s="13"/>
      <c r="H256" s="13"/>
      <c r="I256" s="13"/>
      <c r="J256" s="13"/>
      <c r="K256" s="13"/>
      <c r="L256" s="13"/>
      <c r="M256" s="13"/>
      <c r="N256" s="13"/>
      <c r="O256" s="13"/>
      <c r="P256" s="13"/>
      <c r="Q256" s="13"/>
    </row>
    <row r="257" spans="2:17">
      <c r="B257" s="13"/>
      <c r="C257" s="24"/>
      <c r="D257" s="24"/>
      <c r="E257" s="13"/>
      <c r="F257" s="13"/>
      <c r="G257" s="13"/>
      <c r="H257" s="13"/>
      <c r="I257" s="13"/>
      <c r="J257" s="13"/>
      <c r="K257" s="13"/>
      <c r="L257" s="13"/>
      <c r="M257" s="13"/>
      <c r="N257" s="13"/>
      <c r="O257" s="13"/>
      <c r="P257" s="13"/>
      <c r="Q257" s="13"/>
    </row>
    <row r="258" spans="2:17">
      <c r="B258" s="13"/>
      <c r="C258" s="24"/>
      <c r="D258" s="24"/>
      <c r="E258" s="13"/>
      <c r="F258" s="13"/>
      <c r="G258" s="13"/>
      <c r="H258" s="13"/>
      <c r="I258" s="13"/>
      <c r="J258" s="13"/>
      <c r="K258" s="13"/>
      <c r="L258" s="13"/>
      <c r="M258" s="13"/>
      <c r="N258" s="13"/>
      <c r="O258" s="13"/>
      <c r="P258" s="13"/>
      <c r="Q258" s="13"/>
    </row>
    <row r="259" spans="2:17">
      <c r="B259" s="13"/>
      <c r="C259" s="24"/>
      <c r="D259" s="24"/>
      <c r="E259" s="13"/>
      <c r="F259" s="13"/>
      <c r="G259" s="13"/>
      <c r="H259" s="13"/>
      <c r="I259" s="13"/>
      <c r="J259" s="13"/>
      <c r="K259" s="13"/>
      <c r="L259" s="13"/>
      <c r="M259" s="13"/>
      <c r="N259" s="13"/>
      <c r="O259" s="13"/>
      <c r="P259" s="13"/>
      <c r="Q259" s="13"/>
    </row>
    <row r="260" spans="2:17">
      <c r="B260" s="13"/>
      <c r="C260" s="24"/>
      <c r="D260" s="24"/>
      <c r="E260" s="13"/>
      <c r="F260" s="13"/>
      <c r="G260" s="13"/>
      <c r="H260" s="13"/>
      <c r="I260" s="13"/>
      <c r="J260" s="13"/>
      <c r="K260" s="13"/>
      <c r="L260" s="13"/>
      <c r="M260" s="13"/>
      <c r="N260" s="13"/>
      <c r="O260" s="13"/>
      <c r="P260" s="13"/>
      <c r="Q260" s="13"/>
    </row>
    <row r="261" spans="2:17">
      <c r="B261" s="13"/>
      <c r="C261" s="24"/>
      <c r="D261" s="24"/>
      <c r="E261" s="13"/>
      <c r="F261" s="13"/>
      <c r="G261" s="13"/>
      <c r="H261" s="13"/>
      <c r="I261" s="13"/>
      <c r="J261" s="13"/>
      <c r="K261" s="13"/>
      <c r="L261" s="13"/>
      <c r="M261" s="13"/>
      <c r="N261" s="13"/>
      <c r="O261" s="13"/>
      <c r="P261" s="13"/>
      <c r="Q261" s="13"/>
    </row>
    <row r="262" spans="2:17">
      <c r="B262" s="13"/>
      <c r="C262" s="24"/>
      <c r="D262" s="24"/>
      <c r="E262" s="13"/>
      <c r="F262" s="13"/>
      <c r="G262" s="13"/>
      <c r="H262" s="13"/>
      <c r="I262" s="13"/>
      <c r="J262" s="13"/>
      <c r="K262" s="13"/>
      <c r="L262" s="13"/>
      <c r="M262" s="13"/>
      <c r="N262" s="13"/>
      <c r="O262" s="13"/>
      <c r="P262" s="13"/>
      <c r="Q262" s="13"/>
    </row>
    <row r="263" spans="2:17">
      <c r="B263" s="13"/>
      <c r="C263" s="24"/>
      <c r="D263" s="24"/>
      <c r="E263" s="13"/>
      <c r="F263" s="13"/>
      <c r="G263" s="13"/>
      <c r="H263" s="13"/>
      <c r="I263" s="13"/>
      <c r="J263" s="13"/>
      <c r="K263" s="13"/>
      <c r="L263" s="13"/>
      <c r="M263" s="13"/>
      <c r="N263" s="13"/>
      <c r="O263" s="13"/>
      <c r="P263" s="13"/>
      <c r="Q263" s="13"/>
    </row>
    <row r="264" spans="2:17">
      <c r="B264" s="13"/>
      <c r="C264" s="24"/>
      <c r="D264" s="24"/>
      <c r="E264" s="13"/>
      <c r="F264" s="13"/>
      <c r="G264" s="13"/>
      <c r="H264" s="13"/>
      <c r="I264" s="13"/>
      <c r="J264" s="13"/>
      <c r="K264" s="13"/>
      <c r="L264" s="13"/>
      <c r="M264" s="13"/>
      <c r="N264" s="13"/>
      <c r="O264" s="13"/>
      <c r="P264" s="13"/>
      <c r="Q264" s="13"/>
    </row>
    <row r="265" spans="2:17">
      <c r="B265" s="13"/>
      <c r="C265" s="24"/>
      <c r="D265" s="24"/>
      <c r="E265" s="13"/>
      <c r="F265" s="13"/>
      <c r="G265" s="13"/>
      <c r="H265" s="13"/>
      <c r="I265" s="13"/>
      <c r="J265" s="13"/>
      <c r="K265" s="13"/>
      <c r="L265" s="13"/>
      <c r="M265" s="13"/>
      <c r="N265" s="13"/>
      <c r="O265" s="13"/>
      <c r="P265" s="13"/>
      <c r="Q265" s="13"/>
    </row>
    <row r="266" spans="2:17">
      <c r="B266" s="13"/>
      <c r="C266" s="24"/>
      <c r="D266" s="24"/>
      <c r="E266" s="13"/>
      <c r="F266" s="13"/>
      <c r="G266" s="13"/>
      <c r="H266" s="13"/>
      <c r="I266" s="13"/>
      <c r="J266" s="13"/>
      <c r="K266" s="13"/>
      <c r="L266" s="13"/>
      <c r="M266" s="13"/>
      <c r="N266" s="13"/>
      <c r="O266" s="13"/>
      <c r="P266" s="13"/>
      <c r="Q266" s="13"/>
    </row>
    <row r="267" spans="2:17">
      <c r="B267" s="13"/>
      <c r="C267" s="24"/>
      <c r="D267" s="24"/>
      <c r="E267" s="13"/>
      <c r="F267" s="13"/>
      <c r="G267" s="13"/>
      <c r="H267" s="13"/>
      <c r="I267" s="13"/>
      <c r="J267" s="13"/>
      <c r="K267" s="13"/>
      <c r="L267" s="13"/>
      <c r="M267" s="13"/>
      <c r="N267" s="13"/>
      <c r="O267" s="13"/>
      <c r="P267" s="13"/>
      <c r="Q267" s="13"/>
    </row>
    <row r="268" spans="2:17">
      <c r="B268" s="13"/>
      <c r="C268" s="24"/>
      <c r="D268" s="24"/>
      <c r="E268" s="13"/>
      <c r="F268" s="13"/>
      <c r="G268" s="13"/>
      <c r="H268" s="13"/>
      <c r="I268" s="13"/>
      <c r="J268" s="13"/>
      <c r="K268" s="13"/>
      <c r="L268" s="13"/>
      <c r="M268" s="13"/>
      <c r="N268" s="13"/>
      <c r="O268" s="13"/>
      <c r="P268" s="13"/>
      <c r="Q268" s="13"/>
    </row>
    <row r="269" spans="2:17">
      <c r="B269" s="13"/>
      <c r="C269" s="24"/>
      <c r="D269" s="24"/>
      <c r="E269" s="13"/>
      <c r="F269" s="13"/>
      <c r="G269" s="13"/>
      <c r="H269" s="13"/>
      <c r="I269" s="13"/>
      <c r="J269" s="13"/>
      <c r="K269" s="13"/>
      <c r="L269" s="13"/>
      <c r="M269" s="13"/>
      <c r="N269" s="13"/>
      <c r="O269" s="13"/>
      <c r="P269" s="13"/>
      <c r="Q269" s="13"/>
    </row>
    <row r="270" spans="2:17">
      <c r="B270" s="13"/>
      <c r="C270" s="24"/>
      <c r="D270" s="24"/>
      <c r="E270" s="13"/>
      <c r="F270" s="13"/>
      <c r="G270" s="13"/>
      <c r="H270" s="13"/>
      <c r="I270" s="13"/>
      <c r="J270" s="13"/>
      <c r="K270" s="13"/>
      <c r="L270" s="13"/>
      <c r="M270" s="13"/>
      <c r="N270" s="13"/>
      <c r="O270" s="13"/>
      <c r="P270" s="13"/>
      <c r="Q270" s="13"/>
    </row>
    <row r="271" spans="2:17">
      <c r="B271" s="13"/>
      <c r="C271" s="24"/>
      <c r="D271" s="24"/>
      <c r="E271" s="13"/>
      <c r="F271" s="13"/>
      <c r="G271" s="13"/>
      <c r="H271" s="13"/>
      <c r="I271" s="13"/>
      <c r="J271" s="13"/>
      <c r="K271" s="13"/>
      <c r="L271" s="13"/>
      <c r="M271" s="13"/>
      <c r="N271" s="13"/>
      <c r="O271" s="13"/>
      <c r="P271" s="13"/>
      <c r="Q271" s="13"/>
    </row>
    <row r="272" spans="2:17">
      <c r="B272" s="13"/>
      <c r="C272" s="24"/>
      <c r="D272" s="24"/>
      <c r="E272" s="13"/>
      <c r="F272" s="13"/>
      <c r="G272" s="13"/>
      <c r="H272" s="13"/>
      <c r="I272" s="13"/>
      <c r="J272" s="13"/>
      <c r="K272" s="13"/>
      <c r="L272" s="13"/>
      <c r="M272" s="13"/>
      <c r="N272" s="13"/>
      <c r="O272" s="13"/>
      <c r="P272" s="13"/>
      <c r="Q272" s="13"/>
    </row>
    <row r="273" spans="2:17">
      <c r="B273" s="13"/>
      <c r="C273" s="24"/>
      <c r="D273" s="24"/>
      <c r="E273" s="13"/>
      <c r="F273" s="13"/>
      <c r="G273" s="13"/>
      <c r="H273" s="13"/>
      <c r="I273" s="13"/>
      <c r="J273" s="13"/>
      <c r="K273" s="13"/>
      <c r="L273" s="13"/>
      <c r="M273" s="13"/>
      <c r="N273" s="13"/>
      <c r="O273" s="13"/>
      <c r="P273" s="13"/>
      <c r="Q273" s="13"/>
    </row>
    <row r="274" spans="2:17">
      <c r="B274" s="13"/>
      <c r="C274" s="24"/>
      <c r="D274" s="24"/>
      <c r="E274" s="13"/>
      <c r="F274" s="13"/>
      <c r="G274" s="13"/>
      <c r="H274" s="13"/>
      <c r="I274" s="13"/>
      <c r="J274" s="13"/>
      <c r="K274" s="13"/>
      <c r="L274" s="13"/>
      <c r="M274" s="13"/>
      <c r="N274" s="13"/>
      <c r="O274" s="13"/>
      <c r="P274" s="13"/>
      <c r="Q274" s="13"/>
    </row>
    <row r="275" spans="2:17">
      <c r="B275" s="13"/>
      <c r="C275" s="24"/>
      <c r="D275" s="24"/>
      <c r="E275" s="13"/>
      <c r="F275" s="13"/>
      <c r="G275" s="13"/>
      <c r="H275" s="13"/>
      <c r="I275" s="13"/>
      <c r="J275" s="13"/>
      <c r="K275" s="13"/>
      <c r="L275" s="13"/>
      <c r="M275" s="13"/>
      <c r="N275" s="13"/>
      <c r="O275" s="13"/>
      <c r="P275" s="13"/>
      <c r="Q275" s="13"/>
    </row>
    <row r="276" spans="2:17">
      <c r="B276" s="13"/>
      <c r="C276" s="24"/>
      <c r="D276" s="24"/>
      <c r="E276" s="13"/>
      <c r="F276" s="13"/>
      <c r="G276" s="13"/>
      <c r="H276" s="13"/>
      <c r="I276" s="13"/>
      <c r="J276" s="13"/>
      <c r="K276" s="13"/>
      <c r="L276" s="13"/>
      <c r="M276" s="13"/>
      <c r="N276" s="13"/>
      <c r="O276" s="13"/>
      <c r="P276" s="13"/>
      <c r="Q276" s="13"/>
    </row>
    <row r="277" spans="2:17">
      <c r="B277" s="13"/>
      <c r="C277" s="24"/>
      <c r="D277" s="24"/>
      <c r="E277" s="13"/>
      <c r="F277" s="13"/>
      <c r="G277" s="13"/>
      <c r="H277" s="13"/>
      <c r="I277" s="13"/>
      <c r="J277" s="13"/>
      <c r="K277" s="13"/>
      <c r="L277" s="13"/>
      <c r="M277" s="13"/>
      <c r="N277" s="13"/>
      <c r="O277" s="13"/>
      <c r="P277" s="13"/>
      <c r="Q277" s="13"/>
    </row>
    <row r="278" spans="2:17">
      <c r="B278" s="13"/>
      <c r="C278" s="24"/>
      <c r="D278" s="24"/>
      <c r="E278" s="13"/>
      <c r="F278" s="13"/>
      <c r="G278" s="13"/>
      <c r="H278" s="13"/>
      <c r="I278" s="13"/>
      <c r="J278" s="13"/>
      <c r="K278" s="13"/>
      <c r="L278" s="13"/>
      <c r="M278" s="13"/>
      <c r="N278" s="13"/>
      <c r="O278" s="13"/>
      <c r="P278" s="13"/>
      <c r="Q278" s="13"/>
    </row>
    <row r="279" spans="2:17">
      <c r="B279" s="13"/>
      <c r="C279" s="24"/>
      <c r="D279" s="24"/>
      <c r="E279" s="13"/>
      <c r="F279" s="13"/>
      <c r="G279" s="13"/>
      <c r="H279" s="13"/>
      <c r="I279" s="13"/>
      <c r="J279" s="13"/>
      <c r="K279" s="13"/>
      <c r="L279" s="13"/>
      <c r="M279" s="13"/>
      <c r="N279" s="13"/>
      <c r="O279" s="13"/>
      <c r="P279" s="13"/>
      <c r="Q279" s="13"/>
    </row>
    <row r="280" spans="2:17">
      <c r="B280" s="13"/>
      <c r="C280" s="24"/>
      <c r="D280" s="24"/>
      <c r="E280" s="13"/>
      <c r="F280" s="13"/>
      <c r="G280" s="13"/>
      <c r="H280" s="13"/>
      <c r="I280" s="13"/>
      <c r="J280" s="13"/>
      <c r="K280" s="13"/>
      <c r="L280" s="13"/>
      <c r="M280" s="13"/>
      <c r="N280" s="13"/>
      <c r="O280" s="13"/>
      <c r="P280" s="13"/>
      <c r="Q280" s="13"/>
    </row>
    <row r="281" spans="2:17">
      <c r="B281" s="13"/>
      <c r="C281" s="24"/>
      <c r="D281" s="24"/>
      <c r="E281" s="13"/>
      <c r="F281" s="13"/>
      <c r="G281" s="13"/>
      <c r="H281" s="13"/>
      <c r="I281" s="13"/>
      <c r="J281" s="13"/>
      <c r="K281" s="13"/>
      <c r="L281" s="13"/>
      <c r="M281" s="13"/>
      <c r="N281" s="13"/>
      <c r="O281" s="13"/>
      <c r="P281" s="13"/>
      <c r="Q281" s="13"/>
    </row>
    <row r="282" spans="2:17">
      <c r="B282" s="13"/>
      <c r="C282" s="24"/>
      <c r="D282" s="24"/>
      <c r="E282" s="13"/>
      <c r="F282" s="13"/>
      <c r="G282" s="13"/>
      <c r="H282" s="13"/>
      <c r="I282" s="13"/>
      <c r="J282" s="13"/>
      <c r="K282" s="13"/>
      <c r="L282" s="13"/>
      <c r="M282" s="13"/>
      <c r="N282" s="13"/>
      <c r="O282" s="13"/>
      <c r="P282" s="13"/>
      <c r="Q282" s="13"/>
    </row>
    <row r="283" spans="2:17">
      <c r="B283" s="13"/>
      <c r="C283" s="24"/>
      <c r="D283" s="24"/>
      <c r="E283" s="13"/>
      <c r="F283" s="13"/>
      <c r="G283" s="13"/>
      <c r="H283" s="13"/>
      <c r="I283" s="13"/>
      <c r="J283" s="13"/>
      <c r="K283" s="13"/>
      <c r="L283" s="13"/>
      <c r="M283" s="13"/>
      <c r="N283" s="13"/>
      <c r="O283" s="13"/>
      <c r="P283" s="13"/>
      <c r="Q283" s="13"/>
    </row>
    <row r="284" spans="2:17">
      <c r="B284" s="13"/>
      <c r="C284" s="24"/>
      <c r="D284" s="24"/>
      <c r="E284" s="13"/>
      <c r="F284" s="13"/>
      <c r="G284" s="13"/>
      <c r="H284" s="13"/>
      <c r="I284" s="13"/>
      <c r="J284" s="13"/>
      <c r="K284" s="13"/>
      <c r="L284" s="13"/>
      <c r="M284" s="13"/>
      <c r="N284" s="13"/>
      <c r="O284" s="13"/>
      <c r="P284" s="13"/>
      <c r="Q284" s="13"/>
    </row>
    <row r="285" spans="2:17">
      <c r="B285" s="13"/>
      <c r="C285" s="24"/>
      <c r="D285" s="24"/>
      <c r="E285" s="13"/>
      <c r="F285" s="13"/>
      <c r="G285" s="13"/>
      <c r="H285" s="13"/>
      <c r="I285" s="13"/>
      <c r="J285" s="13"/>
      <c r="K285" s="13"/>
      <c r="L285" s="13"/>
      <c r="M285" s="13"/>
      <c r="N285" s="13"/>
      <c r="O285" s="13"/>
      <c r="P285" s="13"/>
      <c r="Q285" s="13"/>
    </row>
    <row r="286" spans="2:17">
      <c r="B286" s="13"/>
      <c r="C286" s="24"/>
      <c r="D286" s="24"/>
      <c r="E286" s="13"/>
      <c r="F286" s="13"/>
      <c r="G286" s="13"/>
      <c r="H286" s="13"/>
      <c r="I286" s="13"/>
      <c r="J286" s="13"/>
      <c r="K286" s="13"/>
      <c r="L286" s="13"/>
      <c r="M286" s="13"/>
      <c r="N286" s="13"/>
      <c r="O286" s="13"/>
      <c r="P286" s="13"/>
      <c r="Q286" s="13"/>
    </row>
    <row r="287" spans="2:17">
      <c r="B287" s="13"/>
      <c r="C287" s="24"/>
      <c r="D287" s="24"/>
      <c r="E287" s="13"/>
      <c r="F287" s="13"/>
      <c r="G287" s="13"/>
      <c r="H287" s="13"/>
      <c r="I287" s="13"/>
      <c r="J287" s="13"/>
      <c r="K287" s="13"/>
      <c r="L287" s="13"/>
      <c r="M287" s="13"/>
      <c r="N287" s="13"/>
      <c r="O287" s="13"/>
      <c r="P287" s="13"/>
      <c r="Q287" s="13"/>
    </row>
    <row r="288" spans="2:17">
      <c r="B288" s="13"/>
      <c r="C288" s="24"/>
      <c r="D288" s="24"/>
      <c r="E288" s="13"/>
      <c r="F288" s="13"/>
      <c r="G288" s="13"/>
      <c r="H288" s="13"/>
      <c r="I288" s="13"/>
      <c r="J288" s="13"/>
      <c r="K288" s="13"/>
      <c r="L288" s="13"/>
      <c r="M288" s="13"/>
      <c r="N288" s="13"/>
      <c r="O288" s="13"/>
      <c r="P288" s="13"/>
      <c r="Q288" s="13"/>
    </row>
    <row r="289" spans="2:17">
      <c r="B289" s="13"/>
      <c r="C289" s="24"/>
      <c r="D289" s="24"/>
      <c r="E289" s="13"/>
      <c r="F289" s="13"/>
      <c r="G289" s="13"/>
      <c r="H289" s="13"/>
      <c r="I289" s="13"/>
      <c r="J289" s="13"/>
      <c r="K289" s="13"/>
      <c r="L289" s="13"/>
      <c r="M289" s="13"/>
      <c r="N289" s="13"/>
      <c r="O289" s="13"/>
      <c r="P289" s="13"/>
      <c r="Q289" s="13"/>
    </row>
    <row r="290" spans="2:17">
      <c r="B290" s="13"/>
      <c r="C290" s="24"/>
      <c r="D290" s="24"/>
      <c r="E290" s="13"/>
      <c r="F290" s="13"/>
      <c r="G290" s="13"/>
      <c r="H290" s="13"/>
      <c r="I290" s="13"/>
      <c r="J290" s="13"/>
      <c r="K290" s="13"/>
      <c r="L290" s="13"/>
      <c r="M290" s="13"/>
      <c r="N290" s="13"/>
      <c r="O290" s="13"/>
      <c r="P290" s="13"/>
      <c r="Q290" s="13"/>
    </row>
    <row r="291" spans="2:17">
      <c r="B291" s="13"/>
      <c r="C291" s="24"/>
      <c r="D291" s="24"/>
      <c r="E291" s="13"/>
      <c r="F291" s="13"/>
      <c r="G291" s="13"/>
      <c r="H291" s="13"/>
      <c r="I291" s="13"/>
      <c r="J291" s="13"/>
      <c r="K291" s="13"/>
      <c r="L291" s="13"/>
      <c r="M291" s="13"/>
      <c r="N291" s="13"/>
      <c r="O291" s="13"/>
      <c r="P291" s="13"/>
      <c r="Q291" s="13"/>
    </row>
    <row r="292" spans="2:17">
      <c r="B292" s="13"/>
      <c r="C292" s="24"/>
      <c r="D292" s="24"/>
      <c r="E292" s="13"/>
      <c r="F292" s="13"/>
      <c r="G292" s="13"/>
      <c r="H292" s="13"/>
      <c r="I292" s="13"/>
      <c r="J292" s="13"/>
      <c r="K292" s="13"/>
      <c r="L292" s="13"/>
      <c r="M292" s="13"/>
      <c r="N292" s="13"/>
      <c r="O292" s="13"/>
      <c r="P292" s="13"/>
      <c r="Q292" s="13"/>
    </row>
    <row r="293" spans="2:17">
      <c r="B293" s="13"/>
      <c r="C293" s="24"/>
      <c r="D293" s="24"/>
      <c r="E293" s="13"/>
      <c r="F293" s="13"/>
      <c r="G293" s="13"/>
      <c r="H293" s="13"/>
      <c r="I293" s="13"/>
      <c r="J293" s="13"/>
      <c r="K293" s="13"/>
      <c r="L293" s="13"/>
      <c r="M293" s="13"/>
      <c r="N293" s="13"/>
      <c r="O293" s="13"/>
      <c r="P293" s="13"/>
      <c r="Q293" s="13"/>
    </row>
    <row r="294" spans="2:17">
      <c r="B294" s="13"/>
      <c r="C294" s="24"/>
      <c r="D294" s="24"/>
      <c r="E294" s="13"/>
      <c r="F294" s="13"/>
      <c r="G294" s="13"/>
      <c r="H294" s="13"/>
      <c r="I294" s="13"/>
      <c r="J294" s="13"/>
      <c r="K294" s="13"/>
      <c r="L294" s="13"/>
      <c r="M294" s="13"/>
      <c r="N294" s="13"/>
      <c r="O294" s="13"/>
      <c r="P294" s="13"/>
      <c r="Q294" s="13"/>
    </row>
    <row r="295" spans="2:17">
      <c r="B295" s="13"/>
      <c r="C295" s="24"/>
      <c r="D295" s="24"/>
      <c r="E295" s="13"/>
      <c r="F295" s="13"/>
      <c r="G295" s="13"/>
      <c r="H295" s="13"/>
      <c r="I295" s="13"/>
      <c r="J295" s="13"/>
      <c r="K295" s="13"/>
      <c r="L295" s="13"/>
      <c r="M295" s="13"/>
      <c r="N295" s="13"/>
      <c r="O295" s="13"/>
      <c r="P295" s="13"/>
      <c r="Q295" s="13"/>
    </row>
    <row r="296" spans="2:17">
      <c r="B296" s="13"/>
      <c r="C296" s="24"/>
      <c r="D296" s="24"/>
      <c r="E296" s="13"/>
      <c r="F296" s="13"/>
      <c r="G296" s="13"/>
      <c r="H296" s="13"/>
      <c r="I296" s="13"/>
      <c r="J296" s="13"/>
      <c r="K296" s="13"/>
      <c r="L296" s="13"/>
      <c r="M296" s="13"/>
      <c r="N296" s="13"/>
      <c r="O296" s="13"/>
      <c r="P296" s="13"/>
      <c r="Q296" s="13"/>
    </row>
    <row r="297" spans="2:17">
      <c r="B297" s="13"/>
      <c r="C297" s="24"/>
      <c r="D297" s="24"/>
      <c r="E297" s="13"/>
      <c r="F297" s="13"/>
      <c r="G297" s="13"/>
      <c r="H297" s="13"/>
      <c r="I297" s="13"/>
      <c r="J297" s="13"/>
      <c r="K297" s="13"/>
      <c r="L297" s="13"/>
      <c r="M297" s="13"/>
      <c r="N297" s="13"/>
      <c r="O297" s="13"/>
      <c r="P297" s="13"/>
      <c r="Q297" s="13"/>
    </row>
    <row r="298" spans="2:17">
      <c r="B298" s="13"/>
      <c r="C298" s="24"/>
      <c r="D298" s="24"/>
      <c r="E298" s="13"/>
      <c r="F298" s="13"/>
      <c r="G298" s="13"/>
      <c r="H298" s="13"/>
      <c r="I298" s="13"/>
      <c r="J298" s="13"/>
      <c r="K298" s="13"/>
      <c r="L298" s="13"/>
      <c r="M298" s="13"/>
      <c r="N298" s="13"/>
      <c r="O298" s="13"/>
      <c r="P298" s="13"/>
      <c r="Q298" s="13"/>
    </row>
    <row r="299" spans="2:17">
      <c r="B299" s="13"/>
      <c r="C299" s="24"/>
      <c r="D299" s="24"/>
      <c r="E299" s="13"/>
      <c r="F299" s="13"/>
      <c r="G299" s="13"/>
      <c r="H299" s="13"/>
      <c r="I299" s="13"/>
      <c r="J299" s="13"/>
      <c r="K299" s="13"/>
      <c r="L299" s="13"/>
      <c r="M299" s="13"/>
      <c r="N299" s="13"/>
      <c r="O299" s="13"/>
      <c r="P299" s="13"/>
      <c r="Q299" s="13"/>
    </row>
    <row r="300" spans="2:17">
      <c r="B300" s="13"/>
      <c r="C300" s="24"/>
      <c r="D300" s="24"/>
      <c r="E300" s="13"/>
      <c r="F300" s="13"/>
      <c r="G300" s="13"/>
      <c r="H300" s="13"/>
      <c r="I300" s="13"/>
      <c r="J300" s="13"/>
      <c r="K300" s="13"/>
      <c r="L300" s="13"/>
      <c r="M300" s="13"/>
      <c r="N300" s="13"/>
      <c r="O300" s="13"/>
      <c r="P300" s="13"/>
      <c r="Q300" s="13"/>
    </row>
    <row r="301" spans="2:17">
      <c r="B301" s="13"/>
      <c r="C301" s="24"/>
      <c r="D301" s="24"/>
      <c r="E301" s="13"/>
      <c r="F301" s="13"/>
      <c r="G301" s="13"/>
      <c r="H301" s="13"/>
      <c r="I301" s="13"/>
      <c r="J301" s="13"/>
      <c r="K301" s="13"/>
      <c r="L301" s="13"/>
      <c r="M301" s="13"/>
      <c r="N301" s="13"/>
      <c r="O301" s="13"/>
      <c r="P301" s="13"/>
      <c r="Q301" s="13"/>
    </row>
    <row r="302" spans="2:17">
      <c r="B302" s="13"/>
      <c r="C302" s="24"/>
      <c r="D302" s="24"/>
      <c r="E302" s="13"/>
      <c r="F302" s="13"/>
      <c r="G302" s="13"/>
      <c r="H302" s="13"/>
      <c r="I302" s="13"/>
      <c r="J302" s="13"/>
      <c r="K302" s="13"/>
      <c r="L302" s="13"/>
      <c r="M302" s="13"/>
      <c r="N302" s="13"/>
      <c r="O302" s="13"/>
      <c r="P302" s="13"/>
      <c r="Q302" s="13"/>
    </row>
    <row r="303" spans="2:17">
      <c r="B303" s="13"/>
      <c r="C303" s="24"/>
      <c r="D303" s="24"/>
      <c r="E303" s="13"/>
      <c r="F303" s="13"/>
      <c r="G303" s="13"/>
      <c r="H303" s="13"/>
      <c r="I303" s="13"/>
      <c r="J303" s="13"/>
      <c r="K303" s="13"/>
      <c r="L303" s="13"/>
      <c r="M303" s="13"/>
      <c r="N303" s="13"/>
      <c r="O303" s="13"/>
      <c r="P303" s="13"/>
      <c r="Q303" s="13"/>
    </row>
    <row r="304" spans="2:17">
      <c r="B304" s="13"/>
      <c r="C304" s="24"/>
      <c r="D304" s="24"/>
      <c r="E304" s="13"/>
      <c r="F304" s="13"/>
      <c r="G304" s="13"/>
      <c r="H304" s="13"/>
      <c r="I304" s="13"/>
      <c r="J304" s="13"/>
      <c r="K304" s="13"/>
      <c r="L304" s="13"/>
      <c r="M304" s="13"/>
      <c r="N304" s="13"/>
      <c r="O304" s="13"/>
      <c r="P304" s="13"/>
      <c r="Q304" s="13"/>
    </row>
    <row r="305" spans="2:17">
      <c r="B305" s="13"/>
      <c r="C305" s="24"/>
      <c r="D305" s="24"/>
      <c r="E305" s="13"/>
      <c r="F305" s="13"/>
      <c r="G305" s="13"/>
      <c r="H305" s="13"/>
      <c r="I305" s="13"/>
      <c r="J305" s="13"/>
      <c r="K305" s="13"/>
      <c r="L305" s="13"/>
      <c r="M305" s="13"/>
      <c r="N305" s="13"/>
      <c r="O305" s="13"/>
      <c r="P305" s="13"/>
      <c r="Q305" s="13"/>
    </row>
    <row r="306" spans="2:17">
      <c r="B306" s="13"/>
      <c r="C306" s="24"/>
      <c r="D306" s="24"/>
      <c r="E306" s="13"/>
      <c r="F306" s="13"/>
      <c r="G306" s="13"/>
      <c r="H306" s="13"/>
      <c r="I306" s="13"/>
      <c r="J306" s="13"/>
      <c r="K306" s="13"/>
      <c r="L306" s="13"/>
      <c r="M306" s="13"/>
      <c r="N306" s="13"/>
      <c r="O306" s="13"/>
      <c r="P306" s="13"/>
      <c r="Q306" s="13"/>
    </row>
    <row r="307" spans="2:17">
      <c r="B307" s="13"/>
      <c r="C307" s="24"/>
      <c r="D307" s="24"/>
      <c r="E307" s="13"/>
      <c r="F307" s="13"/>
      <c r="G307" s="13"/>
      <c r="H307" s="13"/>
      <c r="I307" s="13"/>
      <c r="J307" s="13"/>
      <c r="K307" s="13"/>
      <c r="L307" s="13"/>
      <c r="M307" s="13"/>
      <c r="N307" s="13"/>
      <c r="O307" s="13"/>
      <c r="P307" s="13"/>
      <c r="Q307" s="13"/>
    </row>
    <row r="308" spans="2:17">
      <c r="B308" s="13"/>
      <c r="C308" s="24"/>
      <c r="D308" s="24"/>
      <c r="E308" s="13"/>
      <c r="F308" s="13"/>
      <c r="G308" s="13"/>
      <c r="H308" s="13"/>
      <c r="I308" s="13"/>
      <c r="J308" s="13"/>
      <c r="K308" s="13"/>
      <c r="L308" s="13"/>
      <c r="M308" s="13"/>
      <c r="N308" s="13"/>
      <c r="O308" s="13"/>
      <c r="P308" s="13"/>
      <c r="Q308" s="13"/>
    </row>
    <row r="309" spans="2:17">
      <c r="B309" s="13"/>
      <c r="C309" s="24"/>
      <c r="D309" s="24"/>
      <c r="E309" s="13"/>
      <c r="F309" s="13"/>
      <c r="G309" s="13"/>
      <c r="H309" s="13"/>
      <c r="I309" s="13"/>
      <c r="J309" s="13"/>
      <c r="K309" s="13"/>
      <c r="L309" s="13"/>
      <c r="M309" s="13"/>
      <c r="N309" s="13"/>
      <c r="O309" s="13"/>
      <c r="P309" s="13"/>
      <c r="Q309" s="13"/>
    </row>
    <row r="310" spans="2:17">
      <c r="B310" s="13"/>
      <c r="C310" s="24"/>
      <c r="D310" s="24"/>
      <c r="E310" s="13"/>
      <c r="F310" s="13"/>
      <c r="G310" s="13"/>
      <c r="H310" s="13"/>
      <c r="I310" s="13"/>
      <c r="J310" s="13"/>
      <c r="K310" s="13"/>
      <c r="L310" s="13"/>
      <c r="M310" s="13"/>
      <c r="N310" s="13"/>
      <c r="O310" s="13"/>
      <c r="P310" s="13"/>
      <c r="Q310" s="13"/>
    </row>
    <row r="311" spans="2:17">
      <c r="B311" s="13"/>
      <c r="C311" s="24"/>
      <c r="D311" s="24"/>
      <c r="E311" s="13"/>
      <c r="F311" s="13"/>
      <c r="G311" s="13"/>
      <c r="H311" s="13"/>
      <c r="I311" s="13"/>
      <c r="J311" s="13"/>
      <c r="K311" s="13"/>
      <c r="L311" s="13"/>
      <c r="M311" s="13"/>
      <c r="N311" s="13"/>
      <c r="O311" s="13"/>
      <c r="P311" s="13"/>
      <c r="Q311" s="13"/>
    </row>
    <row r="312" spans="2:17">
      <c r="B312" s="13"/>
      <c r="C312" s="24"/>
      <c r="D312" s="24"/>
      <c r="E312" s="13"/>
      <c r="F312" s="13"/>
      <c r="G312" s="13"/>
      <c r="H312" s="13"/>
      <c r="I312" s="13"/>
      <c r="J312" s="13"/>
      <c r="K312" s="13"/>
      <c r="L312" s="13"/>
      <c r="M312" s="13"/>
      <c r="N312" s="13"/>
      <c r="O312" s="13"/>
      <c r="P312" s="13"/>
      <c r="Q312" s="13"/>
    </row>
    <row r="313" spans="2:17">
      <c r="B313" s="13"/>
      <c r="C313" s="24"/>
      <c r="D313" s="24"/>
      <c r="E313" s="13"/>
      <c r="F313" s="13"/>
      <c r="G313" s="13"/>
      <c r="H313" s="13"/>
      <c r="I313" s="13"/>
      <c r="J313" s="13"/>
      <c r="K313" s="13"/>
      <c r="L313" s="13"/>
      <c r="M313" s="13"/>
      <c r="N313" s="13"/>
      <c r="O313" s="13"/>
      <c r="P313" s="13"/>
      <c r="Q313" s="13"/>
    </row>
    <row r="314" spans="2:17">
      <c r="B314" s="13"/>
      <c r="C314" s="24"/>
      <c r="D314" s="24"/>
      <c r="E314" s="13"/>
      <c r="F314" s="13"/>
      <c r="G314" s="13"/>
      <c r="H314" s="13"/>
      <c r="I314" s="13"/>
      <c r="J314" s="13"/>
      <c r="K314" s="13"/>
      <c r="L314" s="13"/>
      <c r="M314" s="13"/>
      <c r="N314" s="13"/>
      <c r="O314" s="13"/>
      <c r="P314" s="13"/>
      <c r="Q314" s="13"/>
    </row>
    <row r="315" spans="2:17">
      <c r="B315" s="13"/>
      <c r="C315" s="24"/>
      <c r="D315" s="24"/>
      <c r="E315" s="13"/>
      <c r="F315" s="13"/>
      <c r="G315" s="13"/>
      <c r="H315" s="13"/>
      <c r="I315" s="13"/>
      <c r="J315" s="13"/>
      <c r="K315" s="13"/>
      <c r="L315" s="13"/>
      <c r="M315" s="13"/>
      <c r="N315" s="13"/>
      <c r="O315" s="13"/>
      <c r="P315" s="13"/>
      <c r="Q315" s="13"/>
    </row>
    <row r="316" spans="2:17">
      <c r="B316" s="13"/>
      <c r="C316" s="24"/>
      <c r="D316" s="24"/>
      <c r="E316" s="13"/>
      <c r="F316" s="13"/>
      <c r="G316" s="13"/>
      <c r="H316" s="13"/>
      <c r="I316" s="13"/>
      <c r="J316" s="13"/>
      <c r="K316" s="13"/>
      <c r="L316" s="13"/>
      <c r="M316" s="13"/>
      <c r="N316" s="13"/>
      <c r="O316" s="13"/>
      <c r="P316" s="13"/>
      <c r="Q316" s="13"/>
    </row>
    <row r="317" spans="2:17">
      <c r="B317" s="13"/>
      <c r="C317" s="24"/>
      <c r="D317" s="24"/>
      <c r="E317" s="13"/>
      <c r="F317" s="13"/>
      <c r="G317" s="13"/>
      <c r="H317" s="13"/>
      <c r="I317" s="13"/>
      <c r="J317" s="13"/>
      <c r="K317" s="13"/>
      <c r="L317" s="13"/>
      <c r="M317" s="13"/>
      <c r="N317" s="13"/>
      <c r="O317" s="13"/>
      <c r="P317" s="13"/>
      <c r="Q317" s="13"/>
    </row>
    <row r="318" spans="2:17">
      <c r="B318" s="13"/>
      <c r="C318" s="24"/>
      <c r="D318" s="24"/>
      <c r="E318" s="13"/>
      <c r="F318" s="13"/>
      <c r="G318" s="13"/>
      <c r="H318" s="13"/>
      <c r="I318" s="13"/>
      <c r="J318" s="13"/>
      <c r="K318" s="13"/>
      <c r="L318" s="13"/>
      <c r="M318" s="13"/>
      <c r="N318" s="13"/>
      <c r="O318" s="13"/>
      <c r="P318" s="13"/>
      <c r="Q318" s="13"/>
    </row>
    <row r="319" spans="2:17">
      <c r="B319" s="13"/>
      <c r="C319" s="24"/>
      <c r="D319" s="24"/>
      <c r="E319" s="13"/>
      <c r="F319" s="13"/>
      <c r="G319" s="13"/>
      <c r="H319" s="13"/>
      <c r="I319" s="13"/>
      <c r="J319" s="13"/>
      <c r="K319" s="13"/>
      <c r="L319" s="13"/>
      <c r="M319" s="13"/>
      <c r="N319" s="13"/>
      <c r="O319" s="13"/>
      <c r="P319" s="13"/>
      <c r="Q319" s="13"/>
    </row>
    <row r="320" spans="2:17">
      <c r="B320" s="13"/>
      <c r="C320" s="24"/>
      <c r="D320" s="24"/>
      <c r="E320" s="13"/>
      <c r="F320" s="13"/>
      <c r="G320" s="13"/>
      <c r="H320" s="13"/>
      <c r="I320" s="13"/>
      <c r="J320" s="13"/>
      <c r="K320" s="13"/>
      <c r="L320" s="13"/>
      <c r="M320" s="13"/>
      <c r="N320" s="13"/>
      <c r="O320" s="13"/>
      <c r="P320" s="13"/>
      <c r="Q320" s="13"/>
    </row>
    <row r="321" spans="2:17">
      <c r="B321" s="13"/>
      <c r="C321" s="24"/>
      <c r="D321" s="24"/>
      <c r="E321" s="13"/>
      <c r="F321" s="13"/>
      <c r="G321" s="13"/>
      <c r="H321" s="13"/>
      <c r="I321" s="13"/>
      <c r="J321" s="13"/>
      <c r="K321" s="13"/>
      <c r="L321" s="13"/>
      <c r="M321" s="13"/>
      <c r="N321" s="13"/>
      <c r="O321" s="13"/>
      <c r="P321" s="13"/>
      <c r="Q321" s="13"/>
    </row>
    <row r="322" spans="2:17">
      <c r="B322" s="13"/>
      <c r="C322" s="13"/>
      <c r="D322" s="13"/>
      <c r="E322" s="13"/>
      <c r="F322" s="13"/>
      <c r="G322" s="13"/>
      <c r="H322" s="13"/>
      <c r="I322" s="13"/>
      <c r="J322" s="13"/>
      <c r="K322" s="13"/>
      <c r="L322" s="13"/>
      <c r="M322" s="13"/>
      <c r="N322" s="13"/>
      <c r="O322" s="13"/>
      <c r="P322" s="13"/>
      <c r="Q322" s="13"/>
    </row>
    <row r="323" spans="2:17">
      <c r="B323" s="13"/>
      <c r="C323" s="13"/>
      <c r="D323" s="13"/>
      <c r="E323" s="13"/>
      <c r="F323" s="13"/>
      <c r="G323" s="13"/>
      <c r="H323" s="13"/>
      <c r="I323" s="13"/>
      <c r="J323" s="13"/>
      <c r="K323" s="13"/>
      <c r="L323" s="13"/>
      <c r="M323" s="13"/>
      <c r="N323" s="13"/>
      <c r="O323" s="13"/>
      <c r="P323" s="13"/>
      <c r="Q323" s="13"/>
    </row>
  </sheetData>
  <sortState ref="A7:U37">
    <sortCondition ref="A7:A37"/>
  </sortState>
  <mergeCells count="1">
    <mergeCell ref="B2:Q2"/>
  </mergeCells>
  <pageMargins left="0.28000000000000003" right="0.23" top="0.88" bottom="0.75" header="0.3" footer="0.3"/>
  <pageSetup scale="49" firstPageNumber="7" fitToHeight="0" orientation="landscape" useFirstPageNumber="1" r:id="rId1"/>
  <headerFooter>
    <oddHeader xml:space="preserve">&amp;C&amp;"Times New Roman,Regular"State of Connecticut
Schedule of Annual Reporting Requirements
For the Medicaid State Plan Rate Year Ended September 30, 2011 
Addendum #1
</oddHeader>
    <oddFooter>&amp;C&amp;"Times New Roman,Regular"&amp;9Page &amp;P&amp;R&amp;"Times New Roman,Regular"&amp;9See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Medicaid UCC</vt:lpstr>
      <vt:lpstr>Annual Reporting Requirements</vt:lpstr>
      <vt:lpstr>'Annual Reporting Requirements'!Print_Area</vt:lpstr>
      <vt:lpstr>'Medicaid UCC'!Print_Area</vt:lpstr>
      <vt:lpstr>'Annual Reporting Requirements'!Print_Titles</vt:lpstr>
    </vt:vector>
  </TitlesOfParts>
  <Company>MSLC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Kovar</dc:creator>
  <cp:lastModifiedBy>Heather McGinnity</cp:lastModifiedBy>
  <cp:lastPrinted>2018-02-26T23:24:20Z</cp:lastPrinted>
  <dcterms:created xsi:type="dcterms:W3CDTF">2014-12-11T23:47:32Z</dcterms:created>
  <dcterms:modified xsi:type="dcterms:W3CDTF">2018-03-08T21:05:48Z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thAndName">
    <vt:lpwstr>I:\Restricted Access\026-42400 Connecticut DSH\Reporting Forms and Finding Comments 2011\Final Draft - AICPA_20141212\08 -Annual Reporting Requirements (table).xlsx</vt:lpwstr>
  </property>
  <property fmtid="{D5CDD505-2E9C-101B-9397-08002B2CF9AE}" pid="3" name="Version">
    <vt:i4>30</vt:i4>
  </property>
  <property fmtid="{D5CDD505-2E9C-101B-9397-08002B2CF9AE}" pid="4" name="Refresh">
    <vt:bool>true</vt:bool>
  </property>
  <property fmtid="{D5CDD505-2E9C-101B-9397-08002B2CF9AE}" pid="5" name="Refresh97">
    <vt:bool>false</vt:bool>
  </property>
</Properties>
</file>