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tabRatio="681"/>
  </bookViews>
  <sheets>
    <sheet name="Selection Program" sheetId="10" r:id="rId1"/>
    <sheet name="Table Template" sheetId="14" r:id="rId2"/>
    <sheet name="Designer Guidance Document" sheetId="16" state="hidden" r:id="rId3"/>
    <sheet name="Back Up" sheetId="19" state="hidden" r:id="rId4"/>
    <sheet name="Silicoflex Sizing with Skews" sheetId="11" state="hidden" r:id="rId5"/>
  </sheets>
  <calcPr calcId="162913"/>
</workbook>
</file>

<file path=xl/calcChain.xml><?xml version="1.0" encoding="utf-8"?>
<calcChain xmlns="http://schemas.openxmlformats.org/spreadsheetml/2006/main">
  <c r="G11" i="10" l="1"/>
  <c r="G10" i="10"/>
  <c r="E12" i="10"/>
  <c r="G12" i="10" s="1"/>
  <c r="E11" i="10"/>
  <c r="E10" i="10"/>
  <c r="E9" i="10"/>
  <c r="L35" i="10"/>
  <c r="L27" i="10"/>
  <c r="G42" i="10"/>
  <c r="G41" i="10"/>
  <c r="G28" i="10"/>
  <c r="E42" i="10"/>
  <c r="E41" i="10"/>
  <c r="E40" i="10"/>
  <c r="G40" i="10" s="1"/>
  <c r="E39" i="10"/>
  <c r="G39" i="10" s="1"/>
  <c r="E38" i="10"/>
  <c r="G38" i="10" s="1"/>
  <c r="E37" i="10"/>
  <c r="G37" i="10" s="1"/>
  <c r="E36" i="10"/>
  <c r="G36" i="10" s="1"/>
  <c r="E35" i="10"/>
  <c r="G35" i="10" s="1"/>
  <c r="E34" i="10"/>
  <c r="G34" i="10" s="1"/>
  <c r="E33" i="10"/>
  <c r="G33" i="10" s="1"/>
  <c r="E32" i="10"/>
  <c r="G32" i="10" s="1"/>
  <c r="E31" i="10"/>
  <c r="G31" i="10" s="1"/>
  <c r="E30" i="10"/>
  <c r="G30" i="10" s="1"/>
  <c r="E29" i="10"/>
  <c r="G29" i="10" s="1"/>
  <c r="E28" i="10"/>
  <c r="E27" i="10"/>
  <c r="G27" i="10" s="1"/>
  <c r="G26" i="10"/>
  <c r="I26" i="10" s="1"/>
  <c r="G24" i="10"/>
  <c r="H24" i="10"/>
  <c r="E26" i="10"/>
  <c r="E25" i="10"/>
  <c r="G25" i="10"/>
  <c r="E24" i="10"/>
  <c r="H26" i="10" l="1"/>
  <c r="G9" i="10"/>
  <c r="H9" i="10" s="1"/>
  <c r="L10" i="10"/>
  <c r="K10" i="10"/>
  <c r="M10" i="10" s="1"/>
  <c r="J10" i="10"/>
  <c r="I10" i="10"/>
  <c r="H10" i="10"/>
  <c r="L11" i="10"/>
  <c r="K11" i="10"/>
  <c r="M11" i="10" s="1"/>
  <c r="H11" i="10"/>
  <c r="J11" i="10"/>
  <c r="I11" i="10"/>
  <c r="L12" i="10"/>
  <c r="K12" i="10"/>
  <c r="M12" i="10" s="1"/>
  <c r="J12" i="10"/>
  <c r="I12" i="10"/>
  <c r="H12" i="10"/>
  <c r="I32" i="10"/>
  <c r="L32" i="10"/>
  <c r="J32" i="10"/>
  <c r="K32" i="10"/>
  <c r="M32" i="10" s="1"/>
  <c r="I40" i="10"/>
  <c r="L40" i="10"/>
  <c r="J40" i="10"/>
  <c r="K40" i="10"/>
  <c r="M40" i="10" s="1"/>
  <c r="I33" i="10"/>
  <c r="L33" i="10"/>
  <c r="J33" i="10"/>
  <c r="K33" i="10"/>
  <c r="M33" i="10" s="1"/>
  <c r="I34" i="10"/>
  <c r="J34" i="10"/>
  <c r="K34" i="10"/>
  <c r="M34" i="10" s="1"/>
  <c r="L34" i="10"/>
  <c r="I41" i="10"/>
  <c r="L41" i="10"/>
  <c r="J41" i="10"/>
  <c r="K41" i="10"/>
  <c r="M41" i="10" s="1"/>
  <c r="I42" i="10"/>
  <c r="K42" i="10"/>
  <c r="M42" i="10" s="1"/>
  <c r="J42" i="10"/>
  <c r="L42" i="10"/>
  <c r="I30" i="10"/>
  <c r="K30" i="10"/>
  <c r="M30" i="10" s="1"/>
  <c r="J30" i="10"/>
  <c r="L30" i="10"/>
  <c r="I38" i="10"/>
  <c r="K38" i="10"/>
  <c r="M38" i="10" s="1"/>
  <c r="J38" i="10"/>
  <c r="L38" i="10"/>
  <c r="I24" i="10"/>
  <c r="L24" i="10"/>
  <c r="I31" i="10"/>
  <c r="K31" i="10"/>
  <c r="M31" i="10" s="1"/>
  <c r="J31" i="10"/>
  <c r="L31" i="10"/>
  <c r="I39" i="10"/>
  <c r="K39" i="10"/>
  <c r="M39" i="10" s="1"/>
  <c r="J39" i="10"/>
  <c r="L39" i="10"/>
  <c r="I28" i="10"/>
  <c r="K28" i="10"/>
  <c r="M28" i="10" s="1"/>
  <c r="J28" i="10"/>
  <c r="L28" i="10"/>
  <c r="H25" i="10"/>
  <c r="L25" i="10"/>
  <c r="J25" i="10"/>
  <c r="K25" i="10"/>
  <c r="M25" i="10" s="1"/>
  <c r="I27" i="10"/>
  <c r="K27" i="10"/>
  <c r="M27" i="10" s="1"/>
  <c r="J27" i="10"/>
  <c r="I35" i="10"/>
  <c r="K35" i="10"/>
  <c r="M35" i="10" s="1"/>
  <c r="J35" i="10"/>
  <c r="I36" i="10"/>
  <c r="K36" i="10"/>
  <c r="M36" i="10" s="1"/>
  <c r="J36" i="10"/>
  <c r="L36" i="10"/>
  <c r="I29" i="10"/>
  <c r="K29" i="10"/>
  <c r="M29" i="10" s="1"/>
  <c r="J29" i="10"/>
  <c r="L29" i="10"/>
  <c r="I37" i="10"/>
  <c r="K37" i="10"/>
  <c r="M37" i="10" s="1"/>
  <c r="J37" i="10"/>
  <c r="L37" i="10"/>
  <c r="L26" i="10"/>
  <c r="H33" i="10"/>
  <c r="H41" i="10"/>
  <c r="H34" i="10"/>
  <c r="H42" i="10"/>
  <c r="H27" i="10"/>
  <c r="H35" i="10"/>
  <c r="H28" i="10"/>
  <c r="H36" i="10"/>
  <c r="H29" i="10"/>
  <c r="H37" i="10"/>
  <c r="H30" i="10"/>
  <c r="H38" i="10"/>
  <c r="H31" i="10"/>
  <c r="H39" i="10"/>
  <c r="H32" i="10"/>
  <c r="H40" i="10"/>
  <c r="K26" i="10"/>
  <c r="M26" i="10" s="1"/>
  <c r="J26" i="10"/>
  <c r="I25" i="10"/>
  <c r="K24" i="10"/>
  <c r="M24" i="10" s="1"/>
  <c r="J24" i="10"/>
  <c r="K9" i="10" l="1"/>
  <c r="M9" i="10" s="1"/>
  <c r="L9" i="10"/>
  <c r="I9" i="10"/>
  <c r="J9" i="10"/>
  <c r="E45" i="10"/>
  <c r="G45" i="10" s="1"/>
  <c r="L45" i="10" s="1"/>
  <c r="S20" i="11" l="1"/>
  <c r="S19" i="11"/>
  <c r="S18" i="11"/>
  <c r="S17" i="11"/>
  <c r="S16" i="11"/>
  <c r="R20" i="11"/>
  <c r="R19" i="11"/>
  <c r="R18" i="11"/>
  <c r="R17" i="11"/>
  <c r="R16" i="11"/>
  <c r="S30" i="11"/>
  <c r="S29" i="11"/>
  <c r="S28" i="11"/>
  <c r="S27" i="11"/>
  <c r="S31" i="11"/>
  <c r="R31" i="11"/>
  <c r="R30" i="11"/>
  <c r="R29" i="11"/>
  <c r="R28" i="11"/>
  <c r="R27" i="11"/>
  <c r="E22" i="10" l="1"/>
  <c r="G22" i="10" s="1"/>
  <c r="E21" i="10"/>
  <c r="G21" i="10" s="1"/>
  <c r="E49" i="10"/>
  <c r="G49" i="10" s="1"/>
  <c r="L49" i="10" s="1"/>
  <c r="E48" i="10"/>
  <c r="G48" i="10" s="1"/>
  <c r="L48" i="10" s="1"/>
  <c r="E47" i="10"/>
  <c r="G47" i="10" s="1"/>
  <c r="L47" i="10" s="1"/>
  <c r="E46" i="10"/>
  <c r="G46" i="10" s="1"/>
  <c r="L46" i="10" s="1"/>
  <c r="E44" i="10"/>
  <c r="G44" i="10" s="1"/>
  <c r="L44" i="10" s="1"/>
  <c r="E43" i="10"/>
  <c r="G43" i="10" s="1"/>
  <c r="L43" i="10" s="1"/>
  <c r="E23" i="10"/>
  <c r="G23" i="10" s="1"/>
  <c r="H23" i="10" s="1"/>
  <c r="E20" i="10"/>
  <c r="G20" i="10" s="1"/>
  <c r="E19" i="10"/>
  <c r="G19" i="10" s="1"/>
  <c r="E18" i="10"/>
  <c r="G18" i="10" s="1"/>
  <c r="E17" i="10"/>
  <c r="G17" i="10" s="1"/>
  <c r="E16" i="10"/>
  <c r="G16" i="10" s="1"/>
  <c r="E15" i="10"/>
  <c r="G15" i="10" s="1"/>
  <c r="E14" i="10"/>
  <c r="G14" i="10" s="1"/>
  <c r="J14" i="10" s="1"/>
  <c r="I23" i="10" l="1"/>
  <c r="L18" i="10"/>
  <c r="L19" i="10"/>
  <c r="L20" i="10"/>
  <c r="L21" i="10"/>
  <c r="J19" i="10"/>
  <c r="L23" i="10"/>
  <c r="L22" i="10"/>
  <c r="J20" i="10"/>
  <c r="L14" i="10"/>
  <c r="I14" i="10"/>
  <c r="J21" i="10"/>
  <c r="L15" i="10"/>
  <c r="I15" i="10"/>
  <c r="J22" i="10"/>
  <c r="L16" i="10"/>
  <c r="I16" i="10"/>
  <c r="H15" i="10"/>
  <c r="L17" i="10"/>
  <c r="I22" i="10"/>
  <c r="H16" i="10"/>
  <c r="K18" i="10"/>
  <c r="M18" i="10" s="1"/>
  <c r="K19" i="10"/>
  <c r="M19" i="10" s="1"/>
  <c r="H17" i="10"/>
  <c r="I17" i="10"/>
  <c r="K20" i="10"/>
  <c r="M20" i="10" s="1"/>
  <c r="H18" i="10"/>
  <c r="I18" i="10"/>
  <c r="J15" i="10"/>
  <c r="J23" i="10"/>
  <c r="K21" i="10"/>
  <c r="M21" i="10" s="1"/>
  <c r="H19" i="10"/>
  <c r="I19" i="10"/>
  <c r="J16" i="10"/>
  <c r="K14" i="10"/>
  <c r="M14" i="10" s="1"/>
  <c r="K22" i="10"/>
  <c r="M22" i="10" s="1"/>
  <c r="H20" i="10"/>
  <c r="I20" i="10"/>
  <c r="J17" i="10"/>
  <c r="K15" i="10"/>
  <c r="M15" i="10" s="1"/>
  <c r="K23" i="10"/>
  <c r="M23" i="10" s="1"/>
  <c r="H21" i="10"/>
  <c r="I21" i="10"/>
  <c r="J18" i="10"/>
  <c r="K16" i="10"/>
  <c r="M16" i="10" s="1"/>
  <c r="H14" i="10"/>
  <c r="H22" i="10"/>
  <c r="K17" i="10"/>
  <c r="M17" i="10" s="1"/>
  <c r="K45" i="10"/>
  <c r="M45" i="10" s="1"/>
  <c r="I49" i="10"/>
  <c r="J48" i="10"/>
  <c r="J47" i="10"/>
  <c r="H46" i="10"/>
  <c r="J44" i="10"/>
  <c r="I43" i="10"/>
  <c r="J49" i="10"/>
  <c r="H49" i="10"/>
  <c r="K49" i="10"/>
  <c r="M49" i="10" s="1"/>
  <c r="K43" i="10"/>
  <c r="M43" i="10" s="1"/>
  <c r="I46" i="10"/>
  <c r="K46" i="10"/>
  <c r="M46" i="10" s="1"/>
  <c r="J46" i="10"/>
  <c r="I44" i="10"/>
  <c r="H44" i="10"/>
  <c r="K44" i="10"/>
  <c r="M44" i="10" s="1"/>
  <c r="H43" i="10"/>
  <c r="J43" i="10"/>
  <c r="H48" i="10"/>
  <c r="K48" i="10"/>
  <c r="M48" i="10" s="1"/>
  <c r="I48" i="10"/>
  <c r="K47" i="10"/>
  <c r="M47" i="10" s="1"/>
  <c r="I47" i="10"/>
  <c r="H47" i="10"/>
  <c r="H45" i="10"/>
  <c r="I45" i="10"/>
  <c r="J45" i="10"/>
  <c r="E13" i="10" l="1"/>
  <c r="G13" i="10" s="1"/>
  <c r="L13" i="10" s="1"/>
  <c r="K13" i="10" l="1"/>
  <c r="M13" i="10" s="1"/>
  <c r="I13" i="10"/>
  <c r="J13" i="10"/>
  <c r="H13" i="10"/>
</calcChain>
</file>

<file path=xl/sharedStrings.xml><?xml version="1.0" encoding="utf-8"?>
<sst xmlns="http://schemas.openxmlformats.org/spreadsheetml/2006/main" count="350" uniqueCount="201">
  <si>
    <t>EMSEAL</t>
  </si>
  <si>
    <t>BEJS - 0400</t>
  </si>
  <si>
    <t>Silicoflex</t>
  </si>
  <si>
    <t>SF500</t>
  </si>
  <si>
    <t>Min. Install</t>
  </si>
  <si>
    <t>SF400</t>
  </si>
  <si>
    <t>Max. Install</t>
  </si>
  <si>
    <t>V-400</t>
  </si>
  <si>
    <t>V-Seal</t>
  </si>
  <si>
    <t>V-500</t>
  </si>
  <si>
    <t>BEJS - 0200</t>
  </si>
  <si>
    <t>SF225</t>
  </si>
  <si>
    <t>V-300</t>
  </si>
  <si>
    <t>SF325</t>
  </si>
  <si>
    <t>BEJS - 0375</t>
  </si>
  <si>
    <t>BEJS - 0350</t>
  </si>
  <si>
    <t>BEJS - 0325</t>
  </si>
  <si>
    <t>BEJS - 0225</t>
  </si>
  <si>
    <t>BEJS - 0250</t>
  </si>
  <si>
    <t>of Shelf</t>
  </si>
  <si>
    <t>Recomm.</t>
  </si>
  <si>
    <t>Mfr.</t>
  </si>
  <si>
    <t>Mfr. Recom.</t>
  </si>
  <si>
    <t>BEJS - 0300</t>
  </si>
  <si>
    <t>Deck Jt.</t>
  </si>
  <si>
    <t xml:space="preserve">Installation </t>
  </si>
  <si>
    <t>BEJS - 0275</t>
  </si>
  <si>
    <t>BEJS - 0150</t>
  </si>
  <si>
    <t>BEJS - 0175</t>
  </si>
  <si>
    <t>B</t>
  </si>
  <si>
    <t>A</t>
  </si>
  <si>
    <t>C</t>
  </si>
  <si>
    <t>D</t>
  </si>
  <si>
    <t>a</t>
  </si>
  <si>
    <t>b</t>
  </si>
  <si>
    <t>d</t>
  </si>
  <si>
    <t>Manufacturer Recommendations</t>
  </si>
  <si>
    <t>c</t>
  </si>
  <si>
    <t>Min.</t>
  </si>
  <si>
    <t>Bridge Deck</t>
  </si>
  <si>
    <t>Min. Gap"</t>
  </si>
  <si>
    <t>Width"</t>
  </si>
  <si>
    <t>Max. Gap"</t>
  </si>
  <si>
    <t>Depth"</t>
  </si>
  <si>
    <t>Shelf</t>
  </si>
  <si>
    <t>(inches)</t>
  </si>
  <si>
    <t>Thermal Movement Range (TMR) is measured in the direction of expansion and contraction.  In the table above, this is assumed to be parallel to the direction of travel.</t>
  </si>
  <si>
    <t>Skew is measured from a line perpendicular to the direction of travel.</t>
  </si>
  <si>
    <t>Joint Location:</t>
  </si>
  <si>
    <t>JOINT SELECTION TABLE</t>
  </si>
  <si>
    <t>All deck joint gaps shall be in compliance with Manufacturer recommended minimums and maximums, as shown in the table above.  Should a cell in the Table become highlighted in red</t>
  </si>
  <si>
    <t>Abutment No. 1</t>
  </si>
  <si>
    <t>Factor * TMR</t>
  </si>
  <si>
    <t>&lt;= 4"?</t>
  </si>
  <si>
    <t>Deck joint gap, W, is measured along the direction of travel.  AASHTO LRFD Bridge Design Specifications, Art. 14.5.3.2 - Design Movements limits W to 4 inches.</t>
  </si>
  <si>
    <r>
      <t>40</t>
    </r>
    <r>
      <rPr>
        <vertAlign val="superscript"/>
        <sz val="11"/>
        <color theme="1"/>
        <rFont val="Calibri"/>
        <family val="2"/>
        <scheme val="minor"/>
      </rPr>
      <t>o</t>
    </r>
    <r>
      <rPr>
        <sz val="11"/>
        <color theme="1"/>
        <rFont val="Calibri"/>
        <family val="2"/>
        <scheme val="minor"/>
      </rPr>
      <t xml:space="preserve"> F.</t>
    </r>
  </si>
  <si>
    <r>
      <t>50</t>
    </r>
    <r>
      <rPr>
        <vertAlign val="superscript"/>
        <sz val="11"/>
        <color theme="1"/>
        <rFont val="Calibri"/>
        <family val="2"/>
        <scheme val="minor"/>
      </rPr>
      <t>o</t>
    </r>
    <r>
      <rPr>
        <sz val="11"/>
        <color theme="1"/>
        <rFont val="Calibri"/>
        <family val="2"/>
        <scheme val="minor"/>
      </rPr>
      <t xml:space="preserve"> F.</t>
    </r>
  </si>
  <si>
    <r>
      <t>60</t>
    </r>
    <r>
      <rPr>
        <vertAlign val="superscript"/>
        <sz val="11"/>
        <color theme="1"/>
        <rFont val="Calibri"/>
        <family val="2"/>
        <scheme val="minor"/>
      </rPr>
      <t>o</t>
    </r>
    <r>
      <rPr>
        <sz val="11"/>
        <color theme="1"/>
        <rFont val="Calibri"/>
        <family val="2"/>
        <scheme val="minor"/>
      </rPr>
      <t xml:space="preserve"> F.</t>
    </r>
  </si>
  <si>
    <r>
      <t>70</t>
    </r>
    <r>
      <rPr>
        <vertAlign val="superscript"/>
        <sz val="11"/>
        <color theme="1"/>
        <rFont val="Calibri"/>
        <family val="2"/>
        <scheme val="minor"/>
      </rPr>
      <t>o</t>
    </r>
    <r>
      <rPr>
        <sz val="11"/>
        <color theme="1"/>
        <rFont val="Calibri"/>
        <family val="2"/>
        <scheme val="minor"/>
      </rPr>
      <t xml:space="preserve"> F.</t>
    </r>
  </si>
  <si>
    <r>
      <t>80</t>
    </r>
    <r>
      <rPr>
        <vertAlign val="superscript"/>
        <sz val="11"/>
        <color theme="1"/>
        <rFont val="Calibri"/>
        <family val="2"/>
        <scheme val="minor"/>
      </rPr>
      <t>o</t>
    </r>
    <r>
      <rPr>
        <sz val="11"/>
        <color theme="1"/>
        <rFont val="Calibri"/>
        <family val="2"/>
        <scheme val="minor"/>
      </rPr>
      <t xml:space="preserve"> F.</t>
    </r>
  </si>
  <si>
    <t>(INCHES)</t>
  </si>
  <si>
    <t>WIDTH OF</t>
  </si>
  <si>
    <t>SHELF</t>
  </si>
  <si>
    <t>MINIMUM</t>
  </si>
  <si>
    <t>MFR. RECOMMENDED</t>
  </si>
  <si>
    <t>DECK JOINT GAP, "J"</t>
  </si>
  <si>
    <t>AT INSTALLATION</t>
  </si>
  <si>
    <t>PRODUCT</t>
  </si>
  <si>
    <t>MOVEMENT</t>
  </si>
  <si>
    <t>NOMINAL</t>
  </si>
  <si>
    <t>CAPACITY</t>
  </si>
  <si>
    <t>SILICOFLEX</t>
  </si>
  <si>
    <t>V-SEAL</t>
  </si>
  <si>
    <t>DECK EXPANSION JOINT</t>
  </si>
  <si>
    <t>PARAPET EXPANSION JOINT</t>
  </si>
  <si>
    <t>SIDEWALK EXPANSION JOINT</t>
  </si>
  <si>
    <t>THERMAL MOVEMENT RANGE:</t>
  </si>
  <si>
    <t>SKEW:</t>
  </si>
  <si>
    <t>DESCRIPTION OF JOINT LOCATION:</t>
  </si>
  <si>
    <t>E.G. "ABUTMENT NO. 1"</t>
  </si>
  <si>
    <t>E.G. "   3 INCHES   "</t>
  </si>
  <si>
    <t xml:space="preserve">DECK JOINT GAP </t>
  </si>
  <si>
    <t>G</t>
  </si>
  <si>
    <t>BRIDGE DECK GAP</t>
  </si>
  <si>
    <r>
      <t>AT 110</t>
    </r>
    <r>
      <rPr>
        <vertAlign val="superscript"/>
        <sz val="11"/>
        <color theme="1"/>
        <rFont val="Calibri"/>
        <family val="2"/>
        <scheme val="minor"/>
      </rPr>
      <t>o</t>
    </r>
    <r>
      <rPr>
        <sz val="11"/>
        <color theme="1"/>
        <rFont val="Calibri"/>
        <family val="2"/>
        <scheme val="minor"/>
      </rPr>
      <t xml:space="preserve"> F.</t>
    </r>
  </si>
  <si>
    <r>
      <t>J_min, AT 110</t>
    </r>
    <r>
      <rPr>
        <vertAlign val="superscript"/>
        <sz val="11"/>
        <color theme="1"/>
        <rFont val="Calibri"/>
        <family val="2"/>
        <scheme val="minor"/>
      </rPr>
      <t>o</t>
    </r>
    <r>
      <rPr>
        <sz val="11"/>
        <color theme="1"/>
        <rFont val="Calibri"/>
        <family val="2"/>
        <scheme val="minor"/>
      </rPr>
      <t xml:space="preserve"> F.</t>
    </r>
  </si>
  <si>
    <t>BEJS</t>
  </si>
  <si>
    <t>SF</t>
  </si>
  <si>
    <t>V-</t>
  </si>
  <si>
    <t>Proposed</t>
  </si>
  <si>
    <r>
      <rPr>
        <vertAlign val="superscript"/>
        <sz val="11"/>
        <color theme="1"/>
        <rFont val="Calibri"/>
        <family val="2"/>
        <scheme val="minor"/>
      </rPr>
      <t>1</t>
    </r>
    <r>
      <rPr>
        <sz val="11"/>
        <color theme="1"/>
        <rFont val="Calibri"/>
        <family val="2"/>
        <scheme val="minor"/>
      </rPr>
      <t>TMR =</t>
    </r>
  </si>
  <si>
    <r>
      <rPr>
        <vertAlign val="superscript"/>
        <sz val="11"/>
        <color theme="1"/>
        <rFont val="Calibri"/>
        <family val="2"/>
        <scheme val="minor"/>
      </rPr>
      <t>4</t>
    </r>
    <r>
      <rPr>
        <sz val="11"/>
        <color theme="1"/>
        <rFont val="Calibri"/>
        <family val="2"/>
        <scheme val="minor"/>
      </rPr>
      <t>Skew =</t>
    </r>
  </si>
  <si>
    <r>
      <t>The Joint Selection Program calculates a minimum shelf width.  Since this width is half of the  manufacturer-recommended joint opening (at -10</t>
    </r>
    <r>
      <rPr>
        <vertAlign val="superscript"/>
        <sz val="11"/>
        <color theme="1"/>
        <rFont val="Calibri"/>
        <family val="2"/>
        <scheme val="minor"/>
      </rPr>
      <t>o</t>
    </r>
    <r>
      <rPr>
        <sz val="11"/>
        <color theme="1"/>
        <rFont val="Calibri"/>
        <family val="2"/>
        <scheme val="minor"/>
      </rPr>
      <t xml:space="preserve"> F), the gland would not crush if the deck ends were to touch.  There may be a need to increase the shelf width to a value greater than the minimum.  For example, when the bridge deck gap between existing deck ends is smaller than desired, the shelf width could be increased to accommodate the minimum gap at installation.  The plan details currently show a reconstructed deck end that is flush with the existing deck end.  So the only way to increase the deck joint gap is to increase the proposed shelf width.  The spreadsheet allows the Designer to overwrite the minimum shelf width values with a larger value (yellow-highlighted cells).  The spreadsheet uses the values in the yellow cells to compute the deck joint gap at various temperatures.</t>
    </r>
  </si>
  <si>
    <t>Is it ever desirable for the Designer to detail the inside of the header recessed from the deck end instead of increasing the shelf width?</t>
  </si>
  <si>
    <t>Guidance Document for Designers</t>
  </si>
  <si>
    <t>Key words: relocating header, Shelf width, consolidation, sealer</t>
  </si>
  <si>
    <t>Key words:  bridge deck gap, cantilever, deck joint gap,</t>
  </si>
  <si>
    <r>
      <t>If the header is thick enough and the shelf will be constructed in the header only, the details currently show the inside edge of the header (and shelf) flush with the deck end.  This means that at 110</t>
    </r>
    <r>
      <rPr>
        <vertAlign val="superscript"/>
        <sz val="11"/>
        <color theme="1"/>
        <rFont val="Calibri"/>
        <family val="2"/>
        <scheme val="minor"/>
      </rPr>
      <t>o</t>
    </r>
    <r>
      <rPr>
        <sz val="11"/>
        <color theme="1"/>
        <rFont val="Calibri"/>
        <family val="2"/>
        <scheme val="minor"/>
      </rPr>
      <t xml:space="preserve"> F., the Designer should assume the deck ends will touch.  The manufacturer's recommended minimum joint opening will be satisfied by specifying the minimum shelf.  However, the manufacturer's recommended minimum deck joint gap at installation may need to be larger.  This gap could technically be increased by relocating the inside face of header and maintaining the minimum shelf width.  This would leave a portion of the deck end exposed and it would have to be sealed with a silane to prevent intrusion of water and chlorides.  Also, the sawcut in the pavement for the 8" wide header would have to be made at a different location than if the header had been constructed flush with the deck end.  On the other hand, a wider shelf may be more difficult to construct if the depth of elastomeric concrete material below the shelf is small.  There is a plan note that recognizes the difficulty in constructing wide shelves with shallow material.  It states that if the elastomeric header (shelf) be not fully formed to the end of deck, a silane sealer should be applied to protect the exposed top of deck.  This silane should be re-applied when the gland is replaced.  The Designer should specify the wider shelf, where needed, since he may not know the width of the bridge deck gap during the design phase of the project.  Should the Contractor wish to move the inside face of the header and reduce the shelf width, he may submit a RFC with details regarding the proposed change.  Such details should provide for a silane sealer to protect the exposed top of deck adjacent to the header.</t>
    </r>
  </si>
  <si>
    <t>When should a Designer increase the shelf width to a value greater than the minimum value?</t>
  </si>
  <si>
    <t>Key words:  Increase Shelf width, minimum</t>
  </si>
  <si>
    <t>When can a Designer increase the bridge deck gap, "G"?</t>
  </si>
  <si>
    <t>The details for placing joints on existing decks currently allow the bridge deck gap to be changed (reduced), by cantilevering the reconstructed portion of the deck end beyond the existing deck end when the gap is known to be too large.  Narrowing the bridge deck gap can provide a deck joint opening that meets the manufacturer's recommended minimum and maximum gap dimensions, as well as the recommended gap at installation.  Designers are discouraged from recessing the reconstructed deck end from the existing deck end to increase the bridge deck gap.  A reconstructed deck end that is recessed from the existing deck end leaves the exposed, fractured surface of the deck vulnerable to penetration by water and de-icing chemicals.  It is possible to seal the exposed surface, but the sealer would have to be a product that would provide permanent protection, such as a waterproofing membrane.</t>
  </si>
  <si>
    <t>Back Up</t>
  </si>
  <si>
    <t>http://epg.modot.org/index.php/751.13_Expansion_Joint_Systems</t>
  </si>
  <si>
    <t>Specifications</t>
  </si>
  <si>
    <t>ASTM D 8138-18</t>
  </si>
  <si>
    <t>Standard Specification for Preformed Silicone Joint Sealing System for Bridges</t>
  </si>
  <si>
    <t>Applies to Silicoflex</t>
  </si>
  <si>
    <t>ADA Accessibility:</t>
  </si>
  <si>
    <t>If sliding plates are used to cover sidewalk joints, consider the following ADA requirement and detail the sliding plates accordingly:</t>
  </si>
  <si>
    <t>https://www.emseal.com/article/expansion-joints-ada-spiked-heels/</t>
  </si>
  <si>
    <t>Excerpt from FHWA publication:  "Accessible Sidewalks and Street Crossings - and informational guide" (FHWA-SA-03-01)</t>
  </si>
  <si>
    <t>http://www.bikewalk.org/pdfs/sopada_fhwa.pdf</t>
  </si>
  <si>
    <t>Expansion joint openings greater than 1/2" wide can allow canes and crutches to enter and should be covered.</t>
  </si>
  <si>
    <t>http://www.google.com/url?sa=t&amp;rct=j&amp;q=&amp;esrc=s&amp;source=web&amp;cd=18&amp;cad=rja&amp;uact=8&amp;ved=2ahUKEwi9tousk9zfAhUICKwKHXVVCoU4ChAWMAd6BAgDEAI&amp;url=http%3A%2F%2Fwww.siouxfalls.org%2Fpublic-works%2Fengineering%2Fsidewalks%2Faccessible-sidewalk-design-standards&amp;usg=AOvVaw0cLIl9JJgXcvuBqapXgYQ3</t>
  </si>
  <si>
    <t>Specifying EMSEAL exclusively in deck joints that pass through sidewalks:</t>
  </si>
  <si>
    <t>Seek a Programmatic Proprietary Product Approval from the Division Administrator based on Public Interest:</t>
  </si>
  <si>
    <t xml:space="preserve">is in the public interest, since no equally suitable alternative exists for this patented or proprietary product, </t>
  </si>
  <si>
    <t>when specified in bridge deck joints that pass through sidewalks, without the addition of steel cover plates.</t>
  </si>
  <si>
    <t xml:space="preserve">Certify that, in accordance with the requirements of 23 CFR 635.411(c), the specification of the EMSEAL gland </t>
  </si>
  <si>
    <t>NOTES:</t>
  </si>
  <si>
    <t>BRIDGE DECK GAP, G = J - 2 X (WIDTH OF SHELF)</t>
  </si>
  <si>
    <t>A.  Foam-Supported Silicone Gland (EMSEAL):</t>
  </si>
  <si>
    <t>i.  For Bridges with skews from 0 to 30 degrees, select a gland with a joint movement capacity 1/4" larger than the TMR.</t>
  </si>
  <si>
    <t>ii.  For Bridges with skews over 30 degrees and up to and including 45 degrees, select a gland with a joint movement capacity 1/2" larger than the TMR.</t>
  </si>
  <si>
    <t>iii.  For Bridges with skews over 45 degrees, select a gland with a joint movement capacity 3/4" larger than the TMR.</t>
  </si>
  <si>
    <t>i.  For Bridges with skews from 0 to 30 degrees, select a gland with a joint movement capacity equal to or greater than the TMR.</t>
  </si>
  <si>
    <t>ii.  For Bridges with skews over 30 degrees and up to and including 45 degrees, multiply the TMR by 1.5 and select a gland with a joint movement capacity equal or greater than that value.</t>
  </si>
  <si>
    <t>iii.  For Bridges with skews over 45 degrees, multiply the TMR by 1.75 and select a gland with a joint movement capacity equal or greater than that value.</t>
  </si>
  <si>
    <r>
      <t xml:space="preserve">(Complete the table with the </t>
    </r>
    <r>
      <rPr>
        <u/>
        <sz val="11"/>
        <color theme="1"/>
        <rFont val="Calibri"/>
        <family val="2"/>
        <scheme val="minor"/>
      </rPr>
      <t>actual</t>
    </r>
    <r>
      <rPr>
        <sz val="11"/>
        <color theme="1"/>
        <rFont val="Calibri"/>
        <family val="2"/>
        <scheme val="minor"/>
      </rPr>
      <t xml:space="preserve"> TMR and skew, so Manufacturer recommended gaps may be checked)</t>
    </r>
  </si>
  <si>
    <t>B.  V-Shaped Gland (Silicoflex and V-Seal):</t>
  </si>
  <si>
    <t>Bridge Deck Joints:</t>
  </si>
  <si>
    <t>Sidewalk Joints:</t>
  </si>
  <si>
    <t>Parapet Joints:</t>
  </si>
  <si>
    <r>
      <t>Parapet Joints are typically constructed at skews less than 30</t>
    </r>
    <r>
      <rPr>
        <vertAlign val="superscript"/>
        <sz val="11"/>
        <color theme="1"/>
        <rFont val="Calibri"/>
        <family val="2"/>
        <scheme val="minor"/>
      </rPr>
      <t>o</t>
    </r>
    <r>
      <rPr>
        <sz val="11"/>
        <color theme="1"/>
        <rFont val="Calibri"/>
        <family val="2"/>
        <scheme val="minor"/>
      </rPr>
      <t>.  The selection procedure is the same as for bridge deck joints with skews up to 30</t>
    </r>
    <r>
      <rPr>
        <vertAlign val="superscript"/>
        <sz val="11"/>
        <color theme="1"/>
        <rFont val="Calibri"/>
        <family val="2"/>
        <scheme val="minor"/>
      </rPr>
      <t>o</t>
    </r>
    <r>
      <rPr>
        <sz val="11"/>
        <color theme="1"/>
        <rFont val="Calibri"/>
        <family val="2"/>
        <scheme val="minor"/>
      </rPr>
      <t>.</t>
    </r>
  </si>
  <si>
    <t xml:space="preserve">Deck joint gaps and shelf widths are measured perpendicular to the deck end.  The Minimum Shelf Width is automatically set to half of the Manufacturer's Recommended </t>
  </si>
  <si>
    <t>Type in the Joint Location, TMR and skew in the highlighted cells of the Joint Selection Table above.</t>
  </si>
  <si>
    <t>the Designer may enter a Proposed Shelf Width that will accommodate the Minimum Deck Joint Gap at Installation.</t>
  </si>
  <si>
    <t>For construction of new decks, the Designer may choose to increase the bridge deck gap to satisfy the manufacturers' recommended minimum gap at installation if the minimum shelf width does not already satisfy this requirement.  The minimum installation gap may also be achieved by specifying a wider shelf.  If the shelf is likely to be constructed within the elastomeric concrete header, a wider shelf is not recommended because there may be only a small depth of elastomeric concrete material below the shelf.  During the design phase, the depth of elastomeric concrete below the shelf is not usually known, and it is recommended for new decks to increase the bridge deck gap, G, instead.</t>
  </si>
  <si>
    <t>New Decks:</t>
  </si>
  <si>
    <t>Existing Decks:</t>
  </si>
  <si>
    <t>For existing decks, if the existing bridge deck gap at a specified temperature is known and is likely to be at an undesirable gap at the time a gland will be installed,</t>
  </si>
  <si>
    <t>WABO FS Bridge Seal</t>
  </si>
  <si>
    <t>FS-</t>
  </si>
  <si>
    <t>DEPTH OF SHELF (INCHES)</t>
  </si>
  <si>
    <t>Rev. 2/9/19</t>
  </si>
  <si>
    <t>WABO FS</t>
  </si>
  <si>
    <t>FS-050</t>
  </si>
  <si>
    <t>FS-075</t>
  </si>
  <si>
    <t>FS-100</t>
  </si>
  <si>
    <t>FS-125</t>
  </si>
  <si>
    <t>FS-150</t>
  </si>
  <si>
    <t>FS-175</t>
  </si>
  <si>
    <t>FS-200</t>
  </si>
  <si>
    <t>FS-225</t>
  </si>
  <si>
    <t>FS-250</t>
  </si>
  <si>
    <t>FS-275</t>
  </si>
  <si>
    <t>FS-300</t>
  </si>
  <si>
    <t>FS-325</t>
  </si>
  <si>
    <t>FS-350</t>
  </si>
  <si>
    <t>FS-375</t>
  </si>
  <si>
    <t>FS-400</t>
  </si>
  <si>
    <t>FS-425</t>
  </si>
  <si>
    <t>FS-450</t>
  </si>
  <si>
    <t>FS-475</t>
  </si>
  <si>
    <t>FS-500</t>
  </si>
  <si>
    <t>BEJS - 0125</t>
  </si>
  <si>
    <t>BEJS - 0100</t>
  </si>
  <si>
    <t>BEJS - 0075</t>
  </si>
  <si>
    <t>BEJS - 0050</t>
  </si>
  <si>
    <t>@ 20⁰ F.</t>
  </si>
  <si>
    <t>@ -10⁰ F.</t>
  </si>
  <si>
    <t>NA</t>
  </si>
  <si>
    <t>Minimum Deck Joint Gap.  The Designer must enter the proposed shelf width (not less than the minimum) for the selected preformed joint seal.</t>
  </si>
  <si>
    <r>
      <t>(To protect motorcycles and bicyclists who normally ride when temperatures are 20</t>
    </r>
    <r>
      <rPr>
        <vertAlign val="superscript"/>
        <sz val="11"/>
        <color theme="1"/>
        <rFont val="Calibri"/>
        <family val="2"/>
        <scheme val="minor"/>
      </rPr>
      <t>o</t>
    </r>
    <r>
      <rPr>
        <sz val="11"/>
        <color theme="1"/>
        <rFont val="Calibri"/>
        <family val="2"/>
        <scheme val="minor"/>
      </rPr>
      <t xml:space="preserve"> F. and above, CTDOT will restrict "W" to 4" at 20</t>
    </r>
    <r>
      <rPr>
        <vertAlign val="superscript"/>
        <sz val="11"/>
        <color theme="1"/>
        <rFont val="Calibri"/>
        <family val="2"/>
        <scheme val="minor"/>
      </rPr>
      <t>o</t>
    </r>
    <r>
      <rPr>
        <sz val="11"/>
        <color theme="1"/>
        <rFont val="Calibri"/>
        <family val="2"/>
        <scheme val="minor"/>
      </rPr>
      <t>)</t>
    </r>
  </si>
  <si>
    <t>The Joint Selection Table has been programmed to format cells with a red fill if design or installation criteria do not meet that recommended by the manufacturer.</t>
  </si>
  <si>
    <t>To aid the Designer, columns with like-labelled letters (e.g. 'A' and 'a'), are compared to each other to alert the Designer that the information entered does not meet</t>
  </si>
  <si>
    <t>criteria set by the manufacturer.  If, for the selected joint, there is no red fill in any cell in that row, that product may be suitable for use in the specified installation.</t>
  </si>
  <si>
    <t>Selection of Preformed Joint Seal to Accommodate TMR and Skew</t>
  </si>
  <si>
    <t>Check Design and Installation Criteria:</t>
  </si>
  <si>
    <t>Foam-Supported Silicone Joint Seals</t>
  </si>
  <si>
    <t>V-Shaped Joint Seals</t>
  </si>
  <si>
    <r>
      <rPr>
        <vertAlign val="superscript"/>
        <sz val="11"/>
        <color theme="1"/>
        <rFont val="Calibri"/>
        <family val="2"/>
        <scheme val="minor"/>
      </rPr>
      <t>2</t>
    </r>
    <r>
      <rPr>
        <sz val="11"/>
        <color theme="1"/>
        <rFont val="Calibri"/>
        <family val="2"/>
        <scheme val="minor"/>
      </rPr>
      <t>Gap @ 110⁰</t>
    </r>
  </si>
  <si>
    <r>
      <rPr>
        <vertAlign val="superscript"/>
        <sz val="11"/>
        <color theme="1"/>
        <rFont val="Calibri"/>
        <family val="2"/>
        <scheme val="minor"/>
      </rPr>
      <t>2</t>
    </r>
    <r>
      <rPr>
        <sz val="11"/>
        <color theme="1"/>
        <rFont val="Calibri"/>
        <family val="2"/>
        <scheme val="minor"/>
      </rPr>
      <t>Width</t>
    </r>
  </si>
  <si>
    <r>
      <rPr>
        <vertAlign val="superscript"/>
        <sz val="11"/>
        <color theme="1"/>
        <rFont val="Calibri"/>
        <family val="2"/>
        <scheme val="minor"/>
      </rPr>
      <t>2</t>
    </r>
    <r>
      <rPr>
        <sz val="11"/>
        <color theme="1"/>
        <rFont val="Calibri"/>
        <family val="2"/>
        <scheme val="minor"/>
      </rPr>
      <t>Gap @ 80⁰</t>
    </r>
  </si>
  <si>
    <r>
      <rPr>
        <vertAlign val="superscript"/>
        <sz val="11"/>
        <color theme="1"/>
        <rFont val="Calibri"/>
        <family val="2"/>
        <scheme val="minor"/>
      </rPr>
      <t>2</t>
    </r>
    <r>
      <rPr>
        <sz val="11"/>
        <color theme="1"/>
        <rFont val="Calibri"/>
        <family val="2"/>
        <scheme val="minor"/>
      </rPr>
      <t>Gap @ 50⁰</t>
    </r>
  </si>
  <si>
    <r>
      <rPr>
        <vertAlign val="superscript"/>
        <sz val="11"/>
        <color theme="1"/>
        <rFont val="Calibri"/>
        <family val="2"/>
        <scheme val="minor"/>
      </rPr>
      <t>2</t>
    </r>
    <r>
      <rPr>
        <sz val="11"/>
        <color theme="1"/>
        <rFont val="Calibri"/>
        <family val="2"/>
        <scheme val="minor"/>
      </rPr>
      <t>Gap @ 40⁰</t>
    </r>
  </si>
  <si>
    <r>
      <rPr>
        <vertAlign val="superscript"/>
        <sz val="11"/>
        <color theme="1"/>
        <rFont val="Calibri"/>
        <family val="2"/>
        <scheme val="minor"/>
      </rPr>
      <t>2</t>
    </r>
    <r>
      <rPr>
        <sz val="11"/>
        <color theme="1"/>
        <rFont val="Calibri"/>
        <family val="2"/>
        <scheme val="minor"/>
      </rPr>
      <t>Gap @ -10⁰</t>
    </r>
  </si>
  <si>
    <r>
      <rPr>
        <vertAlign val="superscript"/>
        <sz val="11"/>
        <color theme="1"/>
        <rFont val="Calibri"/>
        <family val="2"/>
        <scheme val="minor"/>
      </rPr>
      <t>3</t>
    </r>
    <r>
      <rPr>
        <sz val="11"/>
        <color theme="1"/>
        <rFont val="Calibri"/>
        <family val="2"/>
        <scheme val="minor"/>
      </rPr>
      <t>Roadway Surface Gap, "W"</t>
    </r>
  </si>
  <si>
    <t>Footnotes:</t>
  </si>
  <si>
    <t>Directions for Use of the Joint Selection Table:</t>
  </si>
  <si>
    <t>Sidewalk Joints shall be foam-supported silicone glands, for ADA compliance.  The selection procedure is same as for foam-supported silicone bridge deck joints.</t>
  </si>
  <si>
    <t>Bridge deck joints that pass through sidewalks shall also be foam-supported silicone glands.  It is preferred that the deck joint gap in the deck and sidewalk be the same size.</t>
  </si>
  <si>
    <t>be set to produce the minimum deck joint gap to prevent crushing of the gland, it is possible that the deck joint gap may close below the Minimum Installation Width</t>
  </si>
  <si>
    <r>
      <t>after the deck is formed.  Designers shall ensure that the shelf width is set to allow installation of the preformed joint seal between 40 and 80</t>
    </r>
    <r>
      <rPr>
        <vertAlign val="superscript"/>
        <sz val="11"/>
        <color theme="1"/>
        <rFont val="Calibri"/>
        <family val="2"/>
        <scheme val="minor"/>
      </rPr>
      <t>o</t>
    </r>
    <r>
      <rPr>
        <sz val="11"/>
        <color theme="1"/>
        <rFont val="Calibri"/>
        <family val="2"/>
        <scheme val="minor"/>
      </rPr>
      <t xml:space="preserve"> F. (and to allow a gland</t>
    </r>
  </si>
  <si>
    <t xml:space="preserve"> to be replaced in the future as well).  Alternatively, increase the Bridge Deck Gap to a value greater than 0, and maintain the Minimum Shelf Width.</t>
  </si>
  <si>
    <t>Increasing the Bridge Deck Gap may also provide more room between deck ends to form the deck ends and headers.</t>
  </si>
  <si>
    <t xml:space="preserve"> for the selected gland, one or more of the Manufacturer's recommended values has been exceeded. </t>
  </si>
  <si>
    <t>Designers shall select, design and specify preformed joint seals from three manufacturers.  Should there be only one or two products that meet the recommended criteria</t>
  </si>
  <si>
    <t>for the specific design, Designers shall seek another solution or obtain proprietary product approval from  CT DOT for the selected products.</t>
  </si>
  <si>
    <t xml:space="preserve">Default values are pre-populated in the table (0" for Minimum Bridge Deck Gap and 0.5 x Min. Gap for Min. Shelf Width).  Should the proposed shelf width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</si>
</sst>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
  </numFmts>
  <fonts count="9" x14ac:knownFonts="1">
    <font>
      <sz val="11"/>
      <color theme="1"/>
      <name val="Calibri"/>
      <family val="2"/>
      <scheme val="minor"/>
    </font>
    <font>
      <b/>
      <sz val="11"/>
      <color theme="1"/>
      <name val="Calibri"/>
      <family val="2"/>
      <scheme val="minor"/>
    </font>
    <font>
      <i/>
      <sz val="11"/>
      <color theme="1"/>
      <name val="Calibri"/>
      <family val="2"/>
      <scheme val="minor"/>
    </font>
    <font>
      <b/>
      <u/>
      <sz val="11"/>
      <color theme="1"/>
      <name val="Calibri"/>
      <family val="2"/>
      <scheme val="minor"/>
    </font>
    <font>
      <b/>
      <sz val="16"/>
      <color theme="1"/>
      <name val="Calibri"/>
      <family val="2"/>
      <scheme val="minor"/>
    </font>
    <font>
      <vertAlign val="superscript"/>
      <sz val="11"/>
      <color theme="1"/>
      <name val="Calibri"/>
      <family val="2"/>
      <scheme val="minor"/>
    </font>
    <font>
      <b/>
      <sz val="14"/>
      <color theme="1"/>
      <name val="Calibri"/>
      <family val="2"/>
      <scheme val="minor"/>
    </font>
    <font>
      <sz val="18"/>
      <color theme="1"/>
      <name val="Calibri"/>
      <family val="2"/>
      <scheme val="minor"/>
    </font>
    <font>
      <u/>
      <sz val="11"/>
      <color theme="1"/>
      <name val="Calibri"/>
      <family val="2"/>
      <scheme val="minor"/>
    </font>
  </fonts>
  <fills count="3">
    <fill>
      <patternFill patternType="none"/>
    </fill>
    <fill>
      <patternFill patternType="gray125"/>
    </fill>
    <fill>
      <patternFill patternType="solid">
        <fgColor rgb="FFFFFF00"/>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bottom/>
      <diagonal/>
    </border>
    <border>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indexed="64"/>
      </top>
      <bottom/>
      <diagonal/>
    </border>
    <border>
      <left style="thin">
        <color indexed="64"/>
      </left>
      <right/>
      <top/>
      <bottom/>
      <diagonal/>
    </border>
    <border>
      <left style="medium">
        <color indexed="64"/>
      </left>
      <right/>
      <top style="thin">
        <color indexed="64"/>
      </top>
      <bottom/>
      <diagonal/>
    </border>
  </borders>
  <cellStyleXfs count="1">
    <xf numFmtId="0" fontId="0" fillId="0" borderId="0"/>
  </cellStyleXfs>
  <cellXfs count="218">
    <xf numFmtId="0" fontId="0" fillId="0" borderId="0" xfId="0"/>
    <xf numFmtId="0" fontId="1" fillId="0" borderId="0" xfId="0" applyFont="1"/>
    <xf numFmtId="0" fontId="0" fillId="0" borderId="0" xfId="0" quotePrefix="1"/>
    <xf numFmtId="0" fontId="3" fillId="0" borderId="0" xfId="0" applyFont="1"/>
    <xf numFmtId="0" fontId="0" fillId="0" borderId="1" xfId="0" applyBorder="1" applyAlignment="1">
      <alignment horizontal="center"/>
    </xf>
    <xf numFmtId="0" fontId="0" fillId="0" borderId="1" xfId="0" applyFill="1" applyBorder="1" applyAlignment="1">
      <alignment horizontal="center"/>
    </xf>
    <xf numFmtId="0" fontId="0" fillId="0" borderId="3" xfId="0" applyBorder="1" applyAlignment="1">
      <alignment horizontal="center"/>
    </xf>
    <xf numFmtId="0" fontId="0" fillId="0" borderId="5" xfId="0" applyBorder="1" applyAlignment="1">
      <alignment horizontal="center"/>
    </xf>
    <xf numFmtId="0" fontId="0" fillId="0" borderId="0" xfId="0" applyBorder="1"/>
    <xf numFmtId="0" fontId="0" fillId="0" borderId="0" xfId="0" applyBorder="1" applyAlignment="1">
      <alignment horizontal="center"/>
    </xf>
    <xf numFmtId="0" fontId="0" fillId="0" borderId="0" xfId="0" applyFill="1" applyBorder="1"/>
    <xf numFmtId="0" fontId="0" fillId="0" borderId="0" xfId="0" applyFill="1" applyBorder="1" applyAlignment="1">
      <alignment horizontal="center"/>
    </xf>
    <xf numFmtId="0" fontId="0" fillId="0" borderId="8" xfId="0" applyBorder="1" applyAlignment="1">
      <alignment horizontal="center"/>
    </xf>
    <xf numFmtId="0" fontId="0" fillId="0" borderId="12" xfId="0" applyBorder="1"/>
    <xf numFmtId="0" fontId="0" fillId="0" borderId="12" xfId="0" applyBorder="1" applyAlignment="1">
      <alignment horizontal="center"/>
    </xf>
    <xf numFmtId="0" fontId="0" fillId="0" borderId="14" xfId="0" applyBorder="1" applyAlignment="1">
      <alignment horizontal="center"/>
    </xf>
    <xf numFmtId="0" fontId="0" fillId="0" borderId="16" xfId="0" applyFill="1" applyBorder="1"/>
    <xf numFmtId="0" fontId="0" fillId="0" borderId="17" xfId="0" applyFill="1" applyBorder="1" applyAlignment="1">
      <alignment horizontal="center"/>
    </xf>
    <xf numFmtId="0" fontId="0" fillId="0" borderId="15" xfId="0" applyFill="1" applyBorder="1" applyAlignment="1">
      <alignment horizontal="center"/>
    </xf>
    <xf numFmtId="0" fontId="0" fillId="0" borderId="14" xfId="0" applyFill="1" applyBorder="1" applyAlignment="1">
      <alignment horizontal="center"/>
    </xf>
    <xf numFmtId="0" fontId="0" fillId="0" borderId="0" xfId="0" quotePrefix="1" applyFill="1" applyBorder="1" applyAlignment="1">
      <alignment horizontal="center"/>
    </xf>
    <xf numFmtId="0" fontId="0" fillId="0" borderId="8" xfId="0" applyBorder="1" applyAlignment="1">
      <alignment horizontal="center"/>
    </xf>
    <xf numFmtId="0" fontId="0" fillId="0" borderId="0" xfId="0" applyAlignment="1">
      <alignment horizontal="left" wrapText="1" indent="2"/>
    </xf>
    <xf numFmtId="0" fontId="1" fillId="0" borderId="0" xfId="0" applyFont="1" applyAlignment="1">
      <alignment wrapText="1"/>
    </xf>
    <xf numFmtId="0" fontId="0" fillId="0" borderId="0" xfId="0" applyAlignment="1">
      <alignment horizontal="left" indent="2"/>
    </xf>
    <xf numFmtId="0" fontId="0" fillId="0" borderId="0" xfId="0" applyAlignment="1">
      <alignment horizontal="left" indent="4"/>
    </xf>
    <xf numFmtId="0" fontId="0" fillId="0" borderId="8" xfId="0" applyFill="1" applyBorder="1" applyAlignment="1">
      <alignment horizontal="center"/>
    </xf>
    <xf numFmtId="0" fontId="0" fillId="0" borderId="22" xfId="0" applyFill="1" applyBorder="1" applyAlignment="1">
      <alignment horizontal="center"/>
    </xf>
    <xf numFmtId="0" fontId="0" fillId="0" borderId="21" xfId="0" applyFill="1" applyBorder="1" applyAlignment="1">
      <alignment horizontal="center"/>
    </xf>
    <xf numFmtId="0" fontId="0" fillId="0" borderId="26" xfId="0" applyFill="1" applyBorder="1" applyAlignment="1">
      <alignment horizontal="center"/>
    </xf>
    <xf numFmtId="0" fontId="0" fillId="0" borderId="29" xfId="0" applyBorder="1"/>
    <xf numFmtId="0" fontId="0" fillId="0" borderId="20" xfId="0" applyBorder="1"/>
    <xf numFmtId="0" fontId="0" fillId="0" borderId="29" xfId="0" applyFill="1" applyBorder="1" applyAlignment="1">
      <alignment horizontal="left"/>
    </xf>
    <xf numFmtId="0" fontId="0" fillId="0" borderId="31" xfId="0" applyFill="1" applyBorder="1"/>
    <xf numFmtId="0" fontId="0" fillId="0" borderId="25" xfId="0" applyFill="1" applyBorder="1" applyAlignment="1">
      <alignment horizontal="center"/>
    </xf>
    <xf numFmtId="0" fontId="0" fillId="0" borderId="21" xfId="0" applyFill="1" applyBorder="1"/>
    <xf numFmtId="0" fontId="0" fillId="0" borderId="33" xfId="0" applyFill="1" applyBorder="1" applyAlignment="1">
      <alignment horizontal="center"/>
    </xf>
    <xf numFmtId="0" fontId="0" fillId="0" borderId="30" xfId="0" quotePrefix="1" applyBorder="1" applyAlignment="1">
      <alignment horizontal="center"/>
    </xf>
    <xf numFmtId="0" fontId="0" fillId="0" borderId="37" xfId="0" applyFill="1" applyBorder="1"/>
    <xf numFmtId="0" fontId="0" fillId="0" borderId="36" xfId="0" applyFill="1" applyBorder="1"/>
    <xf numFmtId="0" fontId="0" fillId="0" borderId="29" xfId="0" applyFill="1" applyBorder="1"/>
    <xf numFmtId="0" fontId="0" fillId="0" borderId="3" xfId="0" applyFill="1" applyBorder="1" applyAlignment="1">
      <alignment horizontal="center"/>
    </xf>
    <xf numFmtId="0" fontId="0" fillId="0" borderId="2" xfId="0" applyFill="1" applyBorder="1" applyAlignment="1">
      <alignment horizontal="center"/>
    </xf>
    <xf numFmtId="0" fontId="0" fillId="0" borderId="36" xfId="0" applyFill="1" applyBorder="1" applyAlignment="1">
      <alignment horizontal="center"/>
    </xf>
    <xf numFmtId="0" fontId="0" fillId="0" borderId="38" xfId="0" applyFill="1" applyBorder="1" applyAlignment="1">
      <alignment horizontal="center"/>
    </xf>
    <xf numFmtId="0" fontId="0" fillId="0" borderId="5" xfId="0" applyFill="1" applyBorder="1" applyAlignment="1">
      <alignment horizontal="center"/>
    </xf>
    <xf numFmtId="0" fontId="0" fillId="0" borderId="21" xfId="0" applyBorder="1" applyAlignment="1">
      <alignment horizontal="center"/>
    </xf>
    <xf numFmtId="0" fontId="0" fillId="0" borderId="3" xfId="0" quotePrefix="1" applyFill="1" applyBorder="1" applyAlignment="1">
      <alignment horizontal="center"/>
    </xf>
    <xf numFmtId="0" fontId="0" fillId="0" borderId="39" xfId="0" applyFill="1" applyBorder="1" applyAlignment="1">
      <alignment horizontal="center"/>
    </xf>
    <xf numFmtId="0" fontId="0" fillId="0" borderId="22" xfId="0" quotePrefix="1" applyFill="1" applyBorder="1" applyAlignment="1">
      <alignment horizontal="center"/>
    </xf>
    <xf numFmtId="0" fontId="0" fillId="0" borderId="40" xfId="0" applyFill="1" applyBorder="1" applyAlignment="1">
      <alignment horizontal="center"/>
    </xf>
    <xf numFmtId="0" fontId="0" fillId="0" borderId="25" xfId="0" applyFill="1" applyBorder="1"/>
    <xf numFmtId="0" fontId="0" fillId="0" borderId="41" xfId="0" applyFill="1" applyBorder="1" applyAlignment="1">
      <alignment horizontal="center"/>
    </xf>
    <xf numFmtId="0" fontId="0" fillId="0" borderId="42" xfId="0" applyFill="1" applyBorder="1" applyAlignment="1">
      <alignment horizontal="center"/>
    </xf>
    <xf numFmtId="0" fontId="0" fillId="0" borderId="43" xfId="0" applyFill="1" applyBorder="1" applyAlignment="1">
      <alignment horizontal="center"/>
    </xf>
    <xf numFmtId="0" fontId="0" fillId="0" borderId="0" xfId="0" applyAlignment="1">
      <alignment horizontal="center"/>
    </xf>
    <xf numFmtId="0" fontId="0" fillId="0" borderId="35" xfId="0" applyFill="1" applyBorder="1" applyAlignment="1">
      <alignment horizontal="center"/>
    </xf>
    <xf numFmtId="0" fontId="0" fillId="0" borderId="35" xfId="0" quotePrefix="1" applyFill="1" applyBorder="1" applyAlignment="1">
      <alignment horizontal="center"/>
    </xf>
    <xf numFmtId="0" fontId="0" fillId="0" borderId="45" xfId="0" quotePrefix="1" applyFill="1" applyBorder="1" applyAlignment="1">
      <alignment horizontal="center"/>
    </xf>
    <xf numFmtId="0" fontId="0" fillId="0" borderId="1" xfId="0" quotePrefix="1" applyFill="1" applyBorder="1" applyAlignment="1">
      <alignment horizontal="center"/>
    </xf>
    <xf numFmtId="164" fontId="0" fillId="0" borderId="1" xfId="0" applyNumberFormat="1" applyFill="1" applyBorder="1" applyAlignment="1">
      <alignment horizontal="center"/>
    </xf>
    <xf numFmtId="0" fontId="0" fillId="0" borderId="46" xfId="0" quotePrefix="1" applyFill="1" applyBorder="1" applyAlignment="1">
      <alignment horizontal="center"/>
    </xf>
    <xf numFmtId="0" fontId="0" fillId="0" borderId="33" xfId="0" quotePrefix="1" applyFill="1" applyBorder="1" applyAlignment="1">
      <alignment horizontal="center"/>
    </xf>
    <xf numFmtId="164" fontId="0" fillId="0" borderId="33" xfId="0" applyNumberFormat="1" applyFill="1" applyBorder="1" applyAlignment="1">
      <alignment horizontal="center"/>
    </xf>
    <xf numFmtId="164" fontId="0" fillId="0" borderId="22" xfId="0" applyNumberFormat="1" applyFill="1" applyBorder="1" applyAlignment="1">
      <alignment horizontal="center"/>
    </xf>
    <xf numFmtId="0" fontId="0" fillId="0" borderId="42" xfId="0" quotePrefix="1" applyFill="1" applyBorder="1" applyAlignment="1">
      <alignment horizontal="center"/>
    </xf>
    <xf numFmtId="164" fontId="0" fillId="0" borderId="42" xfId="0" applyNumberFormat="1" applyFill="1" applyBorder="1" applyAlignment="1">
      <alignment horizontal="center"/>
    </xf>
    <xf numFmtId="164" fontId="0" fillId="0" borderId="23" xfId="0" applyNumberFormat="1" applyFill="1" applyBorder="1" applyAlignment="1">
      <alignment horizontal="center"/>
    </xf>
    <xf numFmtId="164" fontId="0" fillId="0" borderId="1" xfId="0" quotePrefix="1" applyNumberFormat="1" applyFill="1" applyBorder="1" applyAlignment="1">
      <alignment horizontal="center"/>
    </xf>
    <xf numFmtId="164" fontId="0" fillId="0" borderId="33" xfId="0" quotePrefix="1" applyNumberFormat="1" applyFill="1" applyBorder="1" applyAlignment="1">
      <alignment horizontal="center"/>
    </xf>
    <xf numFmtId="0" fontId="0" fillId="0" borderId="40" xfId="0" applyBorder="1" applyAlignment="1">
      <alignment horizontal="center"/>
    </xf>
    <xf numFmtId="0" fontId="0" fillId="0" borderId="34" xfId="0" applyBorder="1" applyAlignment="1">
      <alignment horizontal="center"/>
    </xf>
    <xf numFmtId="164" fontId="0" fillId="0" borderId="42" xfId="0" quotePrefix="1" applyNumberFormat="1" applyFill="1" applyBorder="1" applyAlignment="1">
      <alignment horizontal="center"/>
    </xf>
    <xf numFmtId="164" fontId="0" fillId="0" borderId="22" xfId="0" quotePrefix="1" applyNumberFormat="1" applyFill="1" applyBorder="1" applyAlignment="1">
      <alignment horizontal="center"/>
    </xf>
    <xf numFmtId="0" fontId="0" fillId="0" borderId="0" xfId="0" applyAlignment="1">
      <alignment horizontal="center"/>
    </xf>
    <xf numFmtId="0" fontId="0" fillId="0" borderId="24" xfId="0" applyFill="1" applyBorder="1" applyAlignment="1">
      <alignment horizontal="center"/>
    </xf>
    <xf numFmtId="0" fontId="0" fillId="0" borderId="0" xfId="0" quotePrefix="1" applyFill="1" applyBorder="1"/>
    <xf numFmtId="0" fontId="0" fillId="0" borderId="0" xfId="0" applyAlignment="1">
      <alignment horizontal="center"/>
    </xf>
    <xf numFmtId="2" fontId="0" fillId="0" borderId="15" xfId="0" applyNumberFormat="1" applyFill="1" applyBorder="1" applyAlignment="1">
      <alignment horizontal="center"/>
    </xf>
    <xf numFmtId="2" fontId="0" fillId="0" borderId="11" xfId="0" applyNumberFormat="1" applyFill="1" applyBorder="1" applyAlignment="1">
      <alignment horizontal="center"/>
    </xf>
    <xf numFmtId="2" fontId="0" fillId="0" borderId="47" xfId="0" applyNumberFormat="1" applyFill="1" applyBorder="1" applyAlignment="1">
      <alignment horizontal="center"/>
    </xf>
    <xf numFmtId="0" fontId="0" fillId="0" borderId="0" xfId="0" applyFill="1" applyBorder="1" applyAlignment="1">
      <alignment horizontal="center"/>
    </xf>
    <xf numFmtId="0" fontId="0" fillId="0" borderId="1" xfId="0" applyBorder="1"/>
    <xf numFmtId="0" fontId="0" fillId="0" borderId="8" xfId="0" applyBorder="1"/>
    <xf numFmtId="0" fontId="0" fillId="0" borderId="3" xfId="0" applyBorder="1"/>
    <xf numFmtId="0" fontId="0" fillId="0" borderId="2" xfId="0" applyBorder="1"/>
    <xf numFmtId="0" fontId="0" fillId="0" borderId="5" xfId="0" applyBorder="1"/>
    <xf numFmtId="0" fontId="0" fillId="0" borderId="48" xfId="0" applyBorder="1"/>
    <xf numFmtId="0" fontId="0" fillId="0" borderId="49" xfId="0" applyBorder="1"/>
    <xf numFmtId="0" fontId="1" fillId="0" borderId="19" xfId="0" applyFont="1" applyBorder="1"/>
    <xf numFmtId="0" fontId="0" fillId="0" borderId="50" xfId="0" applyBorder="1"/>
    <xf numFmtId="0" fontId="0" fillId="0" borderId="50" xfId="0" applyBorder="1" applyAlignment="1">
      <alignment horizontal="center"/>
    </xf>
    <xf numFmtId="0" fontId="0" fillId="0" borderId="13" xfId="0" applyBorder="1"/>
    <xf numFmtId="0" fontId="0" fillId="0" borderId="17" xfId="0" applyBorder="1"/>
    <xf numFmtId="0" fontId="0" fillId="0" borderId="22" xfId="0" applyBorder="1"/>
    <xf numFmtId="0" fontId="0" fillId="0" borderId="40" xfId="0" applyBorder="1"/>
    <xf numFmtId="0" fontId="0" fillId="0" borderId="26" xfId="0" applyBorder="1"/>
    <xf numFmtId="0" fontId="0" fillId="0" borderId="51" xfId="0" applyBorder="1"/>
    <xf numFmtId="0" fontId="0" fillId="0" borderId="33" xfId="0" applyBorder="1"/>
    <xf numFmtId="0" fontId="0" fillId="0" borderId="30" xfId="0" applyBorder="1" applyAlignment="1">
      <alignment horizontal="right"/>
    </xf>
    <xf numFmtId="0" fontId="0" fillId="0" borderId="49" xfId="0" applyBorder="1" applyAlignment="1">
      <alignment horizontal="right"/>
    </xf>
    <xf numFmtId="0" fontId="0" fillId="0" borderId="53" xfId="0" applyBorder="1" applyAlignment="1">
      <alignment horizontal="right"/>
    </xf>
    <xf numFmtId="0" fontId="1" fillId="0" borderId="9" xfId="0" applyFont="1" applyBorder="1"/>
    <xf numFmtId="0" fontId="0" fillId="0" borderId="10" xfId="0" applyBorder="1"/>
    <xf numFmtId="0" fontId="1" fillId="0" borderId="54" xfId="0" applyFont="1" applyBorder="1"/>
    <xf numFmtId="0" fontId="0" fillId="0" borderId="14" xfId="0" applyBorder="1"/>
    <xf numFmtId="0" fontId="0" fillId="0" borderId="54" xfId="0" applyBorder="1"/>
    <xf numFmtId="0" fontId="0" fillId="0" borderId="25" xfId="0" applyBorder="1"/>
    <xf numFmtId="0" fontId="0" fillId="0" borderId="16" xfId="0" applyBorder="1"/>
    <xf numFmtId="0" fontId="0" fillId="0" borderId="21" xfId="0" applyBorder="1"/>
    <xf numFmtId="0" fontId="0" fillId="0" borderId="23" xfId="0" applyBorder="1"/>
    <xf numFmtId="0" fontId="0" fillId="0" borderId="0" xfId="0" applyAlignment="1">
      <alignment wrapText="1"/>
    </xf>
    <xf numFmtId="0" fontId="2" fillId="0" borderId="0" xfId="0" applyFont="1"/>
    <xf numFmtId="0" fontId="7" fillId="0" borderId="0" xfId="0" applyFont="1"/>
    <xf numFmtId="0" fontId="0" fillId="0" borderId="0" xfId="0" applyAlignment="1">
      <alignment vertical="center"/>
    </xf>
    <xf numFmtId="0" fontId="0" fillId="0" borderId="0" xfId="0" applyFill="1" applyBorder="1" applyAlignment="1">
      <alignment horizontal="left"/>
    </xf>
    <xf numFmtId="0" fontId="0" fillId="0" borderId="0" xfId="0" applyAlignment="1">
      <alignment horizontal="center"/>
    </xf>
    <xf numFmtId="0" fontId="0" fillId="0" borderId="11" xfId="0" applyBorder="1" applyAlignment="1">
      <alignment horizontal="center"/>
    </xf>
    <xf numFmtId="0" fontId="0" fillId="0" borderId="0" xfId="0" applyFill="1" applyBorder="1" applyAlignment="1">
      <alignment horizontal="center"/>
    </xf>
    <xf numFmtId="0" fontId="0" fillId="0" borderId="0" xfId="0" applyBorder="1" applyAlignment="1">
      <alignment horizontal="center"/>
    </xf>
    <xf numFmtId="0" fontId="0" fillId="0" borderId="15" xfId="0" applyBorder="1" applyAlignment="1">
      <alignment horizontal="center"/>
    </xf>
    <xf numFmtId="0" fontId="0" fillId="0" borderId="0" xfId="0" applyAlignment="1">
      <alignment horizontal="center"/>
    </xf>
    <xf numFmtId="0" fontId="0" fillId="0" borderId="0" xfId="0" applyAlignment="1">
      <alignment horizontal="left" indent="6"/>
    </xf>
    <xf numFmtId="0" fontId="0" fillId="0" borderId="0" xfId="0" applyFont="1" applyAlignment="1">
      <alignment horizontal="left"/>
    </xf>
    <xf numFmtId="0" fontId="0" fillId="0" borderId="0" xfId="0" applyBorder="1" applyAlignment="1"/>
    <xf numFmtId="0" fontId="0" fillId="0" borderId="55" xfId="0" applyBorder="1"/>
    <xf numFmtId="0" fontId="0" fillId="0" borderId="56" xfId="0" applyBorder="1"/>
    <xf numFmtId="0" fontId="0" fillId="0" borderId="57" xfId="0" applyBorder="1"/>
    <xf numFmtId="0" fontId="0" fillId="0" borderId="48" xfId="0" applyBorder="1" applyAlignment="1">
      <alignment horizontal="center"/>
    </xf>
    <xf numFmtId="0" fontId="0" fillId="0" borderId="11" xfId="0" applyBorder="1"/>
    <xf numFmtId="0" fontId="0" fillId="0" borderId="15" xfId="0" applyBorder="1"/>
    <xf numFmtId="0" fontId="0" fillId="0" borderId="60" xfId="0" applyBorder="1"/>
    <xf numFmtId="0" fontId="1" fillId="0" borderId="13" xfId="0" applyFont="1" applyBorder="1"/>
    <xf numFmtId="0" fontId="0" fillId="0" borderId="37" xfId="0" applyBorder="1"/>
    <xf numFmtId="0" fontId="0" fillId="0" borderId="10" xfId="0" applyBorder="1" applyAlignment="1">
      <alignment horizontal="right"/>
    </xf>
    <xf numFmtId="0" fontId="0" fillId="0" borderId="41" xfId="0" applyBorder="1"/>
    <xf numFmtId="0" fontId="0" fillId="0" borderId="42" xfId="0" applyBorder="1"/>
    <xf numFmtId="0" fontId="0" fillId="0" borderId="43" xfId="0" applyBorder="1"/>
    <xf numFmtId="2" fontId="0" fillId="0" borderId="1" xfId="0" applyNumberFormat="1" applyFill="1" applyBorder="1" applyAlignment="1">
      <alignment horizontal="center"/>
    </xf>
    <xf numFmtId="2" fontId="0" fillId="0" borderId="22" xfId="0" applyNumberFormat="1" applyFill="1" applyBorder="1" applyAlignment="1">
      <alignment horizontal="center"/>
    </xf>
    <xf numFmtId="0" fontId="0" fillId="0" borderId="22" xfId="0" applyBorder="1" applyAlignment="1">
      <alignment horizontal="center"/>
    </xf>
    <xf numFmtId="0" fontId="0" fillId="0" borderId="33" xfId="0" applyBorder="1" applyAlignment="1">
      <alignment horizontal="center"/>
    </xf>
    <xf numFmtId="0" fontId="0" fillId="0" borderId="44" xfId="0" applyFill="1" applyBorder="1" applyAlignment="1">
      <alignment horizontal="center"/>
    </xf>
    <xf numFmtId="0" fontId="0" fillId="0" borderId="7" xfId="0" applyFill="1" applyBorder="1" applyAlignment="1">
      <alignment horizontal="center"/>
    </xf>
    <xf numFmtId="0" fontId="0" fillId="0" borderId="31" xfId="0" applyFill="1" applyBorder="1" applyAlignment="1">
      <alignment horizontal="center"/>
    </xf>
    <xf numFmtId="0" fontId="0" fillId="0" borderId="4" xfId="0" applyFill="1" applyBorder="1" applyAlignment="1">
      <alignment horizontal="center"/>
    </xf>
    <xf numFmtId="0" fontId="0" fillId="0" borderId="2" xfId="0" applyBorder="1" applyAlignment="1">
      <alignment horizontal="center"/>
    </xf>
    <xf numFmtId="0" fontId="0" fillId="0" borderId="41" xfId="0" applyBorder="1" applyAlignment="1">
      <alignment horizontal="center"/>
    </xf>
    <xf numFmtId="2" fontId="0" fillId="0" borderId="26" xfId="0" applyNumberFormat="1" applyFill="1" applyBorder="1" applyAlignment="1">
      <alignment horizontal="center"/>
    </xf>
    <xf numFmtId="2" fontId="0" fillId="0" borderId="43" xfId="0" applyNumberFormat="1" applyFill="1" applyBorder="1" applyAlignment="1">
      <alignment horizontal="center"/>
    </xf>
    <xf numFmtId="2" fontId="0" fillId="0" borderId="17" xfId="0" applyNumberFormat="1" applyFill="1" applyBorder="1" applyAlignment="1">
      <alignment horizontal="center"/>
    </xf>
    <xf numFmtId="0" fontId="0" fillId="0" borderId="32" xfId="0" applyFill="1" applyBorder="1"/>
    <xf numFmtId="0" fontId="0" fillId="0" borderId="45" xfId="0" applyFill="1" applyBorder="1" applyAlignment="1">
      <alignment horizontal="center"/>
    </xf>
    <xf numFmtId="2" fontId="0" fillId="0" borderId="37" xfId="0" applyNumberFormat="1" applyFill="1" applyBorder="1" applyAlignment="1">
      <alignment horizontal="center"/>
    </xf>
    <xf numFmtId="2" fontId="0" fillId="0" borderId="42" xfId="0" applyNumberFormat="1" applyFill="1" applyBorder="1" applyAlignment="1">
      <alignment horizontal="center"/>
    </xf>
    <xf numFmtId="2" fontId="0" fillId="0" borderId="16" xfId="0" applyNumberFormat="1" applyFill="1" applyBorder="1" applyAlignment="1">
      <alignment horizontal="center"/>
    </xf>
    <xf numFmtId="2" fontId="0" fillId="0" borderId="21" xfId="0" applyNumberFormat="1" applyFill="1" applyBorder="1" applyAlignment="1">
      <alignment horizontal="center"/>
    </xf>
    <xf numFmtId="164" fontId="0" fillId="0" borderId="35" xfId="0" applyNumberFormat="1" applyFill="1" applyBorder="1" applyAlignment="1">
      <alignment horizontal="center"/>
    </xf>
    <xf numFmtId="0" fontId="0" fillId="0" borderId="33" xfId="0" quotePrefix="1" applyBorder="1" applyAlignment="1">
      <alignment horizontal="center"/>
    </xf>
    <xf numFmtId="0" fontId="0" fillId="0" borderId="14" xfId="0" quotePrefix="1" applyBorder="1" applyAlignment="1">
      <alignment horizontal="center"/>
    </xf>
    <xf numFmtId="0" fontId="0" fillId="0" borderId="42" xfId="0" applyBorder="1" applyAlignment="1">
      <alignment horizontal="center"/>
    </xf>
    <xf numFmtId="0" fontId="0" fillId="0" borderId="37" xfId="0" applyBorder="1" applyAlignment="1">
      <alignment horizontal="left"/>
    </xf>
    <xf numFmtId="0" fontId="0" fillId="0" borderId="25" xfId="0" applyBorder="1" applyAlignment="1">
      <alignment horizontal="left"/>
    </xf>
    <xf numFmtId="164" fontId="0" fillId="0" borderId="0" xfId="0" applyNumberFormat="1" applyFill="1" applyBorder="1" applyAlignment="1">
      <alignment horizontal="center"/>
    </xf>
    <xf numFmtId="2" fontId="0" fillId="0" borderId="0" xfId="0" applyNumberFormat="1" applyFill="1" applyBorder="1" applyAlignment="1">
      <alignment horizontal="center"/>
    </xf>
    <xf numFmtId="0" fontId="0" fillId="0" borderId="28" xfId="0" applyFill="1" applyBorder="1" applyAlignment="1">
      <alignment horizontal="center"/>
    </xf>
    <xf numFmtId="0" fontId="0" fillId="0" borderId="0" xfId="0" applyFont="1"/>
    <xf numFmtId="0" fontId="8" fillId="0" borderId="0" xfId="0" applyFont="1"/>
    <xf numFmtId="0" fontId="8" fillId="0" borderId="0" xfId="0" applyFont="1" applyAlignment="1">
      <alignment horizontal="left"/>
    </xf>
    <xf numFmtId="0" fontId="3" fillId="0" borderId="0" xfId="0" applyFont="1" applyFill="1" applyBorder="1"/>
    <xf numFmtId="0" fontId="1" fillId="0" borderId="29" xfId="0" applyFont="1" applyBorder="1" applyAlignment="1">
      <alignment horizontal="left"/>
    </xf>
    <xf numFmtId="0" fontId="0" fillId="0" borderId="11" xfId="0" applyFont="1" applyBorder="1" applyAlignment="1">
      <alignment horizontal="right"/>
    </xf>
    <xf numFmtId="0" fontId="0" fillId="2" borderId="18" xfId="0" applyFill="1" applyBorder="1" applyAlignment="1" applyProtection="1">
      <alignment horizontal="center"/>
      <protection locked="0"/>
    </xf>
    <xf numFmtId="0" fontId="0" fillId="2" borderId="2" xfId="0" applyFill="1" applyBorder="1" applyAlignment="1" applyProtection="1">
      <alignment horizontal="center"/>
      <protection locked="0"/>
    </xf>
    <xf numFmtId="0" fontId="0" fillId="2" borderId="8" xfId="0" applyFill="1" applyBorder="1" applyAlignment="1" applyProtection="1">
      <alignment horizontal="center"/>
      <protection locked="0"/>
    </xf>
    <xf numFmtId="0" fontId="0" fillId="2" borderId="40" xfId="0" applyFill="1" applyBorder="1" applyAlignment="1" applyProtection="1">
      <alignment horizontal="center"/>
      <protection locked="0"/>
    </xf>
    <xf numFmtId="0" fontId="0" fillId="2" borderId="42" xfId="0" applyFill="1" applyBorder="1" applyAlignment="1" applyProtection="1">
      <alignment horizontal="center"/>
      <protection locked="0"/>
    </xf>
    <xf numFmtId="0" fontId="0" fillId="2" borderId="1" xfId="0" applyFill="1" applyBorder="1" applyAlignment="1" applyProtection="1">
      <alignment horizontal="center"/>
      <protection locked="0"/>
    </xf>
    <xf numFmtId="0" fontId="0" fillId="2" borderId="22" xfId="0" applyFill="1" applyBorder="1" applyAlignment="1" applyProtection="1">
      <alignment horizontal="center"/>
      <protection locked="0"/>
    </xf>
    <xf numFmtId="0" fontId="0" fillId="2" borderId="37" xfId="0" applyFill="1" applyBorder="1" applyAlignment="1" applyProtection="1">
      <alignment horizontal="center"/>
      <protection locked="0"/>
    </xf>
    <xf numFmtId="0" fontId="0" fillId="2" borderId="25" xfId="0" applyFill="1" applyBorder="1" applyAlignment="1" applyProtection="1">
      <alignment horizontal="center"/>
      <protection locked="0"/>
    </xf>
    <xf numFmtId="0" fontId="0" fillId="2" borderId="32" xfId="0" applyFill="1" applyBorder="1" applyAlignment="1" applyProtection="1">
      <alignment horizontal="center"/>
      <protection locked="0"/>
    </xf>
    <xf numFmtId="0" fontId="0" fillId="2" borderId="33" xfId="0" quotePrefix="1" applyFill="1" applyBorder="1" applyAlignment="1" applyProtection="1">
      <alignment horizontal="center"/>
      <protection locked="0"/>
    </xf>
    <xf numFmtId="0" fontId="0" fillId="2" borderId="3" xfId="0" quotePrefix="1" applyFill="1" applyBorder="1" applyAlignment="1" applyProtection="1">
      <alignment horizontal="center"/>
      <protection locked="0"/>
    </xf>
    <xf numFmtId="0" fontId="0" fillId="2" borderId="1" xfId="0" quotePrefix="1" applyFill="1" applyBorder="1" applyAlignment="1" applyProtection="1">
      <alignment horizontal="center"/>
      <protection locked="0"/>
    </xf>
    <xf numFmtId="0" fontId="0" fillId="2" borderId="22" xfId="0" quotePrefix="1" applyFill="1" applyBorder="1" applyAlignment="1" applyProtection="1">
      <alignment horizontal="center"/>
      <protection locked="0"/>
    </xf>
    <xf numFmtId="0" fontId="0" fillId="2" borderId="42" xfId="0" quotePrefix="1" applyFill="1" applyBorder="1" applyAlignment="1" applyProtection="1">
      <alignment horizontal="center"/>
      <protection locked="0"/>
    </xf>
    <xf numFmtId="0" fontId="4" fillId="0" borderId="27" xfId="0" applyFont="1" applyBorder="1" applyAlignment="1">
      <alignment horizontal="center"/>
    </xf>
    <xf numFmtId="0" fontId="4" fillId="0" borderId="28" xfId="0" applyFont="1" applyBorder="1" applyAlignment="1">
      <alignment horizontal="center"/>
    </xf>
    <xf numFmtId="0" fontId="0" fillId="0" borderId="4" xfId="0" applyBorder="1" applyAlignment="1">
      <alignment horizontal="center" vertical="center"/>
    </xf>
    <xf numFmtId="0" fontId="0" fillId="0" borderId="12" xfId="0" applyBorder="1" applyAlignment="1">
      <alignment horizontal="center" vertical="center"/>
    </xf>
    <xf numFmtId="0" fontId="0" fillId="0" borderId="6" xfId="0" applyBorder="1" applyAlignment="1">
      <alignment horizontal="center" vertical="center"/>
    </xf>
    <xf numFmtId="0" fontId="0" fillId="0" borderId="15" xfId="0" applyBorder="1" applyAlignment="1">
      <alignment horizontal="center" vertical="center"/>
    </xf>
    <xf numFmtId="0" fontId="0" fillId="2" borderId="27" xfId="0" applyFill="1" applyBorder="1" applyAlignment="1" applyProtection="1">
      <alignment horizontal="center"/>
      <protection locked="0"/>
    </xf>
    <xf numFmtId="0" fontId="1" fillId="0" borderId="55" xfId="0" applyFont="1" applyBorder="1" applyAlignment="1">
      <alignment horizontal="center" vertical="center" textRotation="90"/>
    </xf>
    <xf numFmtId="0" fontId="1" fillId="0" borderId="56" xfId="0" applyFont="1" applyBorder="1" applyAlignment="1">
      <alignment horizontal="center" vertical="center" textRotation="90"/>
    </xf>
    <xf numFmtId="0" fontId="1" fillId="0" borderId="57" xfId="0" applyFont="1" applyBorder="1" applyAlignment="1">
      <alignment horizontal="center" vertical="center" textRotation="90"/>
    </xf>
    <xf numFmtId="0" fontId="0" fillId="0" borderId="0" xfId="0" applyBorder="1" applyAlignment="1">
      <alignment horizontal="center"/>
    </xf>
    <xf numFmtId="0" fontId="0" fillId="0" borderId="14"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10" xfId="0" applyFill="1" applyBorder="1" applyAlignment="1">
      <alignment horizontal="center"/>
    </xf>
    <xf numFmtId="0" fontId="0" fillId="0" borderId="11" xfId="0" applyFill="1" applyBorder="1" applyAlignment="1">
      <alignment horizontal="center"/>
    </xf>
    <xf numFmtId="0" fontId="0" fillId="0" borderId="0" xfId="0" applyFill="1" applyBorder="1" applyAlignment="1">
      <alignment horizontal="center"/>
    </xf>
    <xf numFmtId="0" fontId="6" fillId="0" borderId="19" xfId="0" applyFont="1" applyBorder="1" applyAlignment="1">
      <alignment horizontal="center"/>
    </xf>
    <xf numFmtId="0" fontId="6" fillId="0" borderId="29" xfId="0" applyFont="1" applyBorder="1" applyAlignment="1">
      <alignment horizontal="center"/>
    </xf>
    <xf numFmtId="0" fontId="0" fillId="0" borderId="39" xfId="0" applyBorder="1" applyAlignment="1">
      <alignment horizontal="center" vertical="center" wrapText="1"/>
    </xf>
    <xf numFmtId="0" fontId="0" fillId="0" borderId="52" xfId="0" applyBorder="1" applyAlignment="1">
      <alignment horizontal="center" vertical="center" wrapText="1"/>
    </xf>
    <xf numFmtId="0" fontId="0" fillId="0" borderId="46" xfId="0" applyBorder="1" applyAlignment="1">
      <alignment horizontal="center" vertical="center" wrapText="1"/>
    </xf>
    <xf numFmtId="0" fontId="0" fillId="0" borderId="4" xfId="0" applyBorder="1" applyAlignment="1">
      <alignment horizontal="center"/>
    </xf>
    <xf numFmtId="0" fontId="0" fillId="0" borderId="58" xfId="0" applyBorder="1" applyAlignment="1">
      <alignment horizontal="center"/>
    </xf>
    <xf numFmtId="0" fontId="0" fillId="0" borderId="5" xfId="0" applyBorder="1" applyAlignment="1">
      <alignment horizontal="center"/>
    </xf>
    <xf numFmtId="0" fontId="0" fillId="0" borderId="59" xfId="0" applyBorder="1" applyAlignment="1">
      <alignment horizontal="center"/>
    </xf>
    <xf numFmtId="0" fontId="0" fillId="0" borderId="3" xfId="0" applyBorder="1" applyAlignment="1">
      <alignment horizontal="center"/>
    </xf>
    <xf numFmtId="0" fontId="0" fillId="0" borderId="6" xfId="0" applyBorder="1" applyAlignment="1">
      <alignment horizontal="center"/>
    </xf>
    <xf numFmtId="0" fontId="0" fillId="0" borderId="30" xfId="0" applyBorder="1" applyAlignment="1">
      <alignment horizontal="center"/>
    </xf>
    <xf numFmtId="0" fontId="0" fillId="0" borderId="2" xfId="0" applyBorder="1" applyAlignment="1">
      <alignment horizontal="center"/>
    </xf>
  </cellXfs>
  <cellStyles count="1">
    <cellStyle name="Normal" xfId="0" builtinId="0"/>
  </cellStyles>
  <dxfs count="9">
    <dxf>
      <fill>
        <patternFill>
          <bgColor theme="5" tint="0.79998168889431442"/>
        </patternFill>
      </fill>
    </dxf>
    <dxf>
      <fill>
        <patternFill>
          <bgColor theme="5" tint="0.79998168889431442"/>
        </patternFill>
      </fill>
    </dxf>
    <dxf>
      <fill>
        <patternFill>
          <bgColor theme="5" tint="0.79998168889431442"/>
        </patternFill>
      </fill>
    </dxf>
    <dxf>
      <fill>
        <patternFill patternType="none">
          <bgColor auto="1"/>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49</xdr:row>
      <xdr:rowOff>0</xdr:rowOff>
    </xdr:from>
    <xdr:to>
      <xdr:col>9</xdr:col>
      <xdr:colOff>342171</xdr:colOff>
      <xdr:row>87</xdr:row>
      <xdr:rowOff>18143</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381000"/>
          <a:ext cx="5828571" cy="7257143"/>
        </a:xfrm>
        <a:prstGeom prst="rect">
          <a:avLst/>
        </a:prstGeom>
      </xdr:spPr>
    </xdr:pic>
    <xdr:clientData/>
  </xdr:twoCellAnchor>
  <xdr:twoCellAnchor editAs="oneCell">
    <xdr:from>
      <xdr:col>0</xdr:col>
      <xdr:colOff>0</xdr:colOff>
      <xdr:row>90</xdr:row>
      <xdr:rowOff>0</xdr:rowOff>
    </xdr:from>
    <xdr:to>
      <xdr:col>25</xdr:col>
      <xdr:colOff>426666</xdr:colOff>
      <xdr:row>94</xdr:row>
      <xdr:rowOff>76095</xdr:rowOff>
    </xdr:to>
    <xdr:pic>
      <xdr:nvPicPr>
        <xdr:cNvPr id="3" name="Picture 2"/>
        <xdr:cNvPicPr>
          <a:picLocks noChangeAspect="1"/>
        </xdr:cNvPicPr>
      </xdr:nvPicPr>
      <xdr:blipFill>
        <a:blip xmlns:r="http://schemas.openxmlformats.org/officeDocument/2006/relationships" r:embed="rId2"/>
        <a:stretch>
          <a:fillRect/>
        </a:stretch>
      </xdr:blipFill>
      <xdr:spPr>
        <a:xfrm>
          <a:off x="0" y="8191500"/>
          <a:ext cx="15666666" cy="838095"/>
        </a:xfrm>
        <a:prstGeom prst="rect">
          <a:avLst/>
        </a:prstGeom>
      </xdr:spPr>
    </xdr:pic>
    <xdr:clientData/>
  </xdr:twoCellAnchor>
  <xdr:twoCellAnchor editAs="oneCell">
    <xdr:from>
      <xdr:col>0</xdr:col>
      <xdr:colOff>47625</xdr:colOff>
      <xdr:row>9</xdr:row>
      <xdr:rowOff>152400</xdr:rowOff>
    </xdr:from>
    <xdr:to>
      <xdr:col>14</xdr:col>
      <xdr:colOff>532273</xdr:colOff>
      <xdr:row>19</xdr:row>
      <xdr:rowOff>180733</xdr:rowOff>
    </xdr:to>
    <xdr:pic>
      <xdr:nvPicPr>
        <xdr:cNvPr id="5" name="Picture 4"/>
        <xdr:cNvPicPr>
          <a:picLocks noChangeAspect="1"/>
        </xdr:cNvPicPr>
      </xdr:nvPicPr>
      <xdr:blipFill>
        <a:blip xmlns:r="http://schemas.openxmlformats.org/officeDocument/2006/relationships" r:embed="rId3"/>
        <a:stretch>
          <a:fillRect/>
        </a:stretch>
      </xdr:blipFill>
      <xdr:spPr>
        <a:xfrm>
          <a:off x="47625" y="1866900"/>
          <a:ext cx="9019048" cy="1933333"/>
        </a:xfrm>
        <a:prstGeom prst="rect">
          <a:avLst/>
        </a:prstGeom>
      </xdr:spPr>
    </xdr:pic>
    <xdr:clientData/>
  </xdr:twoCellAnchor>
  <xdr:twoCellAnchor editAs="oneCell">
    <xdr:from>
      <xdr:col>0</xdr:col>
      <xdr:colOff>0</xdr:colOff>
      <xdr:row>24</xdr:row>
      <xdr:rowOff>0</xdr:rowOff>
    </xdr:from>
    <xdr:to>
      <xdr:col>10</xdr:col>
      <xdr:colOff>27809</xdr:colOff>
      <xdr:row>31</xdr:row>
      <xdr:rowOff>66500</xdr:rowOff>
    </xdr:to>
    <xdr:pic>
      <xdr:nvPicPr>
        <xdr:cNvPr id="6" name="Picture 5"/>
        <xdr:cNvPicPr>
          <a:picLocks noChangeAspect="1"/>
        </xdr:cNvPicPr>
      </xdr:nvPicPr>
      <xdr:blipFill>
        <a:blip xmlns:r="http://schemas.openxmlformats.org/officeDocument/2006/relationships" r:embed="rId4"/>
        <a:stretch>
          <a:fillRect/>
        </a:stretch>
      </xdr:blipFill>
      <xdr:spPr>
        <a:xfrm>
          <a:off x="0" y="4295775"/>
          <a:ext cx="6123809" cy="1400000"/>
        </a:xfrm>
        <a:prstGeom prst="rect">
          <a:avLst/>
        </a:prstGeom>
      </xdr:spPr>
    </xdr:pic>
    <xdr:clientData/>
  </xdr:twoCellAnchor>
  <xdr:twoCellAnchor editAs="oneCell">
    <xdr:from>
      <xdr:col>0</xdr:col>
      <xdr:colOff>0</xdr:colOff>
      <xdr:row>34</xdr:row>
      <xdr:rowOff>0</xdr:rowOff>
    </xdr:from>
    <xdr:to>
      <xdr:col>7</xdr:col>
      <xdr:colOff>570895</xdr:colOff>
      <xdr:row>46</xdr:row>
      <xdr:rowOff>104476</xdr:rowOff>
    </xdr:to>
    <xdr:pic>
      <xdr:nvPicPr>
        <xdr:cNvPr id="7" name="Picture 6"/>
        <xdr:cNvPicPr>
          <a:picLocks noChangeAspect="1"/>
        </xdr:cNvPicPr>
      </xdr:nvPicPr>
      <xdr:blipFill>
        <a:blip xmlns:r="http://schemas.openxmlformats.org/officeDocument/2006/relationships" r:embed="rId5"/>
        <a:stretch>
          <a:fillRect/>
        </a:stretch>
      </xdr:blipFill>
      <xdr:spPr>
        <a:xfrm>
          <a:off x="0" y="6581775"/>
          <a:ext cx="4838095" cy="2390476"/>
        </a:xfrm>
        <a:prstGeom prst="rect">
          <a:avLst/>
        </a:prstGeom>
      </xdr:spPr>
    </xdr:pic>
    <xdr:clientData/>
  </xdr:twoCellAnchor>
  <xdr:twoCellAnchor editAs="oneCell">
    <xdr:from>
      <xdr:col>11</xdr:col>
      <xdr:colOff>104775</xdr:colOff>
      <xdr:row>24</xdr:row>
      <xdr:rowOff>19050</xdr:rowOff>
    </xdr:from>
    <xdr:to>
      <xdr:col>24</xdr:col>
      <xdr:colOff>56165</xdr:colOff>
      <xdr:row>62</xdr:row>
      <xdr:rowOff>122907</xdr:rowOff>
    </xdr:to>
    <xdr:pic>
      <xdr:nvPicPr>
        <xdr:cNvPr id="8" name="Picture 7"/>
        <xdr:cNvPicPr>
          <a:picLocks noChangeAspect="1"/>
        </xdr:cNvPicPr>
      </xdr:nvPicPr>
      <xdr:blipFill>
        <a:blip xmlns:r="http://schemas.openxmlformats.org/officeDocument/2006/relationships" r:embed="rId6"/>
        <a:stretch>
          <a:fillRect/>
        </a:stretch>
      </xdr:blipFill>
      <xdr:spPr>
        <a:xfrm>
          <a:off x="6810375" y="4695825"/>
          <a:ext cx="7876190" cy="7342857"/>
        </a:xfrm>
        <a:prstGeom prst="rect">
          <a:avLst/>
        </a:prstGeom>
      </xdr:spPr>
    </xdr:pic>
    <xdr:clientData/>
  </xdr:twoCellAnchor>
  <xdr:twoCellAnchor editAs="oneCell">
    <xdr:from>
      <xdr:col>0</xdr:col>
      <xdr:colOff>0</xdr:colOff>
      <xdr:row>101</xdr:row>
      <xdr:rowOff>114300</xdr:rowOff>
    </xdr:from>
    <xdr:to>
      <xdr:col>20</xdr:col>
      <xdr:colOff>588952</xdr:colOff>
      <xdr:row>154</xdr:row>
      <xdr:rowOff>103514</xdr:rowOff>
    </xdr:to>
    <xdr:pic>
      <xdr:nvPicPr>
        <xdr:cNvPr id="9" name="Picture 8"/>
        <xdr:cNvPicPr>
          <a:picLocks noChangeAspect="1"/>
        </xdr:cNvPicPr>
      </xdr:nvPicPr>
      <xdr:blipFill>
        <a:blip xmlns:r="http://schemas.openxmlformats.org/officeDocument/2006/relationships" r:embed="rId7"/>
        <a:stretch>
          <a:fillRect/>
        </a:stretch>
      </xdr:blipFill>
      <xdr:spPr>
        <a:xfrm>
          <a:off x="0" y="19459575"/>
          <a:ext cx="12780952" cy="1008571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237181</xdr:colOff>
      <xdr:row>41</xdr:row>
      <xdr:rowOff>75214</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7552381" cy="788571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99"/>
  <sheetViews>
    <sheetView tabSelected="1" zoomScale="115" zoomScaleNormal="115" workbookViewId="0">
      <selection activeCell="D17" sqref="D17"/>
    </sheetView>
  </sheetViews>
  <sheetFormatPr defaultRowHeight="15" x14ac:dyDescent="0.25"/>
  <cols>
    <col min="2" max="2" width="11.5703125" customWidth="1"/>
    <col min="3" max="3" width="10.85546875" customWidth="1"/>
    <col min="4" max="4" width="11.42578125" customWidth="1"/>
    <col min="5" max="6" width="10.85546875" customWidth="1"/>
    <col min="7" max="7" width="11.85546875" customWidth="1"/>
    <col min="8" max="8" width="10.85546875" customWidth="1"/>
    <col min="9" max="9" width="10.7109375" customWidth="1"/>
    <col min="10" max="10" width="11.42578125" customWidth="1"/>
    <col min="11" max="11" width="11.85546875" customWidth="1"/>
    <col min="12" max="13" width="13.140625" customWidth="1"/>
    <col min="14" max="14" width="13.140625" bestFit="1" customWidth="1"/>
    <col min="15" max="16" width="13.85546875" customWidth="1"/>
    <col min="17" max="19" width="13.28515625" customWidth="1"/>
    <col min="20" max="20" width="13.5703125" bestFit="1" customWidth="1"/>
    <col min="21" max="21" width="11.28515625" customWidth="1"/>
  </cols>
  <sheetData>
    <row r="1" spans="1:30" ht="15.75" thickBot="1" x14ac:dyDescent="0.3">
      <c r="B1" s="3"/>
      <c r="R1" t="s">
        <v>145</v>
      </c>
    </row>
    <row r="2" spans="1:30" ht="21.75" thickBot="1" x14ac:dyDescent="0.4">
      <c r="A2" s="125"/>
      <c r="B2" s="187" t="s">
        <v>49</v>
      </c>
      <c r="C2" s="187"/>
      <c r="D2" s="187"/>
      <c r="E2" s="187"/>
      <c r="F2" s="187"/>
      <c r="G2" s="187"/>
      <c r="H2" s="187"/>
      <c r="I2" s="187"/>
      <c r="J2" s="187"/>
      <c r="K2" s="187"/>
      <c r="L2" s="187"/>
      <c r="M2" s="187"/>
      <c r="N2" s="187"/>
      <c r="O2" s="187"/>
      <c r="P2" s="187"/>
      <c r="Q2" s="187"/>
      <c r="R2" s="188"/>
    </row>
    <row r="3" spans="1:30" ht="15.75" thickBot="1" x14ac:dyDescent="0.3">
      <c r="A3" s="126"/>
      <c r="B3" s="170" t="s">
        <v>48</v>
      </c>
      <c r="C3" s="40"/>
      <c r="D3" s="193" t="s">
        <v>51</v>
      </c>
      <c r="E3" s="193"/>
      <c r="F3" s="193"/>
      <c r="G3" s="193"/>
      <c r="H3" s="30"/>
      <c r="I3" s="30"/>
      <c r="J3" s="30"/>
      <c r="K3" s="30"/>
      <c r="L3" s="30"/>
      <c r="M3" s="30"/>
      <c r="N3" s="32"/>
      <c r="O3" s="30"/>
      <c r="P3" s="30"/>
      <c r="Q3" s="30"/>
      <c r="R3" s="31"/>
      <c r="S3" s="8"/>
      <c r="U3" s="10"/>
      <c r="V3" s="10"/>
      <c r="W3" s="10"/>
      <c r="X3" s="10"/>
      <c r="Y3" s="10"/>
      <c r="Z3" s="10"/>
      <c r="AA3" s="10"/>
      <c r="AB3" s="10"/>
      <c r="AC3" s="10"/>
      <c r="AD3" s="10"/>
    </row>
    <row r="4" spans="1:30" ht="18" thickBot="1" x14ac:dyDescent="0.3">
      <c r="A4" s="126"/>
      <c r="B4" s="171" t="s">
        <v>90</v>
      </c>
      <c r="C4" s="172">
        <v>2</v>
      </c>
      <c r="D4" s="199" t="s">
        <v>25</v>
      </c>
      <c r="E4" s="200"/>
      <c r="F4" s="200"/>
      <c r="G4" s="200"/>
      <c r="H4" s="200"/>
      <c r="I4" s="200"/>
      <c r="J4" s="200"/>
      <c r="K4" s="200"/>
      <c r="L4" s="200"/>
      <c r="M4" s="201"/>
      <c r="N4" s="202" t="s">
        <v>36</v>
      </c>
      <c r="O4" s="202"/>
      <c r="P4" s="202"/>
      <c r="Q4" s="202"/>
      <c r="R4" s="203"/>
      <c r="S4" s="11"/>
      <c r="U4" s="10"/>
      <c r="V4" s="10"/>
      <c r="W4" s="10"/>
      <c r="X4" s="10"/>
      <c r="Y4" s="204"/>
      <c r="Z4" s="204"/>
      <c r="AA4" s="204"/>
      <c r="AB4" s="10"/>
      <c r="AC4" s="10"/>
      <c r="AD4" s="10"/>
    </row>
    <row r="5" spans="1:30" ht="18" customHeight="1" thickBot="1" x14ac:dyDescent="0.3">
      <c r="A5" s="126"/>
      <c r="B5" s="21"/>
      <c r="C5" s="165"/>
      <c r="D5" s="43" t="s">
        <v>38</v>
      </c>
      <c r="E5" s="45" t="s">
        <v>38</v>
      </c>
      <c r="F5" s="45" t="s">
        <v>89</v>
      </c>
      <c r="G5" s="21" t="s">
        <v>30</v>
      </c>
      <c r="H5" s="119" t="s">
        <v>29</v>
      </c>
      <c r="I5" s="4"/>
      <c r="J5" s="4" t="s">
        <v>31</v>
      </c>
      <c r="K5" s="4" t="s">
        <v>32</v>
      </c>
      <c r="L5" s="189" t="s">
        <v>188</v>
      </c>
      <c r="M5" s="190"/>
      <c r="N5" s="12" t="s">
        <v>33</v>
      </c>
      <c r="O5" s="4" t="s">
        <v>34</v>
      </c>
      <c r="P5" s="4" t="s">
        <v>37</v>
      </c>
      <c r="Q5" s="4" t="s">
        <v>35</v>
      </c>
      <c r="R5" s="13"/>
      <c r="S5" s="9"/>
      <c r="T5" s="119"/>
      <c r="U5" s="119"/>
      <c r="V5" s="81"/>
      <c r="W5" s="10"/>
      <c r="X5" s="11"/>
      <c r="Y5" s="11"/>
      <c r="Z5" s="11"/>
      <c r="AA5" s="11"/>
      <c r="AB5" s="11"/>
      <c r="AC5" s="10"/>
      <c r="AD5" s="10"/>
    </row>
    <row r="6" spans="1:30" ht="18" thickBot="1" x14ac:dyDescent="0.3">
      <c r="A6" s="126"/>
      <c r="B6" s="37" t="s">
        <v>91</v>
      </c>
      <c r="C6" s="172">
        <v>0</v>
      </c>
      <c r="D6" s="75" t="s">
        <v>39</v>
      </c>
      <c r="E6" s="41" t="s">
        <v>44</v>
      </c>
      <c r="F6" s="41" t="s">
        <v>44</v>
      </c>
      <c r="G6" s="7" t="s">
        <v>24</v>
      </c>
      <c r="H6" s="7" t="s">
        <v>24</v>
      </c>
      <c r="I6" s="7" t="s">
        <v>24</v>
      </c>
      <c r="J6" s="7" t="s">
        <v>24</v>
      </c>
      <c r="K6" s="7" t="s">
        <v>24</v>
      </c>
      <c r="L6" s="191"/>
      <c r="M6" s="192"/>
      <c r="N6" s="7" t="s">
        <v>21</v>
      </c>
      <c r="O6" s="7"/>
      <c r="P6" s="7"/>
      <c r="Q6" s="7" t="s">
        <v>21</v>
      </c>
      <c r="R6" s="14" t="s">
        <v>22</v>
      </c>
      <c r="S6" s="9"/>
      <c r="T6" s="118"/>
      <c r="U6" s="118"/>
      <c r="V6" s="11"/>
      <c r="W6" s="11"/>
      <c r="X6" s="11"/>
      <c r="Y6" s="11"/>
      <c r="Z6" s="11"/>
      <c r="AA6" s="11"/>
      <c r="AB6" s="11"/>
      <c r="AC6" s="10"/>
      <c r="AD6" s="10"/>
    </row>
    <row r="7" spans="1:30" ht="17.25" x14ac:dyDescent="0.25">
      <c r="A7" s="126"/>
      <c r="B7" s="197"/>
      <c r="C7" s="198"/>
      <c r="D7" s="34" t="s">
        <v>182</v>
      </c>
      <c r="E7" s="42" t="s">
        <v>183</v>
      </c>
      <c r="F7" s="42" t="s">
        <v>183</v>
      </c>
      <c r="G7" s="42" t="s">
        <v>182</v>
      </c>
      <c r="H7" s="6" t="s">
        <v>184</v>
      </c>
      <c r="I7" s="6" t="s">
        <v>185</v>
      </c>
      <c r="J7" s="6" t="s">
        <v>186</v>
      </c>
      <c r="K7" s="6" t="s">
        <v>187</v>
      </c>
      <c r="L7" s="158" t="s">
        <v>170</v>
      </c>
      <c r="M7" s="159" t="s">
        <v>171</v>
      </c>
      <c r="N7" s="6" t="s">
        <v>20</v>
      </c>
      <c r="O7" s="6" t="s">
        <v>4</v>
      </c>
      <c r="P7" s="6" t="s">
        <v>6</v>
      </c>
      <c r="Q7" s="6" t="s">
        <v>20</v>
      </c>
      <c r="R7" s="15" t="s">
        <v>43</v>
      </c>
      <c r="S7" s="9"/>
      <c r="T7" s="118"/>
      <c r="U7" s="118"/>
      <c r="V7" s="11"/>
      <c r="W7" s="10"/>
      <c r="X7" s="11"/>
      <c r="Y7" s="11"/>
      <c r="Z7" s="11"/>
      <c r="AA7" s="11"/>
      <c r="AB7" s="11"/>
      <c r="AC7" s="11"/>
      <c r="AD7" s="11"/>
    </row>
    <row r="8" spans="1:30" ht="15.75" thickBot="1" x14ac:dyDescent="0.3">
      <c r="A8" s="127"/>
      <c r="B8" s="119"/>
      <c r="C8" s="9"/>
      <c r="D8" s="46" t="s">
        <v>45</v>
      </c>
      <c r="E8" s="70" t="s">
        <v>45</v>
      </c>
      <c r="F8" s="70" t="s">
        <v>45</v>
      </c>
      <c r="G8" s="70" t="s">
        <v>45</v>
      </c>
      <c r="H8" s="70" t="s">
        <v>45</v>
      </c>
      <c r="I8" s="70" t="s">
        <v>45</v>
      </c>
      <c r="J8" s="70" t="s">
        <v>45</v>
      </c>
      <c r="K8" s="70" t="s">
        <v>45</v>
      </c>
      <c r="L8" s="140" t="s">
        <v>53</v>
      </c>
      <c r="M8" s="71" t="s">
        <v>53</v>
      </c>
      <c r="N8" s="6" t="s">
        <v>40</v>
      </c>
      <c r="O8" s="6" t="s">
        <v>41</v>
      </c>
      <c r="P8" s="6" t="s">
        <v>41</v>
      </c>
      <c r="Q8" s="6" t="s">
        <v>42</v>
      </c>
      <c r="R8" s="15" t="s">
        <v>19</v>
      </c>
      <c r="S8" s="11"/>
      <c r="T8" s="8"/>
      <c r="U8" s="10"/>
      <c r="V8" s="10"/>
      <c r="W8" s="10"/>
      <c r="X8" s="20"/>
      <c r="Y8" s="20"/>
      <c r="Z8" s="20"/>
      <c r="AA8" s="20"/>
      <c r="AB8" s="20"/>
      <c r="AC8" s="11"/>
      <c r="AD8" s="11"/>
    </row>
    <row r="9" spans="1:30" x14ac:dyDescent="0.25">
      <c r="A9" s="194" t="s">
        <v>180</v>
      </c>
      <c r="B9" s="161" t="s">
        <v>0</v>
      </c>
      <c r="C9" s="160" t="s">
        <v>169</v>
      </c>
      <c r="D9" s="173">
        <v>0</v>
      </c>
      <c r="E9" s="62">
        <f t="shared" ref="E9:E12" si="0">N9/2</f>
        <v>0.125</v>
      </c>
      <c r="F9" s="182"/>
      <c r="G9" s="62">
        <f t="shared" ref="G9:G12" si="1">D9+2*F9</f>
        <v>0</v>
      </c>
      <c r="H9" s="69">
        <f t="shared" ref="H9:H12" si="2">G9 + ((110-80)/120)*$C$4 * COS($C$6*PI()/180)</f>
        <v>0.5</v>
      </c>
      <c r="I9" s="69">
        <f t="shared" ref="I9:I12" si="3">G9+0.5*$C$4*COS($C$6*PI()/180)</f>
        <v>1</v>
      </c>
      <c r="J9" s="63">
        <f t="shared" ref="J9:J12" si="4">G9 + ((110-40)/120)*$C$4*COS($C$6*PI()/180)</f>
        <v>1.1666666666666667</v>
      </c>
      <c r="K9" s="63">
        <f t="shared" ref="K9:K12" si="5">G9 +$C$4*COS($C$6*PI()/180)</f>
        <v>2</v>
      </c>
      <c r="L9" s="63">
        <f t="shared" ref="L9:L12" si="6">G9 + ((110-20)/120)*$C$4</f>
        <v>1.5</v>
      </c>
      <c r="M9" s="78">
        <f t="shared" ref="M9:M12" si="7">(K9/COS($C$6*PI()/180))</f>
        <v>2</v>
      </c>
      <c r="N9" s="147">
        <v>0.25</v>
      </c>
      <c r="O9" s="147" t="s">
        <v>172</v>
      </c>
      <c r="P9" s="147" t="s">
        <v>172</v>
      </c>
      <c r="Q9" s="147">
        <v>0.75</v>
      </c>
      <c r="R9" s="117">
        <v>1.75</v>
      </c>
      <c r="S9" s="118"/>
      <c r="T9" s="8"/>
      <c r="U9" s="10"/>
      <c r="V9" s="10"/>
      <c r="W9" s="10"/>
      <c r="X9" s="20"/>
      <c r="Y9" s="20"/>
      <c r="Z9" s="20"/>
      <c r="AA9" s="20"/>
      <c r="AB9" s="20"/>
      <c r="AC9" s="118"/>
      <c r="AD9" s="118"/>
    </row>
    <row r="10" spans="1:30" x14ac:dyDescent="0.25">
      <c r="A10" s="195"/>
      <c r="B10" s="162" t="s">
        <v>0</v>
      </c>
      <c r="C10" s="141" t="s">
        <v>168</v>
      </c>
      <c r="D10" s="173">
        <v>0</v>
      </c>
      <c r="E10" s="62">
        <f t="shared" si="0"/>
        <v>0.15625</v>
      </c>
      <c r="F10" s="182"/>
      <c r="G10" s="62">
        <f t="shared" si="1"/>
        <v>0</v>
      </c>
      <c r="H10" s="69">
        <f t="shared" si="2"/>
        <v>0.5</v>
      </c>
      <c r="I10" s="69">
        <f t="shared" si="3"/>
        <v>1</v>
      </c>
      <c r="J10" s="63">
        <f t="shared" si="4"/>
        <v>1.1666666666666667</v>
      </c>
      <c r="K10" s="63">
        <f t="shared" si="5"/>
        <v>2</v>
      </c>
      <c r="L10" s="63">
        <f t="shared" si="6"/>
        <v>1.5</v>
      </c>
      <c r="M10" s="78">
        <f t="shared" si="7"/>
        <v>2</v>
      </c>
      <c r="N10" s="146">
        <v>0.3125</v>
      </c>
      <c r="O10" s="146" t="s">
        <v>172</v>
      </c>
      <c r="P10" s="146" t="s">
        <v>172</v>
      </c>
      <c r="Q10" s="146">
        <v>1.25</v>
      </c>
      <c r="R10" s="120">
        <v>1.75</v>
      </c>
      <c r="S10" s="118"/>
      <c r="T10" s="8"/>
      <c r="U10" s="10"/>
      <c r="V10" s="10"/>
      <c r="W10" s="10"/>
      <c r="X10" s="20"/>
      <c r="Y10" s="20"/>
      <c r="Z10" s="20"/>
      <c r="AA10" s="20"/>
      <c r="AB10" s="20"/>
      <c r="AC10" s="118"/>
      <c r="AD10" s="118"/>
    </row>
    <row r="11" spans="1:30" x14ac:dyDescent="0.25">
      <c r="A11" s="195"/>
      <c r="B11" s="162" t="s">
        <v>0</v>
      </c>
      <c r="C11" s="141" t="s">
        <v>167</v>
      </c>
      <c r="D11" s="173">
        <v>0</v>
      </c>
      <c r="E11" s="62">
        <f t="shared" si="0"/>
        <v>0.1875</v>
      </c>
      <c r="F11" s="182"/>
      <c r="G11" s="62">
        <f t="shared" si="1"/>
        <v>0</v>
      </c>
      <c r="H11" s="69">
        <f t="shared" si="2"/>
        <v>0.5</v>
      </c>
      <c r="I11" s="69">
        <f t="shared" si="3"/>
        <v>1</v>
      </c>
      <c r="J11" s="63">
        <f t="shared" si="4"/>
        <v>1.1666666666666667</v>
      </c>
      <c r="K11" s="63">
        <f t="shared" si="5"/>
        <v>2</v>
      </c>
      <c r="L11" s="63">
        <f t="shared" si="6"/>
        <v>1.5</v>
      </c>
      <c r="M11" s="78">
        <f t="shared" si="7"/>
        <v>2</v>
      </c>
      <c r="N11" s="146">
        <v>0.375</v>
      </c>
      <c r="O11" s="146" t="s">
        <v>172</v>
      </c>
      <c r="P11" s="146" t="s">
        <v>172</v>
      </c>
      <c r="Q11" s="146">
        <v>1.5</v>
      </c>
      <c r="R11" s="120">
        <v>1.75</v>
      </c>
      <c r="S11" s="118"/>
      <c r="T11" s="8"/>
      <c r="U11" s="10"/>
      <c r="V11" s="10"/>
      <c r="W11" s="10"/>
      <c r="X11" s="20"/>
      <c r="Y11" s="20"/>
      <c r="Z11" s="20"/>
      <c r="AA11" s="20"/>
      <c r="AB11" s="20"/>
      <c r="AC11" s="118"/>
      <c r="AD11" s="118"/>
    </row>
    <row r="12" spans="1:30" x14ac:dyDescent="0.25">
      <c r="A12" s="195"/>
      <c r="B12" s="162" t="s">
        <v>0</v>
      </c>
      <c r="C12" s="141" t="s">
        <v>166</v>
      </c>
      <c r="D12" s="173">
        <v>0</v>
      </c>
      <c r="E12" s="62">
        <f t="shared" si="0"/>
        <v>0.25</v>
      </c>
      <c r="F12" s="182"/>
      <c r="G12" s="62">
        <f t="shared" si="1"/>
        <v>0</v>
      </c>
      <c r="H12" s="69">
        <f t="shared" si="2"/>
        <v>0.5</v>
      </c>
      <c r="I12" s="69">
        <f t="shared" si="3"/>
        <v>1</v>
      </c>
      <c r="J12" s="63">
        <f t="shared" si="4"/>
        <v>1.1666666666666667</v>
      </c>
      <c r="K12" s="63">
        <f t="shared" si="5"/>
        <v>2</v>
      </c>
      <c r="L12" s="63">
        <f t="shared" si="6"/>
        <v>1.5</v>
      </c>
      <c r="M12" s="78">
        <f t="shared" si="7"/>
        <v>2</v>
      </c>
      <c r="N12" s="146">
        <v>0.5</v>
      </c>
      <c r="O12" s="146" t="s">
        <v>172</v>
      </c>
      <c r="P12" s="146" t="s">
        <v>172</v>
      </c>
      <c r="Q12" s="146">
        <v>2</v>
      </c>
      <c r="R12" s="120">
        <v>1.75</v>
      </c>
      <c r="S12" s="118"/>
      <c r="T12" s="8"/>
      <c r="U12" s="10"/>
      <c r="V12" s="10"/>
      <c r="W12" s="10"/>
      <c r="X12" s="20"/>
      <c r="Y12" s="20"/>
      <c r="Z12" s="20"/>
      <c r="AA12" s="20"/>
      <c r="AB12" s="20"/>
      <c r="AC12" s="118"/>
      <c r="AD12" s="118"/>
    </row>
    <row r="13" spans="1:30" x14ac:dyDescent="0.25">
      <c r="A13" s="195"/>
      <c r="B13" s="51" t="s">
        <v>0</v>
      </c>
      <c r="C13" s="36" t="s">
        <v>27</v>
      </c>
      <c r="D13" s="173">
        <v>0</v>
      </c>
      <c r="E13" s="47">
        <f>N13/2</f>
        <v>0.3125</v>
      </c>
      <c r="F13" s="183"/>
      <c r="G13" s="47">
        <f>D13+2*F13</f>
        <v>0</v>
      </c>
      <c r="H13" s="69">
        <f>G13 + ((110-80)/120)*$C$4 * COS($C$6*PI()/180)</f>
        <v>0.5</v>
      </c>
      <c r="I13" s="69">
        <f>G13+0.5*$C$4*COS($C$6*PI()/180)</f>
        <v>1</v>
      </c>
      <c r="J13" s="63">
        <f>G13 + ((110-40)/120)*$C$4*COS($C$6*PI()/180)</f>
        <v>1.1666666666666667</v>
      </c>
      <c r="K13" s="63">
        <f>G13 +$C$4*COS($C$6*PI()/180)</f>
        <v>2</v>
      </c>
      <c r="L13" s="63">
        <f>G13 + ((110-20)/120)*$C$4</f>
        <v>1.5</v>
      </c>
      <c r="M13" s="78">
        <f>(K13/COS($C$6*PI()/180))</f>
        <v>2</v>
      </c>
      <c r="N13" s="42">
        <v>0.625</v>
      </c>
      <c r="O13" s="146" t="s">
        <v>172</v>
      </c>
      <c r="P13" s="146" t="s">
        <v>172</v>
      </c>
      <c r="Q13" s="42">
        <v>2.5</v>
      </c>
      <c r="R13" s="18">
        <v>2.5</v>
      </c>
      <c r="S13" s="11"/>
      <c r="T13" s="163"/>
      <c r="U13" s="164"/>
      <c r="V13" s="11"/>
      <c r="W13" s="11"/>
      <c r="X13" s="11"/>
      <c r="Y13" s="11"/>
      <c r="Z13" s="11"/>
      <c r="AA13" s="11"/>
      <c r="AB13" s="11"/>
      <c r="AC13" s="10"/>
      <c r="AD13" s="10"/>
    </row>
    <row r="14" spans="1:30" x14ac:dyDescent="0.25">
      <c r="A14" s="195"/>
      <c r="B14" s="16" t="s">
        <v>0</v>
      </c>
      <c r="C14" s="36" t="s">
        <v>28</v>
      </c>
      <c r="D14" s="173">
        <v>0</v>
      </c>
      <c r="E14" s="59">
        <f>N14/2</f>
        <v>0.34375</v>
      </c>
      <c r="F14" s="184"/>
      <c r="G14" s="59">
        <f>D14+2*F14</f>
        <v>0</v>
      </c>
      <c r="H14" s="68">
        <f t="shared" ref="H14:H49" si="8">G14 + ((110-80)/120)*$C$4 * COS($C$6*PI()/180)</f>
        <v>0.5</v>
      </c>
      <c r="I14" s="68">
        <f t="shared" ref="I14:I49" si="9">G14+0.5*$C$4*COS($C$6*PI()/180)</f>
        <v>1</v>
      </c>
      <c r="J14" s="60">
        <f t="shared" ref="J14:J49" si="10">G14 + ((110-40)/120)*$C$4*COS($C$6*PI()/180)</f>
        <v>1.1666666666666667</v>
      </c>
      <c r="K14" s="60">
        <f t="shared" ref="K14:K49" si="11">G14 +$C$4*COS($C$6*PI()/180)</f>
        <v>2</v>
      </c>
      <c r="L14" s="63">
        <f t="shared" ref="L14:L49" si="12">G14 + ((110-20)/120)*$C$4</f>
        <v>1.5</v>
      </c>
      <c r="M14" s="78">
        <f t="shared" ref="M14:M49" si="13">(K14/COS($C$6*PI()/180))</f>
        <v>2</v>
      </c>
      <c r="N14" s="42">
        <v>0.6875</v>
      </c>
      <c r="O14" s="146" t="s">
        <v>172</v>
      </c>
      <c r="P14" s="146" t="s">
        <v>172</v>
      </c>
      <c r="Q14" s="42">
        <v>2.625</v>
      </c>
      <c r="R14" s="18">
        <v>2.5</v>
      </c>
      <c r="S14" s="11"/>
      <c r="T14" s="163"/>
      <c r="U14" s="164"/>
      <c r="V14" s="11"/>
      <c r="W14" s="11"/>
      <c r="X14" s="11"/>
      <c r="Y14" s="11"/>
      <c r="Z14" s="11"/>
      <c r="AA14" s="11"/>
      <c r="AB14" s="11"/>
      <c r="AC14" s="10"/>
      <c r="AD14" s="10"/>
    </row>
    <row r="15" spans="1:30" x14ac:dyDescent="0.25">
      <c r="A15" s="195"/>
      <c r="B15" s="16" t="s">
        <v>0</v>
      </c>
      <c r="C15" s="36" t="s">
        <v>10</v>
      </c>
      <c r="D15" s="174">
        <v>0</v>
      </c>
      <c r="E15" s="59">
        <f t="shared" ref="E15:E49" si="14">N15/2</f>
        <v>0.375</v>
      </c>
      <c r="F15" s="184"/>
      <c r="G15" s="59">
        <f t="shared" ref="G15:G22" si="15">D15+2*F15</f>
        <v>0</v>
      </c>
      <c r="H15" s="68">
        <f t="shared" si="8"/>
        <v>0.5</v>
      </c>
      <c r="I15" s="68">
        <f t="shared" si="9"/>
        <v>1</v>
      </c>
      <c r="J15" s="60">
        <f t="shared" si="10"/>
        <v>1.1666666666666667</v>
      </c>
      <c r="K15" s="60">
        <f t="shared" si="11"/>
        <v>2</v>
      </c>
      <c r="L15" s="63">
        <f t="shared" si="12"/>
        <v>1.5</v>
      </c>
      <c r="M15" s="78">
        <f t="shared" si="13"/>
        <v>2</v>
      </c>
      <c r="N15" s="42">
        <v>0.75</v>
      </c>
      <c r="O15" s="146" t="s">
        <v>172</v>
      </c>
      <c r="P15" s="146" t="s">
        <v>172</v>
      </c>
      <c r="Q15" s="42">
        <v>3</v>
      </c>
      <c r="R15" s="18">
        <v>2.75</v>
      </c>
      <c r="S15" s="11"/>
      <c r="T15" s="163"/>
      <c r="U15" s="164"/>
      <c r="V15" s="11"/>
      <c r="W15" s="11"/>
      <c r="X15" s="11"/>
      <c r="Y15" s="11"/>
      <c r="Z15" s="11"/>
      <c r="AA15" s="11"/>
      <c r="AB15" s="11"/>
      <c r="AC15" s="10"/>
      <c r="AD15" s="10"/>
    </row>
    <row r="16" spans="1:30" x14ac:dyDescent="0.25">
      <c r="A16" s="195"/>
      <c r="B16" s="16" t="s">
        <v>0</v>
      </c>
      <c r="C16" s="36" t="s">
        <v>17</v>
      </c>
      <c r="D16" s="173">
        <v>0</v>
      </c>
      <c r="E16" s="59">
        <f t="shared" si="14"/>
        <v>0.4375</v>
      </c>
      <c r="F16" s="184">
        <v>0.4375</v>
      </c>
      <c r="G16" s="59">
        <f t="shared" si="15"/>
        <v>0.875</v>
      </c>
      <c r="H16" s="68">
        <f t="shared" si="8"/>
        <v>1.375</v>
      </c>
      <c r="I16" s="68">
        <f t="shared" si="9"/>
        <v>1.875</v>
      </c>
      <c r="J16" s="60">
        <f t="shared" si="10"/>
        <v>2.041666666666667</v>
      </c>
      <c r="K16" s="60">
        <f t="shared" si="11"/>
        <v>2.875</v>
      </c>
      <c r="L16" s="63">
        <f t="shared" si="12"/>
        <v>2.375</v>
      </c>
      <c r="M16" s="78">
        <f t="shared" si="13"/>
        <v>2.875</v>
      </c>
      <c r="N16" s="42">
        <v>0.875</v>
      </c>
      <c r="O16" s="146" t="s">
        <v>172</v>
      </c>
      <c r="P16" s="146" t="s">
        <v>172</v>
      </c>
      <c r="Q16" s="42">
        <v>3.375</v>
      </c>
      <c r="R16" s="18">
        <v>3</v>
      </c>
      <c r="S16" s="11"/>
      <c r="T16" s="163"/>
      <c r="U16" s="164"/>
      <c r="V16" s="11"/>
      <c r="W16" s="11"/>
      <c r="X16" s="11"/>
      <c r="Y16" s="11"/>
      <c r="Z16" s="11"/>
      <c r="AA16" s="11"/>
      <c r="AB16" s="11"/>
      <c r="AC16" s="10"/>
      <c r="AD16" s="10"/>
    </row>
    <row r="17" spans="1:30" x14ac:dyDescent="0.25">
      <c r="A17" s="195"/>
      <c r="B17" s="16" t="s">
        <v>0</v>
      </c>
      <c r="C17" s="5" t="s">
        <v>18</v>
      </c>
      <c r="D17" s="173">
        <v>0</v>
      </c>
      <c r="E17" s="59">
        <f t="shared" si="14"/>
        <v>0.5</v>
      </c>
      <c r="F17" s="184"/>
      <c r="G17" s="59">
        <f t="shared" si="15"/>
        <v>0</v>
      </c>
      <c r="H17" s="68">
        <f t="shared" si="8"/>
        <v>0.5</v>
      </c>
      <c r="I17" s="68">
        <f t="shared" si="9"/>
        <v>1</v>
      </c>
      <c r="J17" s="60">
        <f t="shared" si="10"/>
        <v>1.1666666666666667</v>
      </c>
      <c r="K17" s="60">
        <f t="shared" si="11"/>
        <v>2</v>
      </c>
      <c r="L17" s="63">
        <f t="shared" si="12"/>
        <v>1.5</v>
      </c>
      <c r="M17" s="78">
        <f t="shared" si="13"/>
        <v>2</v>
      </c>
      <c r="N17" s="26">
        <v>1</v>
      </c>
      <c r="O17" s="146" t="s">
        <v>172</v>
      </c>
      <c r="P17" s="146" t="s">
        <v>172</v>
      </c>
      <c r="Q17" s="26">
        <v>3.75</v>
      </c>
      <c r="R17" s="17">
        <v>3.125</v>
      </c>
      <c r="S17" s="11"/>
      <c r="T17" s="163"/>
      <c r="U17" s="164"/>
      <c r="V17" s="11"/>
      <c r="W17" s="11"/>
      <c r="X17" s="11"/>
      <c r="Y17" s="11"/>
      <c r="Z17" s="11"/>
      <c r="AA17" s="11"/>
      <c r="AB17" s="11"/>
      <c r="AC17" s="10"/>
      <c r="AD17" s="10"/>
    </row>
    <row r="18" spans="1:30" x14ac:dyDescent="0.25">
      <c r="A18" s="195"/>
      <c r="B18" s="16" t="s">
        <v>0</v>
      </c>
      <c r="C18" s="5" t="s">
        <v>26</v>
      </c>
      <c r="D18" s="173">
        <v>0</v>
      </c>
      <c r="E18" s="59">
        <f t="shared" si="14"/>
        <v>0.5625</v>
      </c>
      <c r="F18" s="184"/>
      <c r="G18" s="59">
        <f t="shared" si="15"/>
        <v>0</v>
      </c>
      <c r="H18" s="68">
        <f t="shared" si="8"/>
        <v>0.5</v>
      </c>
      <c r="I18" s="68">
        <f t="shared" si="9"/>
        <v>1</v>
      </c>
      <c r="J18" s="60">
        <f t="shared" si="10"/>
        <v>1.1666666666666667</v>
      </c>
      <c r="K18" s="60">
        <f t="shared" si="11"/>
        <v>2</v>
      </c>
      <c r="L18" s="63">
        <f t="shared" si="12"/>
        <v>1.5</v>
      </c>
      <c r="M18" s="78">
        <f t="shared" si="13"/>
        <v>2</v>
      </c>
      <c r="N18" s="26">
        <v>1.125</v>
      </c>
      <c r="O18" s="146" t="s">
        <v>172</v>
      </c>
      <c r="P18" s="146" t="s">
        <v>172</v>
      </c>
      <c r="Q18" s="26">
        <v>4.25</v>
      </c>
      <c r="R18" s="17">
        <v>3.5</v>
      </c>
      <c r="S18" s="11"/>
      <c r="T18" s="163"/>
      <c r="U18" s="164"/>
      <c r="V18" s="11"/>
      <c r="W18" s="11"/>
      <c r="X18" s="11"/>
      <c r="Y18" s="11"/>
      <c r="Z18" s="11"/>
      <c r="AA18" s="11"/>
      <c r="AB18" s="11"/>
      <c r="AC18" s="10"/>
      <c r="AD18" s="10"/>
    </row>
    <row r="19" spans="1:30" x14ac:dyDescent="0.25">
      <c r="A19" s="195"/>
      <c r="B19" s="16" t="s">
        <v>0</v>
      </c>
      <c r="C19" s="36" t="s">
        <v>23</v>
      </c>
      <c r="D19" s="173">
        <v>0</v>
      </c>
      <c r="E19" s="59">
        <f t="shared" si="14"/>
        <v>0.625</v>
      </c>
      <c r="F19" s="184"/>
      <c r="G19" s="59">
        <f t="shared" si="15"/>
        <v>0</v>
      </c>
      <c r="H19" s="68">
        <f t="shared" si="8"/>
        <v>0.5</v>
      </c>
      <c r="I19" s="68">
        <f t="shared" si="9"/>
        <v>1</v>
      </c>
      <c r="J19" s="60">
        <f t="shared" si="10"/>
        <v>1.1666666666666667</v>
      </c>
      <c r="K19" s="60">
        <f t="shared" si="11"/>
        <v>2</v>
      </c>
      <c r="L19" s="63">
        <f t="shared" si="12"/>
        <v>1.5</v>
      </c>
      <c r="M19" s="78">
        <f t="shared" si="13"/>
        <v>2</v>
      </c>
      <c r="N19" s="42">
        <v>1.25</v>
      </c>
      <c r="O19" s="146" t="s">
        <v>172</v>
      </c>
      <c r="P19" s="146" t="s">
        <v>172</v>
      </c>
      <c r="Q19" s="42">
        <v>4.5</v>
      </c>
      <c r="R19" s="18">
        <v>3.5</v>
      </c>
      <c r="S19" s="11"/>
      <c r="T19" s="163"/>
      <c r="U19" s="164"/>
      <c r="V19" s="11"/>
      <c r="W19" s="11"/>
      <c r="X19" s="11"/>
      <c r="Y19" s="11"/>
      <c r="Z19" s="11"/>
      <c r="AA19" s="11"/>
      <c r="AB19" s="11"/>
      <c r="AC19" s="76"/>
      <c r="AD19" s="76"/>
    </row>
    <row r="20" spans="1:30" x14ac:dyDescent="0.25">
      <c r="A20" s="195"/>
      <c r="B20" s="16" t="s">
        <v>0</v>
      </c>
      <c r="C20" s="36" t="s">
        <v>16</v>
      </c>
      <c r="D20" s="173">
        <v>0</v>
      </c>
      <c r="E20" s="59">
        <f t="shared" si="14"/>
        <v>0.6875</v>
      </c>
      <c r="F20" s="184"/>
      <c r="G20" s="59">
        <f t="shared" si="15"/>
        <v>0</v>
      </c>
      <c r="H20" s="68">
        <f t="shared" si="8"/>
        <v>0.5</v>
      </c>
      <c r="I20" s="68">
        <f t="shared" si="9"/>
        <v>1</v>
      </c>
      <c r="J20" s="60">
        <f t="shared" si="10"/>
        <v>1.1666666666666667</v>
      </c>
      <c r="K20" s="60">
        <f t="shared" si="11"/>
        <v>2</v>
      </c>
      <c r="L20" s="63">
        <f t="shared" si="12"/>
        <v>1.5</v>
      </c>
      <c r="M20" s="78">
        <f t="shared" si="13"/>
        <v>2</v>
      </c>
      <c r="N20" s="42">
        <v>1.375</v>
      </c>
      <c r="O20" s="146" t="s">
        <v>172</v>
      </c>
      <c r="P20" s="146" t="s">
        <v>172</v>
      </c>
      <c r="Q20" s="42">
        <v>4.875</v>
      </c>
      <c r="R20" s="18">
        <v>4.25</v>
      </c>
      <c r="S20" s="11"/>
      <c r="T20" s="163"/>
      <c r="U20" s="164"/>
      <c r="V20" s="11"/>
      <c r="W20" s="11"/>
      <c r="X20" s="11"/>
      <c r="Y20" s="11"/>
      <c r="Z20" s="11"/>
      <c r="AA20" s="11"/>
      <c r="AB20" s="11"/>
      <c r="AC20" s="76"/>
      <c r="AD20" s="76"/>
    </row>
    <row r="21" spans="1:30" x14ac:dyDescent="0.25">
      <c r="A21" s="195"/>
      <c r="B21" s="16" t="s">
        <v>0</v>
      </c>
      <c r="C21" s="36" t="s">
        <v>15</v>
      </c>
      <c r="D21" s="173">
        <v>0</v>
      </c>
      <c r="E21" s="59">
        <f t="shared" si="14"/>
        <v>0.71875</v>
      </c>
      <c r="F21" s="184"/>
      <c r="G21" s="59">
        <f t="shared" si="15"/>
        <v>0</v>
      </c>
      <c r="H21" s="68">
        <f t="shared" si="8"/>
        <v>0.5</v>
      </c>
      <c r="I21" s="68">
        <f t="shared" si="9"/>
        <v>1</v>
      </c>
      <c r="J21" s="60">
        <f t="shared" si="10"/>
        <v>1.1666666666666667</v>
      </c>
      <c r="K21" s="60">
        <f t="shared" si="11"/>
        <v>2</v>
      </c>
      <c r="L21" s="63">
        <f t="shared" si="12"/>
        <v>1.5</v>
      </c>
      <c r="M21" s="78">
        <f t="shared" si="13"/>
        <v>2</v>
      </c>
      <c r="N21" s="26">
        <v>1.4375</v>
      </c>
      <c r="O21" s="146" t="s">
        <v>172</v>
      </c>
      <c r="P21" s="146" t="s">
        <v>172</v>
      </c>
      <c r="Q21" s="41">
        <v>5.25</v>
      </c>
      <c r="R21" s="19">
        <v>4.25</v>
      </c>
      <c r="S21" s="11"/>
      <c r="T21" s="163"/>
      <c r="U21" s="164"/>
      <c r="V21" s="11"/>
      <c r="W21" s="11"/>
      <c r="X21" s="11"/>
      <c r="Y21" s="11"/>
      <c r="Z21" s="11"/>
      <c r="AA21" s="11"/>
      <c r="AB21" s="11"/>
      <c r="AC21" s="76"/>
      <c r="AD21" s="76"/>
    </row>
    <row r="22" spans="1:30" x14ac:dyDescent="0.25">
      <c r="A22" s="195"/>
      <c r="B22" s="16" t="s">
        <v>0</v>
      </c>
      <c r="C22" s="36" t="s">
        <v>14</v>
      </c>
      <c r="D22" s="173">
        <v>0</v>
      </c>
      <c r="E22" s="59">
        <f t="shared" si="14"/>
        <v>0.75</v>
      </c>
      <c r="F22" s="184"/>
      <c r="G22" s="59">
        <f t="shared" si="15"/>
        <v>0</v>
      </c>
      <c r="H22" s="68">
        <f t="shared" si="8"/>
        <v>0.5</v>
      </c>
      <c r="I22" s="68">
        <f t="shared" si="9"/>
        <v>1</v>
      </c>
      <c r="J22" s="60">
        <f t="shared" si="10"/>
        <v>1.1666666666666667</v>
      </c>
      <c r="K22" s="60">
        <f t="shared" si="11"/>
        <v>2</v>
      </c>
      <c r="L22" s="63">
        <f t="shared" si="12"/>
        <v>1.5</v>
      </c>
      <c r="M22" s="78">
        <f t="shared" si="13"/>
        <v>2</v>
      </c>
      <c r="N22" s="41">
        <v>1.5</v>
      </c>
      <c r="O22" s="146" t="s">
        <v>172</v>
      </c>
      <c r="P22" s="146" t="s">
        <v>172</v>
      </c>
      <c r="Q22" s="41">
        <v>5.625</v>
      </c>
      <c r="R22" s="19">
        <v>4.25</v>
      </c>
      <c r="S22" s="11"/>
      <c r="T22" s="163"/>
      <c r="U22" s="164"/>
      <c r="V22" s="11"/>
      <c r="W22" s="11"/>
      <c r="X22" s="11"/>
      <c r="Y22" s="11"/>
      <c r="Z22" s="11"/>
      <c r="AA22" s="11"/>
      <c r="AB22" s="11"/>
      <c r="AC22" s="76"/>
      <c r="AD22" s="76"/>
    </row>
    <row r="23" spans="1:30" ht="15.75" thickBot="1" x14ac:dyDescent="0.3">
      <c r="A23" s="195"/>
      <c r="B23" s="35" t="s">
        <v>0</v>
      </c>
      <c r="C23" s="27" t="s">
        <v>1</v>
      </c>
      <c r="D23" s="175">
        <v>0</v>
      </c>
      <c r="E23" s="49">
        <f t="shared" si="14"/>
        <v>0.78125</v>
      </c>
      <c r="F23" s="185"/>
      <c r="G23" s="49">
        <f t="shared" ref="G23:G49" si="16">D23+2*F23</f>
        <v>0</v>
      </c>
      <c r="H23" s="73">
        <f t="shared" si="8"/>
        <v>0.5</v>
      </c>
      <c r="I23" s="73">
        <f t="shared" si="9"/>
        <v>1</v>
      </c>
      <c r="J23" s="64">
        <f t="shared" si="10"/>
        <v>1.1666666666666667</v>
      </c>
      <c r="K23" s="64">
        <f t="shared" si="11"/>
        <v>2</v>
      </c>
      <c r="L23" s="157">
        <f t="shared" si="12"/>
        <v>1.5</v>
      </c>
      <c r="M23" s="148">
        <f t="shared" si="13"/>
        <v>2</v>
      </c>
      <c r="N23" s="50">
        <v>1.5625</v>
      </c>
      <c r="O23" s="27" t="s">
        <v>172</v>
      </c>
      <c r="P23" s="27" t="s">
        <v>172</v>
      </c>
      <c r="Q23" s="27">
        <v>6</v>
      </c>
      <c r="R23" s="29">
        <v>4.25</v>
      </c>
      <c r="S23" s="11"/>
      <c r="T23" s="163"/>
      <c r="U23" s="164"/>
      <c r="V23" s="11"/>
      <c r="W23" s="11"/>
      <c r="X23" s="11"/>
      <c r="Y23" s="11"/>
      <c r="Z23" s="11"/>
      <c r="AA23" s="11"/>
      <c r="AB23" s="11"/>
      <c r="AC23" s="76"/>
      <c r="AD23" s="76"/>
    </row>
    <row r="24" spans="1:30" x14ac:dyDescent="0.25">
      <c r="A24" s="195"/>
      <c r="B24" s="38" t="s">
        <v>146</v>
      </c>
      <c r="C24" s="53" t="s">
        <v>147</v>
      </c>
      <c r="D24" s="176">
        <v>0</v>
      </c>
      <c r="E24" s="65">
        <f t="shared" si="14"/>
        <v>0.1</v>
      </c>
      <c r="F24" s="186"/>
      <c r="G24" s="65">
        <f t="shared" si="16"/>
        <v>0</v>
      </c>
      <c r="H24" s="72">
        <f t="shared" si="8"/>
        <v>0.5</v>
      </c>
      <c r="I24" s="72">
        <f t="shared" si="9"/>
        <v>1</v>
      </c>
      <c r="J24" s="66">
        <f t="shared" si="10"/>
        <v>1.1666666666666667</v>
      </c>
      <c r="K24" s="66">
        <f t="shared" si="11"/>
        <v>2</v>
      </c>
      <c r="L24" s="66">
        <f t="shared" si="12"/>
        <v>1.5</v>
      </c>
      <c r="M24" s="149">
        <f t="shared" si="13"/>
        <v>2</v>
      </c>
      <c r="N24" s="153">
        <v>0.2</v>
      </c>
      <c r="O24" s="53" t="s">
        <v>172</v>
      </c>
      <c r="P24" s="53" t="s">
        <v>172</v>
      </c>
      <c r="Q24" s="154">
        <v>0.8</v>
      </c>
      <c r="R24" s="54">
        <v>2</v>
      </c>
      <c r="S24" s="118"/>
      <c r="T24" s="163"/>
      <c r="U24" s="164"/>
      <c r="V24" s="118"/>
      <c r="W24" s="118"/>
      <c r="X24" s="118"/>
      <c r="Y24" s="118"/>
      <c r="Z24" s="118"/>
      <c r="AA24" s="118"/>
      <c r="AB24" s="118"/>
      <c r="AC24" s="76"/>
      <c r="AD24" s="76"/>
    </row>
    <row r="25" spans="1:30" x14ac:dyDescent="0.25">
      <c r="A25" s="195"/>
      <c r="B25" s="51" t="s">
        <v>146</v>
      </c>
      <c r="C25" s="36" t="s">
        <v>148</v>
      </c>
      <c r="D25" s="177">
        <v>0</v>
      </c>
      <c r="E25" s="59">
        <f t="shared" si="14"/>
        <v>0.15</v>
      </c>
      <c r="F25" s="184"/>
      <c r="G25" s="59">
        <f t="shared" si="16"/>
        <v>0</v>
      </c>
      <c r="H25" s="68">
        <f t="shared" si="8"/>
        <v>0.5</v>
      </c>
      <c r="I25" s="68">
        <f t="shared" si="9"/>
        <v>1</v>
      </c>
      <c r="J25" s="60">
        <f t="shared" si="10"/>
        <v>1.1666666666666667</v>
      </c>
      <c r="K25" s="60">
        <f t="shared" si="11"/>
        <v>2</v>
      </c>
      <c r="L25" s="63">
        <f t="shared" si="12"/>
        <v>1.5</v>
      </c>
      <c r="M25" s="150">
        <f t="shared" si="13"/>
        <v>2</v>
      </c>
      <c r="N25" s="155">
        <v>0.3</v>
      </c>
      <c r="O25" s="5" t="s">
        <v>172</v>
      </c>
      <c r="P25" s="5" t="s">
        <v>172</v>
      </c>
      <c r="Q25" s="138">
        <v>1.2</v>
      </c>
      <c r="R25" s="17">
        <v>2</v>
      </c>
      <c r="S25" s="118"/>
      <c r="T25" s="163"/>
      <c r="U25" s="164"/>
      <c r="V25" s="118"/>
      <c r="W25" s="118"/>
      <c r="X25" s="118"/>
      <c r="Y25" s="118"/>
      <c r="Z25" s="118"/>
      <c r="AA25" s="118"/>
      <c r="AB25" s="118"/>
      <c r="AC25" s="76"/>
      <c r="AD25" s="76"/>
    </row>
    <row r="26" spans="1:30" x14ac:dyDescent="0.25">
      <c r="A26" s="195"/>
      <c r="B26" s="51" t="s">
        <v>146</v>
      </c>
      <c r="C26" s="36" t="s">
        <v>149</v>
      </c>
      <c r="D26" s="177">
        <v>0</v>
      </c>
      <c r="E26" s="59">
        <f t="shared" si="14"/>
        <v>0.2</v>
      </c>
      <c r="F26" s="184"/>
      <c r="G26" s="59">
        <f t="shared" si="16"/>
        <v>0</v>
      </c>
      <c r="H26" s="68">
        <f t="shared" si="8"/>
        <v>0.5</v>
      </c>
      <c r="I26" s="68">
        <f t="shared" si="9"/>
        <v>1</v>
      </c>
      <c r="J26" s="60">
        <f t="shared" si="10"/>
        <v>1.1666666666666667</v>
      </c>
      <c r="K26" s="60">
        <f t="shared" si="11"/>
        <v>2</v>
      </c>
      <c r="L26" s="63">
        <f t="shared" si="12"/>
        <v>1.5</v>
      </c>
      <c r="M26" s="150">
        <f t="shared" si="13"/>
        <v>2</v>
      </c>
      <c r="N26" s="155">
        <v>0.4</v>
      </c>
      <c r="O26" s="5" t="s">
        <v>172</v>
      </c>
      <c r="P26" s="5" t="s">
        <v>172</v>
      </c>
      <c r="Q26" s="138">
        <v>1.6</v>
      </c>
      <c r="R26" s="17">
        <v>2.5</v>
      </c>
      <c r="S26" s="118"/>
      <c r="T26" s="163"/>
      <c r="U26" s="164"/>
      <c r="V26" s="118"/>
      <c r="W26" s="118"/>
      <c r="X26" s="118"/>
      <c r="Y26" s="118"/>
      <c r="Z26" s="118"/>
      <c r="AA26" s="118"/>
      <c r="AB26" s="118"/>
      <c r="AC26" s="76"/>
      <c r="AD26" s="76"/>
    </row>
    <row r="27" spans="1:30" x14ac:dyDescent="0.25">
      <c r="A27" s="195"/>
      <c r="B27" s="51" t="s">
        <v>146</v>
      </c>
      <c r="C27" s="36" t="s">
        <v>150</v>
      </c>
      <c r="D27" s="177">
        <v>0</v>
      </c>
      <c r="E27" s="59">
        <f t="shared" si="14"/>
        <v>0.25</v>
      </c>
      <c r="F27" s="184"/>
      <c r="G27" s="59">
        <f t="shared" si="16"/>
        <v>0</v>
      </c>
      <c r="H27" s="68">
        <f t="shared" si="8"/>
        <v>0.5</v>
      </c>
      <c r="I27" s="68">
        <f t="shared" si="9"/>
        <v>1</v>
      </c>
      <c r="J27" s="60">
        <f t="shared" si="10"/>
        <v>1.1666666666666667</v>
      </c>
      <c r="K27" s="60">
        <f t="shared" si="11"/>
        <v>2</v>
      </c>
      <c r="L27" s="63">
        <f t="shared" si="12"/>
        <v>1.5</v>
      </c>
      <c r="M27" s="150">
        <f t="shared" si="13"/>
        <v>2</v>
      </c>
      <c r="N27" s="155">
        <v>0.5</v>
      </c>
      <c r="O27" s="5" t="s">
        <v>172</v>
      </c>
      <c r="P27" s="5" t="s">
        <v>172</v>
      </c>
      <c r="Q27" s="138">
        <v>2</v>
      </c>
      <c r="R27" s="17">
        <v>2.5</v>
      </c>
      <c r="S27" s="118"/>
      <c r="T27" s="163"/>
      <c r="U27" s="164"/>
      <c r="V27" s="118"/>
      <c r="W27" s="118"/>
      <c r="X27" s="118"/>
      <c r="Y27" s="118"/>
      <c r="Z27" s="118"/>
      <c r="AA27" s="118"/>
      <c r="AB27" s="118"/>
      <c r="AC27" s="76"/>
      <c r="AD27" s="76"/>
    </row>
    <row r="28" spans="1:30" x14ac:dyDescent="0.25">
      <c r="A28" s="195"/>
      <c r="B28" s="51" t="s">
        <v>146</v>
      </c>
      <c r="C28" s="36" t="s">
        <v>151</v>
      </c>
      <c r="D28" s="177">
        <v>0</v>
      </c>
      <c r="E28" s="59">
        <f t="shared" si="14"/>
        <v>0.3</v>
      </c>
      <c r="F28" s="184"/>
      <c r="G28" s="59">
        <f t="shared" si="16"/>
        <v>0</v>
      </c>
      <c r="H28" s="68">
        <f t="shared" si="8"/>
        <v>0.5</v>
      </c>
      <c r="I28" s="68">
        <f t="shared" si="9"/>
        <v>1</v>
      </c>
      <c r="J28" s="60">
        <f t="shared" si="10"/>
        <v>1.1666666666666667</v>
      </c>
      <c r="K28" s="60">
        <f t="shared" si="11"/>
        <v>2</v>
      </c>
      <c r="L28" s="63">
        <f t="shared" si="12"/>
        <v>1.5</v>
      </c>
      <c r="M28" s="150">
        <f t="shared" si="13"/>
        <v>2</v>
      </c>
      <c r="N28" s="155">
        <v>0.6</v>
      </c>
      <c r="O28" s="5" t="s">
        <v>172</v>
      </c>
      <c r="P28" s="5" t="s">
        <v>172</v>
      </c>
      <c r="Q28" s="138">
        <v>2.4</v>
      </c>
      <c r="R28" s="17">
        <v>2.5</v>
      </c>
      <c r="S28" s="118"/>
      <c r="T28" s="163"/>
      <c r="U28" s="164"/>
      <c r="V28" s="118"/>
      <c r="W28" s="118"/>
      <c r="X28" s="118"/>
      <c r="Y28" s="118"/>
      <c r="Z28" s="118"/>
      <c r="AA28" s="118"/>
      <c r="AB28" s="118"/>
      <c r="AC28" s="76"/>
      <c r="AD28" s="76"/>
    </row>
    <row r="29" spans="1:30" x14ac:dyDescent="0.25">
      <c r="A29" s="195"/>
      <c r="B29" s="51" t="s">
        <v>146</v>
      </c>
      <c r="C29" s="36" t="s">
        <v>152</v>
      </c>
      <c r="D29" s="177">
        <v>0</v>
      </c>
      <c r="E29" s="59">
        <f t="shared" si="14"/>
        <v>0.35</v>
      </c>
      <c r="F29" s="184"/>
      <c r="G29" s="59">
        <f t="shared" si="16"/>
        <v>0</v>
      </c>
      <c r="H29" s="68">
        <f t="shared" si="8"/>
        <v>0.5</v>
      </c>
      <c r="I29" s="68">
        <f t="shared" si="9"/>
        <v>1</v>
      </c>
      <c r="J29" s="60">
        <f t="shared" si="10"/>
        <v>1.1666666666666667</v>
      </c>
      <c r="K29" s="60">
        <f t="shared" si="11"/>
        <v>2</v>
      </c>
      <c r="L29" s="63">
        <f t="shared" si="12"/>
        <v>1.5</v>
      </c>
      <c r="M29" s="150">
        <f t="shared" si="13"/>
        <v>2</v>
      </c>
      <c r="N29" s="155">
        <v>0.7</v>
      </c>
      <c r="O29" s="5" t="s">
        <v>172</v>
      </c>
      <c r="P29" s="5" t="s">
        <v>172</v>
      </c>
      <c r="Q29" s="138">
        <v>2.8</v>
      </c>
      <c r="R29" s="17">
        <v>2.5</v>
      </c>
      <c r="S29" s="118"/>
      <c r="T29" s="163"/>
      <c r="U29" s="164"/>
      <c r="V29" s="118"/>
      <c r="W29" s="118"/>
      <c r="X29" s="118"/>
      <c r="Y29" s="118"/>
      <c r="Z29" s="118"/>
      <c r="AA29" s="118"/>
      <c r="AB29" s="118"/>
      <c r="AC29" s="76"/>
      <c r="AD29" s="76"/>
    </row>
    <row r="30" spans="1:30" x14ac:dyDescent="0.25">
      <c r="A30" s="195"/>
      <c r="B30" s="51" t="s">
        <v>146</v>
      </c>
      <c r="C30" s="36" t="s">
        <v>153</v>
      </c>
      <c r="D30" s="177">
        <v>0</v>
      </c>
      <c r="E30" s="59">
        <f t="shared" si="14"/>
        <v>0.4</v>
      </c>
      <c r="F30" s="184"/>
      <c r="G30" s="59">
        <f t="shared" si="16"/>
        <v>0</v>
      </c>
      <c r="H30" s="68">
        <f t="shared" si="8"/>
        <v>0.5</v>
      </c>
      <c r="I30" s="68">
        <f t="shared" si="9"/>
        <v>1</v>
      </c>
      <c r="J30" s="60">
        <f t="shared" si="10"/>
        <v>1.1666666666666667</v>
      </c>
      <c r="K30" s="60">
        <f t="shared" si="11"/>
        <v>2</v>
      </c>
      <c r="L30" s="63">
        <f t="shared" si="12"/>
        <v>1.5</v>
      </c>
      <c r="M30" s="150">
        <f t="shared" si="13"/>
        <v>2</v>
      </c>
      <c r="N30" s="155">
        <v>0.8</v>
      </c>
      <c r="O30" s="5" t="s">
        <v>172</v>
      </c>
      <c r="P30" s="5" t="s">
        <v>172</v>
      </c>
      <c r="Q30" s="138">
        <v>3.2</v>
      </c>
      <c r="R30" s="17">
        <v>3.5</v>
      </c>
      <c r="S30" s="118"/>
      <c r="T30" s="163"/>
      <c r="U30" s="164"/>
      <c r="V30" s="118"/>
      <c r="W30" s="118"/>
      <c r="X30" s="118"/>
      <c r="Y30" s="118"/>
      <c r="Z30" s="118"/>
      <c r="AA30" s="118"/>
      <c r="AB30" s="118"/>
      <c r="AC30" s="76"/>
      <c r="AD30" s="76"/>
    </row>
    <row r="31" spans="1:30" x14ac:dyDescent="0.25">
      <c r="A31" s="195"/>
      <c r="B31" s="51" t="s">
        <v>146</v>
      </c>
      <c r="C31" s="36" t="s">
        <v>154</v>
      </c>
      <c r="D31" s="177">
        <v>0</v>
      </c>
      <c r="E31" s="59">
        <f t="shared" si="14"/>
        <v>0.45</v>
      </c>
      <c r="F31" s="184">
        <v>0.45</v>
      </c>
      <c r="G31" s="59">
        <f t="shared" si="16"/>
        <v>0.9</v>
      </c>
      <c r="H31" s="68">
        <f t="shared" si="8"/>
        <v>1.4</v>
      </c>
      <c r="I31" s="68">
        <f t="shared" si="9"/>
        <v>1.9</v>
      </c>
      <c r="J31" s="60">
        <f t="shared" si="10"/>
        <v>2.0666666666666669</v>
      </c>
      <c r="K31" s="60">
        <f t="shared" si="11"/>
        <v>2.9</v>
      </c>
      <c r="L31" s="63">
        <f t="shared" si="12"/>
        <v>2.4</v>
      </c>
      <c r="M31" s="150">
        <f t="shared" si="13"/>
        <v>2.9</v>
      </c>
      <c r="N31" s="155">
        <v>0.9</v>
      </c>
      <c r="O31" s="5" t="s">
        <v>172</v>
      </c>
      <c r="P31" s="5" t="s">
        <v>172</v>
      </c>
      <c r="Q31" s="138">
        <v>3.6</v>
      </c>
      <c r="R31" s="17">
        <v>3.5</v>
      </c>
      <c r="S31" s="118"/>
      <c r="T31" s="163"/>
      <c r="U31" s="164"/>
      <c r="V31" s="118"/>
      <c r="W31" s="118"/>
      <c r="X31" s="118"/>
      <c r="Y31" s="118"/>
      <c r="Z31" s="118"/>
      <c r="AA31" s="118"/>
      <c r="AB31" s="118"/>
      <c r="AC31" s="76"/>
      <c r="AD31" s="76"/>
    </row>
    <row r="32" spans="1:30" x14ac:dyDescent="0.25">
      <c r="A32" s="195"/>
      <c r="B32" s="51" t="s">
        <v>146</v>
      </c>
      <c r="C32" s="36" t="s">
        <v>155</v>
      </c>
      <c r="D32" s="177">
        <v>0</v>
      </c>
      <c r="E32" s="59">
        <f t="shared" si="14"/>
        <v>0.5</v>
      </c>
      <c r="F32" s="184"/>
      <c r="G32" s="59">
        <f t="shared" si="16"/>
        <v>0</v>
      </c>
      <c r="H32" s="68">
        <f t="shared" si="8"/>
        <v>0.5</v>
      </c>
      <c r="I32" s="68">
        <f t="shared" si="9"/>
        <v>1</v>
      </c>
      <c r="J32" s="60">
        <f t="shared" si="10"/>
        <v>1.1666666666666667</v>
      </c>
      <c r="K32" s="60">
        <f t="shared" si="11"/>
        <v>2</v>
      </c>
      <c r="L32" s="63">
        <f t="shared" si="12"/>
        <v>1.5</v>
      </c>
      <c r="M32" s="150">
        <f t="shared" si="13"/>
        <v>2</v>
      </c>
      <c r="N32" s="155">
        <v>1</v>
      </c>
      <c r="O32" s="5" t="s">
        <v>172</v>
      </c>
      <c r="P32" s="5" t="s">
        <v>172</v>
      </c>
      <c r="Q32" s="138">
        <v>4</v>
      </c>
      <c r="R32" s="17">
        <v>3.5</v>
      </c>
      <c r="S32" s="118"/>
      <c r="T32" s="163"/>
      <c r="U32" s="164"/>
      <c r="V32" s="118"/>
      <c r="W32" s="118"/>
      <c r="X32" s="118"/>
      <c r="Y32" s="118"/>
      <c r="Z32" s="118"/>
      <c r="AA32" s="118"/>
      <c r="AB32" s="118"/>
      <c r="AC32" s="76"/>
      <c r="AD32" s="76"/>
    </row>
    <row r="33" spans="1:30" x14ac:dyDescent="0.25">
      <c r="A33" s="195"/>
      <c r="B33" s="51" t="s">
        <v>146</v>
      </c>
      <c r="C33" s="36" t="s">
        <v>156</v>
      </c>
      <c r="D33" s="177">
        <v>0</v>
      </c>
      <c r="E33" s="59">
        <f t="shared" si="14"/>
        <v>0.55000000000000004</v>
      </c>
      <c r="F33" s="184"/>
      <c r="G33" s="59">
        <f t="shared" si="16"/>
        <v>0</v>
      </c>
      <c r="H33" s="68">
        <f t="shared" si="8"/>
        <v>0.5</v>
      </c>
      <c r="I33" s="68">
        <f t="shared" si="9"/>
        <v>1</v>
      </c>
      <c r="J33" s="60">
        <f t="shared" si="10"/>
        <v>1.1666666666666667</v>
      </c>
      <c r="K33" s="60">
        <f t="shared" si="11"/>
        <v>2</v>
      </c>
      <c r="L33" s="63">
        <f t="shared" si="12"/>
        <v>1.5</v>
      </c>
      <c r="M33" s="150">
        <f t="shared" si="13"/>
        <v>2</v>
      </c>
      <c r="N33" s="155">
        <v>1.1000000000000001</v>
      </c>
      <c r="O33" s="5" t="s">
        <v>172</v>
      </c>
      <c r="P33" s="5" t="s">
        <v>172</v>
      </c>
      <c r="Q33" s="138">
        <v>4.4000000000000004</v>
      </c>
      <c r="R33" s="17">
        <v>3.5</v>
      </c>
      <c r="S33" s="118"/>
      <c r="T33" s="163"/>
      <c r="U33" s="164"/>
      <c r="V33" s="118"/>
      <c r="W33" s="118"/>
      <c r="X33" s="118"/>
      <c r="Y33" s="118"/>
      <c r="Z33" s="118"/>
      <c r="AA33" s="118"/>
      <c r="AB33" s="118"/>
      <c r="AC33" s="76"/>
      <c r="AD33" s="76"/>
    </row>
    <row r="34" spans="1:30" x14ac:dyDescent="0.25">
      <c r="A34" s="195"/>
      <c r="B34" s="51" t="s">
        <v>146</v>
      </c>
      <c r="C34" s="36" t="s">
        <v>157</v>
      </c>
      <c r="D34" s="177">
        <v>0</v>
      </c>
      <c r="E34" s="59">
        <f t="shared" si="14"/>
        <v>0.6</v>
      </c>
      <c r="F34" s="184"/>
      <c r="G34" s="59">
        <f t="shared" si="16"/>
        <v>0</v>
      </c>
      <c r="H34" s="68">
        <f t="shared" si="8"/>
        <v>0.5</v>
      </c>
      <c r="I34" s="68">
        <f t="shared" si="9"/>
        <v>1</v>
      </c>
      <c r="J34" s="60">
        <f t="shared" si="10"/>
        <v>1.1666666666666667</v>
      </c>
      <c r="K34" s="60">
        <f t="shared" si="11"/>
        <v>2</v>
      </c>
      <c r="L34" s="63">
        <f t="shared" si="12"/>
        <v>1.5</v>
      </c>
      <c r="M34" s="150">
        <f t="shared" si="13"/>
        <v>2</v>
      </c>
      <c r="N34" s="155">
        <v>1.2</v>
      </c>
      <c r="O34" s="5" t="s">
        <v>172</v>
      </c>
      <c r="P34" s="5" t="s">
        <v>172</v>
      </c>
      <c r="Q34" s="138">
        <v>4.8</v>
      </c>
      <c r="R34" s="17">
        <v>3.5</v>
      </c>
      <c r="S34" s="118"/>
      <c r="T34" s="163"/>
      <c r="U34" s="164"/>
      <c r="V34" s="118"/>
      <c r="W34" s="118"/>
      <c r="X34" s="118"/>
      <c r="Y34" s="118"/>
      <c r="Z34" s="118"/>
      <c r="AA34" s="118"/>
      <c r="AB34" s="118"/>
      <c r="AC34" s="76"/>
      <c r="AD34" s="76"/>
    </row>
    <row r="35" spans="1:30" x14ac:dyDescent="0.25">
      <c r="A35" s="195"/>
      <c r="B35" s="51" t="s">
        <v>146</v>
      </c>
      <c r="C35" s="36" t="s">
        <v>158</v>
      </c>
      <c r="D35" s="177">
        <v>0</v>
      </c>
      <c r="E35" s="59">
        <f t="shared" si="14"/>
        <v>0.65</v>
      </c>
      <c r="F35" s="184"/>
      <c r="G35" s="59">
        <f t="shared" si="16"/>
        <v>0</v>
      </c>
      <c r="H35" s="68">
        <f t="shared" si="8"/>
        <v>0.5</v>
      </c>
      <c r="I35" s="68">
        <f t="shared" si="9"/>
        <v>1</v>
      </c>
      <c r="J35" s="60">
        <f t="shared" si="10"/>
        <v>1.1666666666666667</v>
      </c>
      <c r="K35" s="60">
        <f t="shared" si="11"/>
        <v>2</v>
      </c>
      <c r="L35" s="63">
        <f t="shared" si="12"/>
        <v>1.5</v>
      </c>
      <c r="M35" s="150">
        <f t="shared" si="13"/>
        <v>2</v>
      </c>
      <c r="N35" s="155">
        <v>1.3</v>
      </c>
      <c r="O35" s="5" t="s">
        <v>172</v>
      </c>
      <c r="P35" s="5" t="s">
        <v>172</v>
      </c>
      <c r="Q35" s="138">
        <v>5.2</v>
      </c>
      <c r="R35" s="17">
        <v>3.5</v>
      </c>
      <c r="S35" s="118"/>
      <c r="T35" s="163"/>
      <c r="U35" s="164"/>
      <c r="V35" s="118"/>
      <c r="W35" s="118"/>
      <c r="X35" s="118"/>
      <c r="Y35" s="118"/>
      <c r="Z35" s="118"/>
      <c r="AA35" s="118"/>
      <c r="AB35" s="118"/>
      <c r="AC35" s="76"/>
      <c r="AD35" s="76"/>
    </row>
    <row r="36" spans="1:30" x14ac:dyDescent="0.25">
      <c r="A36" s="195"/>
      <c r="B36" s="51" t="s">
        <v>146</v>
      </c>
      <c r="C36" s="36" t="s">
        <v>159</v>
      </c>
      <c r="D36" s="177">
        <v>0</v>
      </c>
      <c r="E36" s="59">
        <f t="shared" si="14"/>
        <v>0.7</v>
      </c>
      <c r="F36" s="184"/>
      <c r="G36" s="59">
        <f t="shared" si="16"/>
        <v>0</v>
      </c>
      <c r="H36" s="68">
        <f t="shared" si="8"/>
        <v>0.5</v>
      </c>
      <c r="I36" s="68">
        <f t="shared" si="9"/>
        <v>1</v>
      </c>
      <c r="J36" s="60">
        <f t="shared" si="10"/>
        <v>1.1666666666666667</v>
      </c>
      <c r="K36" s="60">
        <f t="shared" si="11"/>
        <v>2</v>
      </c>
      <c r="L36" s="63">
        <f t="shared" si="12"/>
        <v>1.5</v>
      </c>
      <c r="M36" s="150">
        <f t="shared" si="13"/>
        <v>2</v>
      </c>
      <c r="N36" s="155">
        <v>1.4</v>
      </c>
      <c r="O36" s="5" t="s">
        <v>172</v>
      </c>
      <c r="P36" s="5" t="s">
        <v>172</v>
      </c>
      <c r="Q36" s="138">
        <v>5.6</v>
      </c>
      <c r="R36" s="17">
        <v>3.5</v>
      </c>
      <c r="S36" s="118"/>
      <c r="T36" s="163"/>
      <c r="U36" s="164"/>
      <c r="V36" s="118"/>
      <c r="W36" s="118"/>
      <c r="X36" s="118"/>
      <c r="Y36" s="118"/>
      <c r="Z36" s="118"/>
      <c r="AA36" s="118"/>
      <c r="AB36" s="118"/>
      <c r="AC36" s="76"/>
      <c r="AD36" s="76"/>
    </row>
    <row r="37" spans="1:30" x14ac:dyDescent="0.25">
      <c r="A37" s="195"/>
      <c r="B37" s="51" t="s">
        <v>146</v>
      </c>
      <c r="C37" s="36" t="s">
        <v>160</v>
      </c>
      <c r="D37" s="177">
        <v>0</v>
      </c>
      <c r="E37" s="59">
        <f t="shared" si="14"/>
        <v>0.75</v>
      </c>
      <c r="F37" s="184"/>
      <c r="G37" s="59">
        <f t="shared" si="16"/>
        <v>0</v>
      </c>
      <c r="H37" s="68">
        <f t="shared" si="8"/>
        <v>0.5</v>
      </c>
      <c r="I37" s="68">
        <f t="shared" si="9"/>
        <v>1</v>
      </c>
      <c r="J37" s="60">
        <f t="shared" si="10"/>
        <v>1.1666666666666667</v>
      </c>
      <c r="K37" s="60">
        <f t="shared" si="11"/>
        <v>2</v>
      </c>
      <c r="L37" s="63">
        <f t="shared" si="12"/>
        <v>1.5</v>
      </c>
      <c r="M37" s="150">
        <f t="shared" si="13"/>
        <v>2</v>
      </c>
      <c r="N37" s="155">
        <v>1.5</v>
      </c>
      <c r="O37" s="5" t="s">
        <v>172</v>
      </c>
      <c r="P37" s="5" t="s">
        <v>172</v>
      </c>
      <c r="Q37" s="138">
        <v>6</v>
      </c>
      <c r="R37" s="17">
        <v>3.5</v>
      </c>
      <c r="S37" s="118"/>
      <c r="T37" s="163"/>
      <c r="U37" s="164"/>
      <c r="V37" s="118"/>
      <c r="W37" s="118"/>
      <c r="X37" s="118"/>
      <c r="Y37" s="118"/>
      <c r="Z37" s="118"/>
      <c r="AA37" s="118"/>
      <c r="AB37" s="118"/>
      <c r="AC37" s="76"/>
      <c r="AD37" s="76"/>
    </row>
    <row r="38" spans="1:30" x14ac:dyDescent="0.25">
      <c r="A38" s="195"/>
      <c r="B38" s="51" t="s">
        <v>146</v>
      </c>
      <c r="C38" s="36" t="s">
        <v>161</v>
      </c>
      <c r="D38" s="177">
        <v>0</v>
      </c>
      <c r="E38" s="59">
        <f t="shared" si="14"/>
        <v>0.8</v>
      </c>
      <c r="F38" s="184"/>
      <c r="G38" s="59">
        <f t="shared" si="16"/>
        <v>0</v>
      </c>
      <c r="H38" s="68">
        <f t="shared" si="8"/>
        <v>0.5</v>
      </c>
      <c r="I38" s="68">
        <f t="shared" si="9"/>
        <v>1</v>
      </c>
      <c r="J38" s="60">
        <f t="shared" si="10"/>
        <v>1.1666666666666667</v>
      </c>
      <c r="K38" s="60">
        <f t="shared" si="11"/>
        <v>2</v>
      </c>
      <c r="L38" s="63">
        <f t="shared" si="12"/>
        <v>1.5</v>
      </c>
      <c r="M38" s="150">
        <f t="shared" si="13"/>
        <v>2</v>
      </c>
      <c r="N38" s="155">
        <v>1.6</v>
      </c>
      <c r="O38" s="5" t="s">
        <v>172</v>
      </c>
      <c r="P38" s="5" t="s">
        <v>172</v>
      </c>
      <c r="Q38" s="138">
        <v>6.4</v>
      </c>
      <c r="R38" s="17">
        <v>4.5</v>
      </c>
      <c r="S38" s="118"/>
      <c r="T38" s="163"/>
      <c r="U38" s="164"/>
      <c r="V38" s="118"/>
      <c r="W38" s="118"/>
      <c r="X38" s="118"/>
      <c r="Y38" s="118"/>
      <c r="Z38" s="118"/>
      <c r="AA38" s="118"/>
      <c r="AB38" s="118"/>
      <c r="AC38" s="76"/>
      <c r="AD38" s="76"/>
    </row>
    <row r="39" spans="1:30" x14ac:dyDescent="0.25">
      <c r="A39" s="195"/>
      <c r="B39" s="51" t="s">
        <v>146</v>
      </c>
      <c r="C39" s="36" t="s">
        <v>162</v>
      </c>
      <c r="D39" s="177">
        <v>0</v>
      </c>
      <c r="E39" s="59">
        <f t="shared" si="14"/>
        <v>0.85</v>
      </c>
      <c r="F39" s="184"/>
      <c r="G39" s="59">
        <f t="shared" si="16"/>
        <v>0</v>
      </c>
      <c r="H39" s="68">
        <f t="shared" si="8"/>
        <v>0.5</v>
      </c>
      <c r="I39" s="68">
        <f t="shared" si="9"/>
        <v>1</v>
      </c>
      <c r="J39" s="60">
        <f t="shared" si="10"/>
        <v>1.1666666666666667</v>
      </c>
      <c r="K39" s="60">
        <f t="shared" si="11"/>
        <v>2</v>
      </c>
      <c r="L39" s="63">
        <f t="shared" si="12"/>
        <v>1.5</v>
      </c>
      <c r="M39" s="150">
        <f t="shared" si="13"/>
        <v>2</v>
      </c>
      <c r="N39" s="155">
        <v>1.7</v>
      </c>
      <c r="O39" s="5" t="s">
        <v>172</v>
      </c>
      <c r="P39" s="5" t="s">
        <v>172</v>
      </c>
      <c r="Q39" s="138">
        <v>6.8</v>
      </c>
      <c r="R39" s="17">
        <v>4.5</v>
      </c>
      <c r="S39" s="118"/>
      <c r="T39" s="163"/>
      <c r="U39" s="164"/>
      <c r="V39" s="118"/>
      <c r="W39" s="118"/>
      <c r="X39" s="118"/>
      <c r="Y39" s="118"/>
      <c r="Z39" s="118"/>
      <c r="AA39" s="118"/>
      <c r="AB39" s="118"/>
      <c r="AC39" s="76"/>
      <c r="AD39" s="76"/>
    </row>
    <row r="40" spans="1:30" x14ac:dyDescent="0.25">
      <c r="A40" s="195"/>
      <c r="B40" s="51" t="s">
        <v>146</v>
      </c>
      <c r="C40" s="36" t="s">
        <v>163</v>
      </c>
      <c r="D40" s="177">
        <v>0</v>
      </c>
      <c r="E40" s="59">
        <f t="shared" si="14"/>
        <v>0.9</v>
      </c>
      <c r="F40" s="184"/>
      <c r="G40" s="59">
        <f t="shared" si="16"/>
        <v>0</v>
      </c>
      <c r="H40" s="68">
        <f t="shared" si="8"/>
        <v>0.5</v>
      </c>
      <c r="I40" s="68">
        <f t="shared" si="9"/>
        <v>1</v>
      </c>
      <c r="J40" s="60">
        <f t="shared" si="10"/>
        <v>1.1666666666666667</v>
      </c>
      <c r="K40" s="60">
        <f t="shared" si="11"/>
        <v>2</v>
      </c>
      <c r="L40" s="63">
        <f t="shared" si="12"/>
        <v>1.5</v>
      </c>
      <c r="M40" s="150">
        <f t="shared" si="13"/>
        <v>2</v>
      </c>
      <c r="N40" s="155">
        <v>1.8</v>
      </c>
      <c r="O40" s="5" t="s">
        <v>172</v>
      </c>
      <c r="P40" s="5" t="s">
        <v>172</v>
      </c>
      <c r="Q40" s="138">
        <v>7.2</v>
      </c>
      <c r="R40" s="17">
        <v>4.5</v>
      </c>
      <c r="S40" s="118"/>
      <c r="T40" s="163"/>
      <c r="U40" s="164"/>
      <c r="V40" s="118"/>
      <c r="W40" s="118"/>
      <c r="X40" s="118"/>
      <c r="Y40" s="118"/>
      <c r="Z40" s="118"/>
      <c r="AA40" s="118"/>
      <c r="AB40" s="118"/>
      <c r="AC40" s="76"/>
      <c r="AD40" s="76"/>
    </row>
    <row r="41" spans="1:30" x14ac:dyDescent="0.25">
      <c r="A41" s="195"/>
      <c r="B41" s="51" t="s">
        <v>146</v>
      </c>
      <c r="C41" s="36" t="s">
        <v>164</v>
      </c>
      <c r="D41" s="177">
        <v>0</v>
      </c>
      <c r="E41" s="59">
        <f t="shared" si="14"/>
        <v>0.95</v>
      </c>
      <c r="F41" s="184"/>
      <c r="G41" s="59">
        <f t="shared" si="16"/>
        <v>0</v>
      </c>
      <c r="H41" s="68">
        <f t="shared" si="8"/>
        <v>0.5</v>
      </c>
      <c r="I41" s="68">
        <f t="shared" si="9"/>
        <v>1</v>
      </c>
      <c r="J41" s="60">
        <f t="shared" si="10"/>
        <v>1.1666666666666667</v>
      </c>
      <c r="K41" s="60">
        <f t="shared" si="11"/>
        <v>2</v>
      </c>
      <c r="L41" s="63">
        <f t="shared" si="12"/>
        <v>1.5</v>
      </c>
      <c r="M41" s="150">
        <f t="shared" si="13"/>
        <v>2</v>
      </c>
      <c r="N41" s="155">
        <v>1.9</v>
      </c>
      <c r="O41" s="5" t="s">
        <v>172</v>
      </c>
      <c r="P41" s="5" t="s">
        <v>172</v>
      </c>
      <c r="Q41" s="138">
        <v>7.6</v>
      </c>
      <c r="R41" s="17">
        <v>4.5</v>
      </c>
      <c r="S41" s="118"/>
      <c r="T41" s="163"/>
      <c r="U41" s="164"/>
      <c r="V41" s="118"/>
      <c r="W41" s="118"/>
      <c r="X41" s="118"/>
      <c r="Y41" s="118"/>
      <c r="Z41" s="118"/>
      <c r="AA41" s="118"/>
      <c r="AB41" s="118"/>
      <c r="AC41" s="76"/>
      <c r="AD41" s="76"/>
    </row>
    <row r="42" spans="1:30" ht="15.75" thickBot="1" x14ac:dyDescent="0.3">
      <c r="A42" s="196"/>
      <c r="B42" s="151" t="s">
        <v>146</v>
      </c>
      <c r="C42" s="152" t="s">
        <v>165</v>
      </c>
      <c r="D42" s="178">
        <v>0</v>
      </c>
      <c r="E42" s="49">
        <f>N42/2</f>
        <v>1</v>
      </c>
      <c r="F42" s="185"/>
      <c r="G42" s="49">
        <f>D42+2*F42</f>
        <v>0</v>
      </c>
      <c r="H42" s="73">
        <f t="shared" si="8"/>
        <v>0.5</v>
      </c>
      <c r="I42" s="73">
        <f t="shared" si="9"/>
        <v>1</v>
      </c>
      <c r="J42" s="64">
        <f t="shared" si="10"/>
        <v>1.1666666666666667</v>
      </c>
      <c r="K42" s="64">
        <f t="shared" si="11"/>
        <v>2</v>
      </c>
      <c r="L42" s="157">
        <f t="shared" si="12"/>
        <v>1.5</v>
      </c>
      <c r="M42" s="148">
        <f t="shared" si="13"/>
        <v>2</v>
      </c>
      <c r="N42" s="156">
        <v>2</v>
      </c>
      <c r="O42" s="27" t="s">
        <v>172</v>
      </c>
      <c r="P42" s="27" t="s">
        <v>172</v>
      </c>
      <c r="Q42" s="139">
        <v>8</v>
      </c>
      <c r="R42" s="29">
        <v>4.5</v>
      </c>
      <c r="S42" s="118"/>
      <c r="T42" s="163"/>
      <c r="U42" s="164"/>
      <c r="V42" s="118"/>
      <c r="W42" s="118"/>
      <c r="X42" s="118"/>
      <c r="Y42" s="118"/>
      <c r="Z42" s="118"/>
      <c r="AA42" s="118"/>
      <c r="AB42" s="118"/>
      <c r="AC42" s="76"/>
      <c r="AD42" s="76"/>
    </row>
    <row r="43" spans="1:30" ht="15.75" thickBot="1" x14ac:dyDescent="0.3">
      <c r="A43" s="194" t="s">
        <v>181</v>
      </c>
      <c r="B43" s="38" t="s">
        <v>2</v>
      </c>
      <c r="C43" s="142" t="s">
        <v>11</v>
      </c>
      <c r="D43" s="179">
        <v>0</v>
      </c>
      <c r="E43" s="65">
        <f t="shared" si="14"/>
        <v>0.375</v>
      </c>
      <c r="F43" s="186">
        <v>0.375</v>
      </c>
      <c r="G43" s="65">
        <f t="shared" si="16"/>
        <v>0.75</v>
      </c>
      <c r="H43" s="72">
        <f t="shared" si="8"/>
        <v>1.25</v>
      </c>
      <c r="I43" s="72">
        <f t="shared" si="9"/>
        <v>1.75</v>
      </c>
      <c r="J43" s="66">
        <f t="shared" si="10"/>
        <v>1.9166666666666667</v>
      </c>
      <c r="K43" s="66">
        <f t="shared" si="11"/>
        <v>2.75</v>
      </c>
      <c r="L43" s="66">
        <f t="shared" si="12"/>
        <v>2.25</v>
      </c>
      <c r="M43" s="79">
        <f t="shared" si="13"/>
        <v>2.75</v>
      </c>
      <c r="N43" s="52">
        <v>0.75</v>
      </c>
      <c r="O43" s="53">
        <v>1.25</v>
      </c>
      <c r="P43" s="53">
        <v>3</v>
      </c>
      <c r="Q43" s="53">
        <v>3</v>
      </c>
      <c r="R43" s="54">
        <v>3</v>
      </c>
      <c r="S43" s="11"/>
      <c r="T43" s="163"/>
      <c r="U43" s="164"/>
      <c r="V43" s="11"/>
      <c r="W43" s="11"/>
      <c r="X43" s="11"/>
      <c r="Y43" s="11"/>
      <c r="Z43" s="11"/>
      <c r="AA43" s="11"/>
      <c r="AB43" s="11"/>
      <c r="AC43" s="76"/>
      <c r="AD43" s="10"/>
    </row>
    <row r="44" spans="1:30" ht="15.75" thickBot="1" x14ac:dyDescent="0.3">
      <c r="A44" s="195"/>
      <c r="B44" s="16" t="s">
        <v>2</v>
      </c>
      <c r="C44" s="143" t="s">
        <v>13</v>
      </c>
      <c r="D44" s="180">
        <v>0</v>
      </c>
      <c r="E44" s="59">
        <f t="shared" si="14"/>
        <v>0.375</v>
      </c>
      <c r="F44" s="184"/>
      <c r="G44" s="59">
        <f t="shared" si="16"/>
        <v>0</v>
      </c>
      <c r="H44" s="68">
        <f t="shared" si="8"/>
        <v>0.5</v>
      </c>
      <c r="I44" s="68">
        <f t="shared" si="9"/>
        <v>1</v>
      </c>
      <c r="J44" s="60">
        <f t="shared" si="10"/>
        <v>1.1666666666666667</v>
      </c>
      <c r="K44" s="60">
        <f t="shared" si="11"/>
        <v>2</v>
      </c>
      <c r="L44" s="66">
        <f t="shared" si="12"/>
        <v>1.5</v>
      </c>
      <c r="M44" s="78">
        <f t="shared" si="13"/>
        <v>2</v>
      </c>
      <c r="N44" s="26">
        <v>0.75</v>
      </c>
      <c r="O44" s="5">
        <v>1.25</v>
      </c>
      <c r="P44" s="5">
        <v>3.5</v>
      </c>
      <c r="Q44" s="5">
        <v>4</v>
      </c>
      <c r="R44" s="17">
        <v>3.25</v>
      </c>
      <c r="S44" s="11"/>
      <c r="T44" s="163"/>
      <c r="U44" s="164"/>
      <c r="V44" s="11"/>
      <c r="W44" s="11"/>
      <c r="X44" s="11"/>
      <c r="Y44" s="11"/>
      <c r="Z44" s="11"/>
      <c r="AA44" s="11"/>
      <c r="AB44" s="11"/>
      <c r="AC44" s="76"/>
      <c r="AD44" s="10"/>
    </row>
    <row r="45" spans="1:30" x14ac:dyDescent="0.25">
      <c r="A45" s="195"/>
      <c r="B45" s="16" t="s">
        <v>2</v>
      </c>
      <c r="C45" s="143" t="s">
        <v>5</v>
      </c>
      <c r="D45" s="180">
        <v>0</v>
      </c>
      <c r="E45" s="59">
        <f t="shared" si="14"/>
        <v>0.5</v>
      </c>
      <c r="F45" s="184"/>
      <c r="G45" s="59">
        <f t="shared" si="16"/>
        <v>0</v>
      </c>
      <c r="H45" s="68">
        <f t="shared" si="8"/>
        <v>0.5</v>
      </c>
      <c r="I45" s="68">
        <f t="shared" si="9"/>
        <v>1</v>
      </c>
      <c r="J45" s="60">
        <f t="shared" si="10"/>
        <v>1.1666666666666667</v>
      </c>
      <c r="K45" s="60">
        <f t="shared" si="11"/>
        <v>2</v>
      </c>
      <c r="L45" s="66">
        <f t="shared" si="12"/>
        <v>1.5</v>
      </c>
      <c r="M45" s="78">
        <f t="shared" si="13"/>
        <v>2</v>
      </c>
      <c r="N45" s="26">
        <v>1</v>
      </c>
      <c r="O45" s="5">
        <v>2.5</v>
      </c>
      <c r="P45" s="5">
        <v>4.5</v>
      </c>
      <c r="Q45" s="5">
        <v>5</v>
      </c>
      <c r="R45" s="17">
        <v>3.5</v>
      </c>
      <c r="S45" s="11"/>
      <c r="T45" s="163"/>
      <c r="U45" s="164"/>
      <c r="V45" s="11"/>
      <c r="W45" s="11"/>
      <c r="X45" s="11"/>
      <c r="Y45" s="11"/>
      <c r="Z45" s="11"/>
      <c r="AA45" s="11"/>
      <c r="AB45" s="11"/>
      <c r="AC45" s="76"/>
      <c r="AD45" s="10"/>
    </row>
    <row r="46" spans="1:30" ht="15.75" thickBot="1" x14ac:dyDescent="0.3">
      <c r="A46" s="195"/>
      <c r="B46" s="35" t="s">
        <v>2</v>
      </c>
      <c r="C46" s="144" t="s">
        <v>3</v>
      </c>
      <c r="D46" s="181">
        <v>0</v>
      </c>
      <c r="E46" s="49">
        <f t="shared" si="14"/>
        <v>0.75</v>
      </c>
      <c r="F46" s="185"/>
      <c r="G46" s="49">
        <f t="shared" si="16"/>
        <v>0</v>
      </c>
      <c r="H46" s="73">
        <f t="shared" si="8"/>
        <v>0.5</v>
      </c>
      <c r="I46" s="73">
        <f t="shared" si="9"/>
        <v>1</v>
      </c>
      <c r="J46" s="64">
        <f t="shared" si="10"/>
        <v>1.1666666666666667</v>
      </c>
      <c r="K46" s="64">
        <f t="shared" si="11"/>
        <v>2</v>
      </c>
      <c r="L46" s="63">
        <f t="shared" si="12"/>
        <v>1.5</v>
      </c>
      <c r="M46" s="80">
        <f t="shared" si="13"/>
        <v>2</v>
      </c>
      <c r="N46" s="50">
        <v>1.5</v>
      </c>
      <c r="O46" s="27">
        <v>2.75</v>
      </c>
      <c r="P46" s="27">
        <v>5.5</v>
      </c>
      <c r="Q46" s="27">
        <v>6.5</v>
      </c>
      <c r="R46" s="29">
        <v>4</v>
      </c>
      <c r="S46" s="11"/>
      <c r="T46" s="163"/>
      <c r="U46" s="164"/>
      <c r="V46" s="11"/>
      <c r="W46" s="11"/>
      <c r="X46" s="11"/>
      <c r="Y46" s="11"/>
      <c r="Z46" s="11"/>
      <c r="AA46" s="11"/>
      <c r="AB46" s="11"/>
      <c r="AC46" s="76"/>
      <c r="AD46" s="76"/>
    </row>
    <row r="47" spans="1:30" ht="15.75" thickBot="1" x14ac:dyDescent="0.3">
      <c r="A47" s="195"/>
      <c r="B47" s="38" t="s">
        <v>8</v>
      </c>
      <c r="C47" s="142" t="s">
        <v>12</v>
      </c>
      <c r="D47" s="179">
        <v>0</v>
      </c>
      <c r="E47" s="65">
        <f t="shared" si="14"/>
        <v>0.3125</v>
      </c>
      <c r="F47" s="186">
        <v>0.625</v>
      </c>
      <c r="G47" s="65">
        <f t="shared" si="16"/>
        <v>1.25</v>
      </c>
      <c r="H47" s="72">
        <f t="shared" si="8"/>
        <v>1.75</v>
      </c>
      <c r="I47" s="72">
        <f t="shared" si="9"/>
        <v>2.25</v>
      </c>
      <c r="J47" s="66">
        <f t="shared" si="10"/>
        <v>2.416666666666667</v>
      </c>
      <c r="K47" s="66">
        <f t="shared" si="11"/>
        <v>3.25</v>
      </c>
      <c r="L47" s="66">
        <f t="shared" si="12"/>
        <v>2.75</v>
      </c>
      <c r="M47" s="79">
        <f t="shared" si="13"/>
        <v>3.25</v>
      </c>
      <c r="N47" s="52">
        <v>0.625</v>
      </c>
      <c r="O47" s="53">
        <v>1.75</v>
      </c>
      <c r="P47" s="53">
        <v>3.5</v>
      </c>
      <c r="Q47" s="53">
        <v>3.625</v>
      </c>
      <c r="R47" s="54">
        <v>2.5</v>
      </c>
      <c r="S47" s="11"/>
      <c r="T47" s="163"/>
      <c r="U47" s="164"/>
      <c r="V47" s="11"/>
      <c r="W47" s="11"/>
      <c r="X47" s="11"/>
      <c r="Y47" s="11"/>
      <c r="Z47" s="11"/>
      <c r="AA47" s="11"/>
      <c r="AB47" s="11"/>
      <c r="AC47" s="76"/>
      <c r="AD47" s="10"/>
    </row>
    <row r="48" spans="1:30" x14ac:dyDescent="0.25">
      <c r="A48" s="195"/>
      <c r="B48" s="16" t="s">
        <v>8</v>
      </c>
      <c r="C48" s="143" t="s">
        <v>7</v>
      </c>
      <c r="D48" s="180">
        <v>0</v>
      </c>
      <c r="E48" s="59">
        <f t="shared" si="14"/>
        <v>0.5</v>
      </c>
      <c r="F48" s="184"/>
      <c r="G48" s="59">
        <f t="shared" si="16"/>
        <v>0</v>
      </c>
      <c r="H48" s="68">
        <f t="shared" si="8"/>
        <v>0.5</v>
      </c>
      <c r="I48" s="68">
        <f t="shared" si="9"/>
        <v>1</v>
      </c>
      <c r="J48" s="60">
        <f t="shared" si="10"/>
        <v>1.1666666666666667</v>
      </c>
      <c r="K48" s="60">
        <f t="shared" si="11"/>
        <v>2</v>
      </c>
      <c r="L48" s="66">
        <f t="shared" si="12"/>
        <v>1.5</v>
      </c>
      <c r="M48" s="78">
        <f t="shared" si="13"/>
        <v>2</v>
      </c>
      <c r="N48" s="26">
        <v>1</v>
      </c>
      <c r="O48" s="5">
        <v>2.25</v>
      </c>
      <c r="P48" s="5">
        <v>4.5</v>
      </c>
      <c r="Q48" s="5">
        <v>5</v>
      </c>
      <c r="R48" s="17">
        <v>3.5</v>
      </c>
      <c r="S48" s="11"/>
      <c r="T48" s="163"/>
      <c r="U48" s="164"/>
      <c r="V48" s="11"/>
      <c r="W48" s="11"/>
      <c r="X48" s="11"/>
      <c r="Y48" s="11"/>
      <c r="Z48" s="11"/>
      <c r="AA48" s="11"/>
      <c r="AB48" s="11"/>
      <c r="AC48" s="76"/>
      <c r="AD48" s="10"/>
    </row>
    <row r="49" spans="1:30" x14ac:dyDescent="0.25">
      <c r="A49" s="195"/>
      <c r="B49" s="39" t="s">
        <v>8</v>
      </c>
      <c r="C49" s="145" t="s">
        <v>9</v>
      </c>
      <c r="D49" s="180">
        <v>0</v>
      </c>
      <c r="E49" s="59">
        <f t="shared" si="14"/>
        <v>0.5</v>
      </c>
      <c r="F49" s="184"/>
      <c r="G49" s="59">
        <f t="shared" si="16"/>
        <v>0</v>
      </c>
      <c r="H49" s="68">
        <f t="shared" si="8"/>
        <v>0.5</v>
      </c>
      <c r="I49" s="68">
        <f t="shared" si="9"/>
        <v>1</v>
      </c>
      <c r="J49" s="60">
        <f t="shared" si="10"/>
        <v>1.1666666666666667</v>
      </c>
      <c r="K49" s="60">
        <f t="shared" si="11"/>
        <v>2</v>
      </c>
      <c r="L49" s="63">
        <f t="shared" si="12"/>
        <v>1.5</v>
      </c>
      <c r="M49" s="78">
        <f t="shared" si="13"/>
        <v>2</v>
      </c>
      <c r="N49" s="45">
        <v>1</v>
      </c>
      <c r="O49" s="44">
        <v>3</v>
      </c>
      <c r="P49" s="44">
        <v>5</v>
      </c>
      <c r="Q49" s="44">
        <v>6</v>
      </c>
      <c r="R49" s="48">
        <v>4</v>
      </c>
      <c r="S49" s="11"/>
      <c r="T49" s="163"/>
      <c r="U49" s="164"/>
      <c r="V49" s="11"/>
      <c r="W49" s="11"/>
      <c r="X49" s="11"/>
      <c r="Y49" s="11"/>
      <c r="Z49" s="11"/>
      <c r="AA49" s="11"/>
      <c r="AB49" s="11"/>
      <c r="AC49" s="76"/>
      <c r="AD49" s="10"/>
    </row>
    <row r="50" spans="1:30" ht="15.75" customHeight="1" thickBot="1" x14ac:dyDescent="0.3">
      <c r="A50" s="196"/>
      <c r="B50" s="35"/>
      <c r="C50" s="33"/>
      <c r="D50" s="28"/>
      <c r="E50" s="56"/>
      <c r="F50" s="56"/>
      <c r="G50" s="56"/>
      <c r="H50" s="56"/>
      <c r="I50" s="57"/>
      <c r="J50" s="67"/>
      <c r="K50" s="58"/>
      <c r="L50" s="58"/>
      <c r="M50" s="61"/>
      <c r="N50" s="50"/>
      <c r="O50" s="27"/>
      <c r="P50" s="27"/>
      <c r="Q50" s="27"/>
      <c r="R50" s="29"/>
      <c r="S50" s="11"/>
    </row>
    <row r="51" spans="1:30" x14ac:dyDescent="0.25">
      <c r="A51" s="8"/>
      <c r="B51" s="169" t="s">
        <v>189</v>
      </c>
    </row>
    <row r="52" spans="1:30" x14ac:dyDescent="0.25">
      <c r="B52" s="55">
        <v>1</v>
      </c>
      <c r="C52" t="s">
        <v>46</v>
      </c>
    </row>
    <row r="53" spans="1:30" x14ac:dyDescent="0.25">
      <c r="B53" s="55">
        <v>2</v>
      </c>
      <c r="C53" t="s">
        <v>135</v>
      </c>
    </row>
    <row r="54" spans="1:30" x14ac:dyDescent="0.25">
      <c r="C54" t="s">
        <v>173</v>
      </c>
      <c r="P54" s="2"/>
    </row>
    <row r="55" spans="1:30" x14ac:dyDescent="0.25">
      <c r="B55" s="55">
        <v>3</v>
      </c>
      <c r="C55" t="s">
        <v>54</v>
      </c>
    </row>
    <row r="56" spans="1:30" ht="17.25" x14ac:dyDescent="0.25">
      <c r="B56" s="116"/>
      <c r="C56" t="s">
        <v>174</v>
      </c>
    </row>
    <row r="57" spans="1:30" x14ac:dyDescent="0.25">
      <c r="B57" s="77">
        <v>4</v>
      </c>
      <c r="C57" t="s">
        <v>47</v>
      </c>
    </row>
    <row r="59" spans="1:30" x14ac:dyDescent="0.25">
      <c r="B59" s="3" t="s">
        <v>190</v>
      </c>
    </row>
    <row r="60" spans="1:30" x14ac:dyDescent="0.25">
      <c r="B60" s="55">
        <v>1</v>
      </c>
      <c r="C60" t="s">
        <v>136</v>
      </c>
    </row>
    <row r="61" spans="1:30" x14ac:dyDescent="0.25">
      <c r="B61" s="116"/>
      <c r="C61" s="167" t="s">
        <v>139</v>
      </c>
    </row>
    <row r="62" spans="1:30" x14ac:dyDescent="0.25">
      <c r="B62" s="116"/>
      <c r="C62" t="s">
        <v>200</v>
      </c>
    </row>
    <row r="63" spans="1:30" x14ac:dyDescent="0.25">
      <c r="B63" s="116"/>
      <c r="C63" t="s">
        <v>193</v>
      </c>
    </row>
    <row r="64" spans="1:30" ht="17.25" x14ac:dyDescent="0.25">
      <c r="B64" s="116"/>
      <c r="C64" t="s">
        <v>194</v>
      </c>
    </row>
    <row r="65" spans="2:3" x14ac:dyDescent="0.25">
      <c r="B65" s="116"/>
      <c r="C65" t="s">
        <v>195</v>
      </c>
    </row>
    <row r="66" spans="2:3" x14ac:dyDescent="0.25">
      <c r="B66" s="116"/>
      <c r="C66" t="s">
        <v>196</v>
      </c>
    </row>
    <row r="67" spans="2:3" x14ac:dyDescent="0.25">
      <c r="B67" s="121"/>
    </row>
    <row r="68" spans="2:3" x14ac:dyDescent="0.25">
      <c r="B68" s="116"/>
      <c r="C68" s="167" t="s">
        <v>140</v>
      </c>
    </row>
    <row r="69" spans="2:3" x14ac:dyDescent="0.25">
      <c r="B69" s="116"/>
      <c r="C69" t="s">
        <v>141</v>
      </c>
    </row>
    <row r="70" spans="2:3" x14ac:dyDescent="0.25">
      <c r="B70" s="116"/>
      <c r="C70" t="s">
        <v>137</v>
      </c>
    </row>
    <row r="71" spans="2:3" x14ac:dyDescent="0.25">
      <c r="B71" s="121"/>
    </row>
    <row r="72" spans="2:3" x14ac:dyDescent="0.25">
      <c r="B72" s="121">
        <v>2</v>
      </c>
      <c r="C72" s="166" t="s">
        <v>179</v>
      </c>
    </row>
    <row r="73" spans="2:3" x14ac:dyDescent="0.25">
      <c r="B73" s="121"/>
      <c r="C73" s="166" t="s">
        <v>175</v>
      </c>
    </row>
    <row r="74" spans="2:3" x14ac:dyDescent="0.25">
      <c r="B74" s="121"/>
      <c r="C74" s="166" t="s">
        <v>176</v>
      </c>
    </row>
    <row r="75" spans="2:3" x14ac:dyDescent="0.25">
      <c r="B75" s="121"/>
      <c r="C75" s="166" t="s">
        <v>177</v>
      </c>
    </row>
    <row r="76" spans="2:3" x14ac:dyDescent="0.25">
      <c r="B76" s="121"/>
      <c r="C76" s="166"/>
    </row>
    <row r="77" spans="2:3" x14ac:dyDescent="0.25">
      <c r="B77" s="55">
        <v>3</v>
      </c>
      <c r="C77" t="s">
        <v>178</v>
      </c>
    </row>
    <row r="78" spans="2:3" ht="21" customHeight="1" x14ac:dyDescent="0.25">
      <c r="B78" s="116"/>
      <c r="C78" s="167" t="s">
        <v>131</v>
      </c>
    </row>
    <row r="79" spans="2:3" x14ac:dyDescent="0.25">
      <c r="B79" s="116"/>
      <c r="C79" s="24" t="s">
        <v>122</v>
      </c>
    </row>
    <row r="80" spans="2:3" x14ac:dyDescent="0.25">
      <c r="B80" s="116"/>
      <c r="C80" s="25" t="s">
        <v>123</v>
      </c>
    </row>
    <row r="81" spans="2:3" x14ac:dyDescent="0.25">
      <c r="B81" s="116"/>
      <c r="C81" s="25" t="s">
        <v>124</v>
      </c>
    </row>
    <row r="82" spans="2:3" x14ac:dyDescent="0.25">
      <c r="B82" s="116"/>
      <c r="C82" s="25" t="s">
        <v>125</v>
      </c>
    </row>
    <row r="83" spans="2:3" x14ac:dyDescent="0.25">
      <c r="B83" s="116"/>
      <c r="C83" s="24" t="s">
        <v>130</v>
      </c>
    </row>
    <row r="84" spans="2:3" ht="18" customHeight="1" x14ac:dyDescent="0.25">
      <c r="C84" s="25" t="s">
        <v>126</v>
      </c>
    </row>
    <row r="85" spans="2:3" ht="17.25" customHeight="1" x14ac:dyDescent="0.25">
      <c r="B85" s="55"/>
      <c r="C85" s="25" t="s">
        <v>127</v>
      </c>
    </row>
    <row r="86" spans="2:3" x14ac:dyDescent="0.25">
      <c r="B86" s="55"/>
      <c r="C86" s="122" t="s">
        <v>129</v>
      </c>
    </row>
    <row r="87" spans="2:3" ht="20.25" customHeight="1" x14ac:dyDescent="0.25">
      <c r="B87" s="55"/>
      <c r="C87" s="25" t="s">
        <v>128</v>
      </c>
    </row>
    <row r="88" spans="2:3" ht="15.75" customHeight="1" x14ac:dyDescent="0.25">
      <c r="B88" s="74"/>
      <c r="C88" s="122" t="s">
        <v>129</v>
      </c>
    </row>
    <row r="89" spans="2:3" ht="23.25" customHeight="1" x14ac:dyDescent="0.25">
      <c r="B89" s="116"/>
      <c r="C89" s="168" t="s">
        <v>132</v>
      </c>
    </row>
    <row r="90" spans="2:3" ht="15.75" customHeight="1" x14ac:dyDescent="0.25">
      <c r="B90" s="116"/>
      <c r="C90" s="123" t="s">
        <v>191</v>
      </c>
    </row>
    <row r="91" spans="2:3" ht="15.75" customHeight="1" x14ac:dyDescent="0.25">
      <c r="B91" s="121"/>
      <c r="C91" s="123" t="s">
        <v>192</v>
      </c>
    </row>
    <row r="92" spans="2:3" ht="22.5" customHeight="1" x14ac:dyDescent="0.25">
      <c r="B92" s="116"/>
      <c r="C92" s="168" t="s">
        <v>133</v>
      </c>
    </row>
    <row r="93" spans="2:3" ht="15.75" customHeight="1" x14ac:dyDescent="0.25">
      <c r="B93" s="116"/>
      <c r="C93" s="123" t="s">
        <v>134</v>
      </c>
    </row>
    <row r="94" spans="2:3" ht="21.75" customHeight="1" x14ac:dyDescent="0.25">
      <c r="B94" s="55">
        <v>4</v>
      </c>
      <c r="C94" t="s">
        <v>50</v>
      </c>
    </row>
    <row r="95" spans="2:3" x14ac:dyDescent="0.25">
      <c r="B95" s="55"/>
      <c r="C95" t="s">
        <v>197</v>
      </c>
    </row>
    <row r="96" spans="2:3" ht="19.5" customHeight="1" x14ac:dyDescent="0.25">
      <c r="B96" s="55"/>
    </row>
    <row r="97" spans="2:3" ht="21.75" customHeight="1" x14ac:dyDescent="0.25">
      <c r="B97" s="55">
        <v>5</v>
      </c>
      <c r="C97" t="s">
        <v>198</v>
      </c>
    </row>
    <row r="98" spans="2:3" x14ac:dyDescent="0.25">
      <c r="C98" t="s">
        <v>199</v>
      </c>
    </row>
    <row r="99" spans="2:3" ht="24" customHeight="1" x14ac:dyDescent="0.25">
      <c r="B99" s="55"/>
    </row>
  </sheetData>
  <sheetProtection sheet="1" scenarios="1"/>
  <mergeCells count="9">
    <mergeCell ref="Y4:AA4"/>
    <mergeCell ref="B2:R2"/>
    <mergeCell ref="L5:M6"/>
    <mergeCell ref="D3:G3"/>
    <mergeCell ref="A9:A42"/>
    <mergeCell ref="A43:A50"/>
    <mergeCell ref="B7:C7"/>
    <mergeCell ref="D4:M4"/>
    <mergeCell ref="N4:R4"/>
  </mergeCells>
  <conditionalFormatting sqref="T14:T49">
    <cfRule type="expression" priority="39" stopIfTrue="1">
      <formula>Y14=""</formula>
    </cfRule>
    <cfRule type="expression" dxfId="8" priority="55">
      <formula>T14&gt;Y14</formula>
    </cfRule>
  </conditionalFormatting>
  <conditionalFormatting sqref="T13">
    <cfRule type="expression" priority="21" stopIfTrue="1">
      <formula>Y13=""</formula>
    </cfRule>
    <cfRule type="expression" dxfId="7" priority="22">
      <formula>T13&gt;Y13</formula>
    </cfRule>
  </conditionalFormatting>
  <conditionalFormatting sqref="L9:L49">
    <cfRule type="expression" dxfId="6" priority="12">
      <formula>L9&gt;4</formula>
    </cfRule>
  </conditionalFormatting>
  <conditionalFormatting sqref="F9:F49">
    <cfRule type="expression" dxfId="5" priority="10">
      <formula>F9&lt;E9</formula>
    </cfRule>
  </conditionalFormatting>
  <conditionalFormatting sqref="K9:K49">
    <cfRule type="expression" dxfId="4" priority="6">
      <formula>K9&gt;Q9</formula>
    </cfRule>
  </conditionalFormatting>
  <conditionalFormatting sqref="H9:H49">
    <cfRule type="expression" dxfId="3" priority="5" stopIfTrue="1">
      <formula>O9="NA"</formula>
    </cfRule>
    <cfRule type="expression" dxfId="2" priority="7">
      <formula>H9&lt;O9</formula>
    </cfRule>
  </conditionalFormatting>
  <conditionalFormatting sqref="J9:J49">
    <cfRule type="expression" priority="8" stopIfTrue="1">
      <formula>P9="NA"</formula>
    </cfRule>
    <cfRule type="expression" dxfId="1" priority="9">
      <formula>J9&gt;P9</formula>
    </cfRule>
  </conditionalFormatting>
  <conditionalFormatting sqref="M9:M49">
    <cfRule type="expression" dxfId="0" priority="1" stopIfTrue="1">
      <formula>M9&gt;4</formula>
    </cfRule>
  </conditionalFormatting>
  <dataValidations disablePrompts="1" count="1">
    <dataValidation type="list" allowBlank="1" showInputMessage="1" showErrorMessage="1" sqref="C5">
      <formula1>$C$13:$C$23</formula1>
    </dataValidation>
  </dataValidations>
  <pageMargins left="1" right="0.7" top="0.5" bottom="0.75" header="0.3" footer="0.3"/>
  <pageSetup paperSize="17" scale="8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9"/>
  <sheetViews>
    <sheetView workbookViewId="0">
      <selection activeCell="B36" sqref="B36"/>
    </sheetView>
  </sheetViews>
  <sheetFormatPr defaultRowHeight="15" x14ac:dyDescent="0.25"/>
  <cols>
    <col min="1" max="1" width="19.7109375" customWidth="1"/>
    <col min="2" max="2" width="10.5703125" bestFit="1" customWidth="1"/>
    <col min="3" max="3" width="11.5703125" bestFit="1" customWidth="1"/>
    <col min="4" max="4" width="20.28515625" bestFit="1" customWidth="1"/>
    <col min="5" max="5" width="9.85546875" bestFit="1" customWidth="1"/>
    <col min="6" max="6" width="16.5703125" bestFit="1" customWidth="1"/>
  </cols>
  <sheetData>
    <row r="1" spans="1:16" ht="19.5" thickBot="1" x14ac:dyDescent="0.35">
      <c r="A1" s="205" t="s">
        <v>49</v>
      </c>
      <c r="B1" s="206"/>
      <c r="C1" s="206"/>
      <c r="D1" s="206"/>
      <c r="E1" s="206"/>
      <c r="F1" s="206"/>
      <c r="G1" s="206"/>
      <c r="H1" s="206"/>
      <c r="I1" s="206"/>
      <c r="J1" s="206"/>
      <c r="K1" s="206"/>
      <c r="L1" s="8"/>
    </row>
    <row r="2" spans="1:16" x14ac:dyDescent="0.25">
      <c r="A2" s="102" t="s">
        <v>78</v>
      </c>
      <c r="B2" s="103"/>
      <c r="C2" s="103"/>
      <c r="D2" s="200" t="s">
        <v>79</v>
      </c>
      <c r="E2" s="200"/>
      <c r="F2" s="200"/>
      <c r="G2" s="200"/>
      <c r="H2" s="200"/>
      <c r="I2" s="200"/>
      <c r="J2" s="200"/>
      <c r="K2" s="200"/>
      <c r="L2" s="129"/>
    </row>
    <row r="3" spans="1:16" x14ac:dyDescent="0.25">
      <c r="A3" s="104" t="s">
        <v>76</v>
      </c>
      <c r="B3" s="88"/>
      <c r="C3" s="88"/>
      <c r="D3" s="88" t="s">
        <v>80</v>
      </c>
      <c r="E3" s="88"/>
      <c r="F3" s="88"/>
      <c r="G3" s="88"/>
      <c r="H3" s="88"/>
      <c r="I3" s="88"/>
      <c r="J3" s="88"/>
      <c r="K3" s="88"/>
      <c r="L3" s="130"/>
    </row>
    <row r="4" spans="1:16" x14ac:dyDescent="0.25">
      <c r="A4" s="92"/>
      <c r="B4" s="86"/>
      <c r="C4" s="86"/>
      <c r="D4" s="6" t="s">
        <v>64</v>
      </c>
      <c r="E4" s="84"/>
      <c r="F4" s="6" t="s">
        <v>63</v>
      </c>
      <c r="G4" s="210" t="s">
        <v>65</v>
      </c>
      <c r="H4" s="211"/>
      <c r="I4" s="211"/>
      <c r="J4" s="211"/>
      <c r="K4" s="212"/>
      <c r="L4" s="207" t="s">
        <v>144</v>
      </c>
    </row>
    <row r="5" spans="1:16" x14ac:dyDescent="0.25">
      <c r="A5" s="92"/>
      <c r="B5" s="84"/>
      <c r="C5" s="84"/>
      <c r="D5" s="6" t="s">
        <v>63</v>
      </c>
      <c r="E5" s="6" t="s">
        <v>61</v>
      </c>
      <c r="F5" s="6" t="s">
        <v>83</v>
      </c>
      <c r="G5" s="213" t="s">
        <v>66</v>
      </c>
      <c r="H5" s="197"/>
      <c r="I5" s="197"/>
      <c r="J5" s="197"/>
      <c r="K5" s="214"/>
      <c r="L5" s="208"/>
    </row>
    <row r="6" spans="1:16" ht="17.25" x14ac:dyDescent="0.25">
      <c r="A6" s="92"/>
      <c r="B6" s="84"/>
      <c r="C6" s="84" t="s">
        <v>69</v>
      </c>
      <c r="D6" s="6" t="s">
        <v>81</v>
      </c>
      <c r="E6" s="6" t="s">
        <v>62</v>
      </c>
      <c r="F6" s="6" t="s">
        <v>84</v>
      </c>
      <c r="G6" s="215" t="s">
        <v>60</v>
      </c>
      <c r="H6" s="216"/>
      <c r="I6" s="216"/>
      <c r="J6" s="216"/>
      <c r="K6" s="217"/>
      <c r="L6" s="208"/>
      <c r="M6" s="124"/>
      <c r="N6" s="124"/>
      <c r="O6" s="124"/>
      <c r="P6" s="124"/>
    </row>
    <row r="7" spans="1:16" ht="17.25" x14ac:dyDescent="0.25">
      <c r="A7" s="92"/>
      <c r="B7" s="84"/>
      <c r="C7" s="84" t="s">
        <v>68</v>
      </c>
      <c r="D7" s="6" t="s">
        <v>85</v>
      </c>
      <c r="E7" s="6"/>
      <c r="F7" s="6" t="s">
        <v>82</v>
      </c>
      <c r="G7" s="87"/>
      <c r="H7" s="84"/>
      <c r="I7" s="84"/>
      <c r="J7" s="84"/>
      <c r="K7" s="84"/>
      <c r="L7" s="208"/>
      <c r="M7" s="8"/>
      <c r="N7" s="8"/>
      <c r="O7" s="8"/>
      <c r="P7" s="8"/>
    </row>
    <row r="8" spans="1:16" ht="18" thickBot="1" x14ac:dyDescent="0.3">
      <c r="A8" s="92"/>
      <c r="B8" s="110" t="s">
        <v>67</v>
      </c>
      <c r="C8" s="84" t="s">
        <v>70</v>
      </c>
      <c r="D8" s="6" t="s">
        <v>60</v>
      </c>
      <c r="E8" s="6" t="s">
        <v>60</v>
      </c>
      <c r="F8" s="6" t="s">
        <v>60</v>
      </c>
      <c r="G8" s="128" t="s">
        <v>55</v>
      </c>
      <c r="H8" s="6" t="s">
        <v>56</v>
      </c>
      <c r="I8" s="6" t="s">
        <v>57</v>
      </c>
      <c r="J8" s="6" t="s">
        <v>58</v>
      </c>
      <c r="K8" s="6" t="s">
        <v>59</v>
      </c>
      <c r="L8" s="209"/>
    </row>
    <row r="9" spans="1:16" x14ac:dyDescent="0.25">
      <c r="A9" s="89" t="s">
        <v>73</v>
      </c>
      <c r="B9" s="103"/>
      <c r="C9" s="90"/>
      <c r="D9" s="91"/>
      <c r="E9" s="91"/>
      <c r="F9" s="91"/>
      <c r="G9" s="97"/>
      <c r="H9" s="90"/>
      <c r="I9" s="90"/>
      <c r="J9" s="90"/>
      <c r="K9" s="90"/>
      <c r="L9" s="105"/>
    </row>
    <row r="10" spans="1:16" ht="15.75" thickBot="1" x14ac:dyDescent="0.3">
      <c r="A10" s="131" t="s">
        <v>77</v>
      </c>
      <c r="B10" s="8"/>
      <c r="C10" s="86"/>
      <c r="D10" s="6"/>
      <c r="E10" s="6"/>
      <c r="F10" s="6"/>
      <c r="G10" s="87"/>
      <c r="H10" s="84"/>
      <c r="I10" s="84"/>
      <c r="J10" s="84"/>
      <c r="K10" s="84"/>
      <c r="L10" s="105"/>
    </row>
    <row r="11" spans="1:16" x14ac:dyDescent="0.25">
      <c r="A11" s="133" t="s">
        <v>0</v>
      </c>
      <c r="B11" s="134" t="s">
        <v>86</v>
      </c>
      <c r="C11" s="135"/>
      <c r="D11" s="135"/>
      <c r="E11" s="135"/>
      <c r="F11" s="135"/>
      <c r="G11" s="136"/>
      <c r="H11" s="136"/>
      <c r="I11" s="136"/>
      <c r="J11" s="136"/>
      <c r="K11" s="136"/>
      <c r="L11" s="137"/>
    </row>
    <row r="12" spans="1:16" x14ac:dyDescent="0.25">
      <c r="A12" s="107" t="s">
        <v>142</v>
      </c>
      <c r="B12" s="99" t="s">
        <v>143</v>
      </c>
      <c r="C12" s="85"/>
      <c r="D12" s="85"/>
      <c r="E12" s="85"/>
      <c r="F12" s="85"/>
      <c r="G12" s="98"/>
      <c r="H12" s="98"/>
      <c r="I12" s="98"/>
      <c r="J12" s="98"/>
      <c r="K12" s="98"/>
      <c r="L12" s="93"/>
    </row>
    <row r="13" spans="1:16" x14ac:dyDescent="0.25">
      <c r="A13" s="108" t="s">
        <v>71</v>
      </c>
      <c r="B13" s="100" t="s">
        <v>87</v>
      </c>
      <c r="C13" s="83"/>
      <c r="D13" s="83"/>
      <c r="E13" s="83"/>
      <c r="F13" s="83"/>
      <c r="G13" s="82"/>
      <c r="H13" s="82"/>
      <c r="I13" s="82"/>
      <c r="J13" s="82"/>
      <c r="K13" s="82"/>
      <c r="L13" s="93"/>
    </row>
    <row r="14" spans="1:16" ht="15.75" thickBot="1" x14ac:dyDescent="0.3">
      <c r="A14" s="109" t="s">
        <v>72</v>
      </c>
      <c r="B14" s="101" t="s">
        <v>88</v>
      </c>
      <c r="C14" s="95"/>
      <c r="D14" s="95"/>
      <c r="E14" s="95"/>
      <c r="F14" s="95"/>
      <c r="G14" s="94"/>
      <c r="H14" s="94"/>
      <c r="I14" s="94"/>
      <c r="J14" s="94"/>
      <c r="K14" s="94"/>
      <c r="L14" s="96"/>
    </row>
    <row r="15" spans="1:16" ht="23.25" customHeight="1" x14ac:dyDescent="0.25">
      <c r="A15" s="89" t="s">
        <v>74</v>
      </c>
      <c r="B15" s="90"/>
      <c r="C15" s="90"/>
      <c r="D15" s="90"/>
      <c r="E15" s="90"/>
      <c r="F15" s="97"/>
      <c r="G15" s="97"/>
      <c r="H15" s="97"/>
      <c r="I15" s="97"/>
      <c r="J15" s="97"/>
      <c r="K15" s="97"/>
      <c r="L15" s="31"/>
    </row>
    <row r="16" spans="1:16" ht="16.5" customHeight="1" x14ac:dyDescent="0.25">
      <c r="A16" s="106" t="s">
        <v>77</v>
      </c>
      <c r="B16" s="88"/>
      <c r="C16" s="83"/>
      <c r="D16" s="84"/>
      <c r="E16" s="84"/>
      <c r="F16" s="87"/>
      <c r="G16" s="87"/>
      <c r="H16" s="87"/>
      <c r="I16" s="87"/>
      <c r="J16" s="87"/>
      <c r="K16" s="87"/>
      <c r="L16" s="105"/>
    </row>
    <row r="17" spans="1:12" x14ac:dyDescent="0.25">
      <c r="A17" s="107" t="s">
        <v>0</v>
      </c>
      <c r="B17" s="99" t="s">
        <v>86</v>
      </c>
      <c r="C17" s="85"/>
      <c r="D17" s="83"/>
      <c r="E17" s="83"/>
      <c r="F17" s="82"/>
      <c r="G17" s="82"/>
      <c r="H17" s="82"/>
      <c r="I17" s="82"/>
      <c r="J17" s="82"/>
      <c r="K17" s="82"/>
      <c r="L17" s="93"/>
    </row>
    <row r="18" spans="1:12" x14ac:dyDescent="0.25">
      <c r="A18" s="107" t="s">
        <v>142</v>
      </c>
      <c r="B18" s="99" t="s">
        <v>143</v>
      </c>
      <c r="C18" s="85"/>
      <c r="D18" s="83"/>
      <c r="E18" s="83"/>
      <c r="F18" s="82"/>
      <c r="G18" s="82"/>
      <c r="H18" s="82"/>
      <c r="I18" s="82"/>
      <c r="J18" s="82"/>
      <c r="K18" s="82"/>
      <c r="L18" s="93"/>
    </row>
    <row r="19" spans="1:12" x14ac:dyDescent="0.25">
      <c r="A19" s="108" t="s">
        <v>71</v>
      </c>
      <c r="B19" s="100" t="s">
        <v>87</v>
      </c>
      <c r="C19" s="83"/>
      <c r="D19" s="83"/>
      <c r="E19" s="83"/>
      <c r="F19" s="82"/>
      <c r="G19" s="82"/>
      <c r="H19" s="82"/>
      <c r="I19" s="82"/>
      <c r="J19" s="82"/>
      <c r="K19" s="82"/>
      <c r="L19" s="93"/>
    </row>
    <row r="20" spans="1:12" ht="15.75" thickBot="1" x14ac:dyDescent="0.3">
      <c r="A20" s="109" t="s">
        <v>72</v>
      </c>
      <c r="B20" s="101" t="s">
        <v>88</v>
      </c>
      <c r="C20" s="95"/>
      <c r="D20" s="95"/>
      <c r="E20" s="95"/>
      <c r="F20" s="94"/>
      <c r="G20" s="94"/>
      <c r="H20" s="94"/>
      <c r="I20" s="94"/>
      <c r="J20" s="94"/>
      <c r="K20" s="94"/>
      <c r="L20" s="96"/>
    </row>
    <row r="21" spans="1:12" ht="23.25" customHeight="1" x14ac:dyDescent="0.25">
      <c r="A21" s="132" t="s">
        <v>75</v>
      </c>
      <c r="B21" s="84"/>
      <c r="C21" s="84"/>
      <c r="D21" s="84"/>
      <c r="E21" s="84"/>
      <c r="F21" s="87"/>
      <c r="G21" s="87"/>
      <c r="H21" s="87"/>
      <c r="I21" s="87"/>
      <c r="J21" s="87"/>
      <c r="K21" s="87"/>
      <c r="L21" s="105"/>
    </row>
    <row r="22" spans="1:12" x14ac:dyDescent="0.25">
      <c r="A22" s="106" t="s">
        <v>77</v>
      </c>
      <c r="B22" s="88"/>
      <c r="C22" s="83"/>
      <c r="D22" s="84"/>
      <c r="E22" s="84"/>
      <c r="F22" s="87"/>
      <c r="G22" s="87"/>
      <c r="H22" s="87"/>
      <c r="I22" s="87"/>
      <c r="J22" s="87"/>
      <c r="K22" s="87"/>
      <c r="L22" s="105"/>
    </row>
    <row r="23" spans="1:12" x14ac:dyDescent="0.25">
      <c r="A23" s="107" t="s">
        <v>0</v>
      </c>
      <c r="B23" s="99" t="s">
        <v>86</v>
      </c>
      <c r="C23" s="83"/>
      <c r="D23" s="83"/>
      <c r="E23" s="83"/>
      <c r="F23" s="82"/>
      <c r="G23" s="82"/>
      <c r="H23" s="82"/>
      <c r="I23" s="82"/>
      <c r="J23" s="82"/>
      <c r="K23" s="82"/>
      <c r="L23" s="93"/>
    </row>
    <row r="24" spans="1:12" x14ac:dyDescent="0.25">
      <c r="A24" s="107" t="s">
        <v>142</v>
      </c>
      <c r="B24" s="99" t="s">
        <v>143</v>
      </c>
      <c r="C24" s="85"/>
      <c r="D24" s="83"/>
      <c r="E24" s="83"/>
      <c r="F24" s="82"/>
      <c r="G24" s="82"/>
      <c r="H24" s="82"/>
      <c r="I24" s="82"/>
      <c r="J24" s="82"/>
      <c r="K24" s="82"/>
      <c r="L24" s="93"/>
    </row>
    <row r="25" spans="1:12" x14ac:dyDescent="0.25">
      <c r="A25" s="108" t="s">
        <v>71</v>
      </c>
      <c r="B25" s="100" t="s">
        <v>87</v>
      </c>
      <c r="C25" s="85"/>
      <c r="D25" s="83"/>
      <c r="E25" s="83"/>
      <c r="F25" s="82"/>
      <c r="G25" s="82"/>
      <c r="H25" s="82"/>
      <c r="I25" s="82"/>
      <c r="J25" s="82"/>
      <c r="K25" s="82"/>
      <c r="L25" s="93"/>
    </row>
    <row r="26" spans="1:12" ht="15.75" thickBot="1" x14ac:dyDescent="0.3">
      <c r="A26" s="109" t="s">
        <v>72</v>
      </c>
      <c r="B26" s="101" t="s">
        <v>88</v>
      </c>
      <c r="C26" s="110"/>
      <c r="D26" s="95"/>
      <c r="E26" s="95"/>
      <c r="F26" s="94"/>
      <c r="G26" s="94"/>
      <c r="H26" s="94"/>
      <c r="I26" s="94"/>
      <c r="J26" s="94"/>
      <c r="K26" s="94"/>
      <c r="L26" s="96"/>
    </row>
    <row r="29" spans="1:12" x14ac:dyDescent="0.25">
      <c r="A29" t="s">
        <v>120</v>
      </c>
      <c r="B29" s="115" t="s">
        <v>121</v>
      </c>
    </row>
  </sheetData>
  <sheetProtection sheet="1" scenarios="1"/>
  <mergeCells count="6">
    <mergeCell ref="A1:K1"/>
    <mergeCell ref="L4:L8"/>
    <mergeCell ref="D2:K2"/>
    <mergeCell ref="G4:K4"/>
    <mergeCell ref="G5:K5"/>
    <mergeCell ref="G6:K6"/>
  </mergeCells>
  <pageMargins left="0.7" right="0.7" top="0.75" bottom="0.75" header="0.3" footer="0.3"/>
  <pageSetup scale="97"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selection activeCell="A7" sqref="A7"/>
    </sheetView>
  </sheetViews>
  <sheetFormatPr defaultRowHeight="15" x14ac:dyDescent="0.25"/>
  <cols>
    <col min="1" max="1" width="94.7109375" customWidth="1"/>
  </cols>
  <sheetData>
    <row r="1" spans="1:2" x14ac:dyDescent="0.25">
      <c r="A1" s="3" t="s">
        <v>94</v>
      </c>
    </row>
    <row r="3" spans="1:2" x14ac:dyDescent="0.25">
      <c r="A3" s="1" t="s">
        <v>98</v>
      </c>
      <c r="B3" s="112" t="s">
        <v>99</v>
      </c>
    </row>
    <row r="4" spans="1:2" ht="152.25" x14ac:dyDescent="0.25">
      <c r="A4" s="22" t="s">
        <v>92</v>
      </c>
    </row>
    <row r="5" spans="1:2" x14ac:dyDescent="0.25">
      <c r="A5" s="111"/>
    </row>
    <row r="6" spans="1:2" ht="30" x14ac:dyDescent="0.25">
      <c r="A6" s="23" t="s">
        <v>93</v>
      </c>
      <c r="B6" s="112" t="s">
        <v>95</v>
      </c>
    </row>
    <row r="7" spans="1:2" ht="287.25" x14ac:dyDescent="0.25">
      <c r="A7" s="22" t="s">
        <v>97</v>
      </c>
    </row>
    <row r="9" spans="1:2" x14ac:dyDescent="0.25">
      <c r="A9" s="23" t="s">
        <v>100</v>
      </c>
      <c r="B9" s="112" t="s">
        <v>96</v>
      </c>
    </row>
    <row r="10" spans="1:2" ht="120" x14ac:dyDescent="0.25">
      <c r="A10" s="22" t="s">
        <v>138</v>
      </c>
    </row>
    <row r="11" spans="1:2" ht="161.25" customHeight="1" x14ac:dyDescent="0.25">
      <c r="A11" s="22" t="s">
        <v>101</v>
      </c>
    </row>
  </sheetData>
  <sheetProtection sheet="1" scenarios="1"/>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1"/>
  <sheetViews>
    <sheetView zoomScale="85" zoomScaleNormal="85" workbookViewId="0">
      <selection activeCell="N98" sqref="N98"/>
    </sheetView>
  </sheetViews>
  <sheetFormatPr defaultRowHeight="15" x14ac:dyDescent="0.25"/>
  <sheetData>
    <row r="1" spans="1:3" ht="23.25" x14ac:dyDescent="0.35">
      <c r="A1" s="113" t="s">
        <v>102</v>
      </c>
    </row>
    <row r="2" spans="1:3" x14ac:dyDescent="0.25">
      <c r="A2" s="3" t="s">
        <v>104</v>
      </c>
    </row>
    <row r="3" spans="1:3" x14ac:dyDescent="0.25">
      <c r="A3" t="s">
        <v>105</v>
      </c>
      <c r="C3" t="s">
        <v>106</v>
      </c>
    </row>
    <row r="4" spans="1:3" x14ac:dyDescent="0.25">
      <c r="C4" t="s">
        <v>107</v>
      </c>
    </row>
    <row r="6" spans="1:3" x14ac:dyDescent="0.25">
      <c r="A6" s="3" t="s">
        <v>108</v>
      </c>
    </row>
    <row r="8" spans="1:3" x14ac:dyDescent="0.25">
      <c r="A8" t="s">
        <v>109</v>
      </c>
    </row>
    <row r="9" spans="1:3" x14ac:dyDescent="0.25">
      <c r="A9" t="s">
        <v>110</v>
      </c>
    </row>
    <row r="21" spans="1:12" x14ac:dyDescent="0.25">
      <c r="A21" t="s">
        <v>111</v>
      </c>
    </row>
    <row r="22" spans="1:12" x14ac:dyDescent="0.25">
      <c r="A22" t="s">
        <v>112</v>
      </c>
    </row>
    <row r="24" spans="1:12" x14ac:dyDescent="0.25">
      <c r="L24" t="s">
        <v>114</v>
      </c>
    </row>
    <row r="33" spans="1:1" x14ac:dyDescent="0.25">
      <c r="A33" t="s">
        <v>113</v>
      </c>
    </row>
    <row r="49" spans="1:1" x14ac:dyDescent="0.25">
      <c r="A49" t="s">
        <v>103</v>
      </c>
    </row>
    <row r="97" spans="1:1" x14ac:dyDescent="0.25">
      <c r="A97" t="s">
        <v>115</v>
      </c>
    </row>
    <row r="98" spans="1:1" x14ac:dyDescent="0.25">
      <c r="A98" t="s">
        <v>116</v>
      </c>
    </row>
    <row r="99" spans="1:1" x14ac:dyDescent="0.25">
      <c r="A99" s="114" t="s">
        <v>119</v>
      </c>
    </row>
    <row r="100" spans="1:1" x14ac:dyDescent="0.25">
      <c r="A100" t="s">
        <v>117</v>
      </c>
    </row>
    <row r="101" spans="1:1" x14ac:dyDescent="0.25">
      <c r="A101" t="s">
        <v>118</v>
      </c>
    </row>
  </sheetData>
  <sheetProtection sheet="1" scenarios="1"/>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O15:S31"/>
  <sheetViews>
    <sheetView workbookViewId="0">
      <selection activeCell="V21" sqref="V21"/>
    </sheetView>
  </sheetViews>
  <sheetFormatPr defaultRowHeight="15" x14ac:dyDescent="0.25"/>
  <sheetData>
    <row r="15" spans="15:19" x14ac:dyDescent="0.25">
      <c r="S15" t="s">
        <v>52</v>
      </c>
    </row>
    <row r="16" spans="15:19" x14ac:dyDescent="0.25">
      <c r="O16">
        <v>45</v>
      </c>
      <c r="P16">
        <v>1.5</v>
      </c>
      <c r="Q16">
        <v>1.2</v>
      </c>
      <c r="R16">
        <f>Q16/P16</f>
        <v>0.79999999999999993</v>
      </c>
      <c r="S16">
        <f>1/R16</f>
        <v>1.25</v>
      </c>
    </row>
    <row r="17" spans="15:19" x14ac:dyDescent="0.25">
      <c r="P17">
        <v>2.25</v>
      </c>
      <c r="Q17">
        <v>2</v>
      </c>
      <c r="R17">
        <f>Q17/P17</f>
        <v>0.88888888888888884</v>
      </c>
      <c r="S17">
        <f>1/R17</f>
        <v>1.125</v>
      </c>
    </row>
    <row r="18" spans="15:19" x14ac:dyDescent="0.25">
      <c r="P18">
        <v>3.25</v>
      </c>
      <c r="Q18">
        <v>3</v>
      </c>
      <c r="R18">
        <f>Q18/P18</f>
        <v>0.92307692307692313</v>
      </c>
      <c r="S18">
        <f>1/R18</f>
        <v>1.0833333333333333</v>
      </c>
    </row>
    <row r="19" spans="15:19" x14ac:dyDescent="0.25">
      <c r="P19">
        <v>4</v>
      </c>
      <c r="Q19">
        <v>3.25</v>
      </c>
      <c r="R19">
        <f>Q19/P19</f>
        <v>0.8125</v>
      </c>
      <c r="S19">
        <f>1/R19</f>
        <v>1.2307692307692308</v>
      </c>
    </row>
    <row r="20" spans="15:19" x14ac:dyDescent="0.25">
      <c r="P20">
        <v>5</v>
      </c>
      <c r="Q20">
        <v>3.6</v>
      </c>
      <c r="R20">
        <f>Q20/P20</f>
        <v>0.72</v>
      </c>
      <c r="S20">
        <f>1/R20</f>
        <v>1.3888888888888888</v>
      </c>
    </row>
    <row r="26" spans="15:19" x14ac:dyDescent="0.25">
      <c r="S26" t="s">
        <v>52</v>
      </c>
    </row>
    <row r="27" spans="15:19" x14ac:dyDescent="0.25">
      <c r="O27">
        <v>60</v>
      </c>
      <c r="P27">
        <v>1.5</v>
      </c>
      <c r="Q27">
        <v>0.9</v>
      </c>
      <c r="R27">
        <f>Q27/P27</f>
        <v>0.6</v>
      </c>
      <c r="S27">
        <f>1/R27</f>
        <v>1.6666666666666667</v>
      </c>
    </row>
    <row r="28" spans="15:19" x14ac:dyDescent="0.25">
      <c r="P28">
        <v>2.25</v>
      </c>
      <c r="Q28">
        <v>1.4</v>
      </c>
      <c r="R28">
        <f>Q28/P28</f>
        <v>0.62222222222222223</v>
      </c>
      <c r="S28">
        <f>1/R28</f>
        <v>1.6071428571428572</v>
      </c>
    </row>
    <row r="29" spans="15:19" x14ac:dyDescent="0.25">
      <c r="P29">
        <v>3.25</v>
      </c>
      <c r="Q29">
        <v>2.2999999999999998</v>
      </c>
      <c r="R29">
        <f>Q29/P29</f>
        <v>0.70769230769230762</v>
      </c>
      <c r="S29">
        <f>1/R29</f>
        <v>1.4130434782608696</v>
      </c>
    </row>
    <row r="30" spans="15:19" x14ac:dyDescent="0.25">
      <c r="P30">
        <v>4</v>
      </c>
      <c r="Q30">
        <v>2.5</v>
      </c>
      <c r="R30">
        <f>Q30/P30</f>
        <v>0.625</v>
      </c>
      <c r="S30">
        <f>1/R30</f>
        <v>1.6</v>
      </c>
    </row>
    <row r="31" spans="15:19" x14ac:dyDescent="0.25">
      <c r="P31">
        <v>5</v>
      </c>
      <c r="Q31">
        <v>2.9</v>
      </c>
      <c r="R31">
        <f>Q31/P31</f>
        <v>0.57999999999999996</v>
      </c>
      <c r="S31">
        <f>1/R31</f>
        <v>1.7241379310344829</v>
      </c>
    </row>
  </sheetData>
  <sheetProtection sheet="1" scenarios="1"/>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Selection Program</vt:lpstr>
      <vt:lpstr>Table Template</vt:lpstr>
      <vt:lpstr>Designer Guidance Document</vt:lpstr>
      <vt:lpstr>Back Up</vt:lpstr>
      <vt:lpstr>Silicoflex Sizing with Skews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2019-04-30T20:01:51Z</dcterms:modified>
</cp:coreProperties>
</file>